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5.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6.xml" ContentType="application/vnd.openxmlformats-officedocument.themeOverride+xml"/>
  <Override PartName="/xl/drawings/drawing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7.xml" ContentType="application/vnd.openxmlformats-officedocument.themeOverrid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1.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2.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8.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9.xml" ContentType="application/vnd.openxmlformats-officedocument.themeOverride+xml"/>
  <Override PartName="/xl/drawings/drawing1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10.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11.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12.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13.xml" ContentType="application/vnd.openxmlformats-officedocument.themeOverrid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I:\internal\Regulatory\KY\2022\IRP\Discovery\Staff\Set 1\KPSC 1-8\"/>
    </mc:Choice>
  </mc:AlternateContent>
  <xr:revisionPtr revIDLastSave="0" documentId="13_ncr:1_{E1A9D1AC-3EBF-4876-9E7A-6F70273D8E03}" xr6:coauthVersionLast="47" xr6:coauthVersionMax="47" xr10:uidLastSave="{00000000-0000-0000-0000-000000000000}"/>
  <bookViews>
    <workbookView xWindow="29700" yWindow="2655" windowWidth="25590" windowHeight="11295" tabRatio="920" firstSheet="5" xr2:uid="{441FBD61-10C9-4ED8-80E9-4588564AC361}"/>
  </bookViews>
  <sheets>
    <sheet name="PJM_RTO_Load" sheetId="2" r:id="rId1"/>
    <sheet name="Natural Gas Prices" sheetId="3" r:id="rId2"/>
    <sheet name="Coal Prices" sheetId="4" r:id="rId3"/>
    <sheet name="CO2 Emission Prices" sheetId="5" r:id="rId4"/>
    <sheet name="Load Growth" sheetId="6" r:id="rId5"/>
    <sheet name="ELCC" sheetId="7" r:id="rId6"/>
    <sheet name="Tax Credits" sheetId="8" r:id="rId7"/>
    <sheet name="Capital Cost Comparison" sheetId="14" r:id="rId8"/>
    <sheet name="Supply Mix Charts" sheetId="9" r:id="rId9"/>
    <sheet name="Capacity Mix" sheetId="10" r:id="rId10"/>
    <sheet name="Generation Mix" sheetId="11" r:id="rId11"/>
    <sheet name="Energy Prices" sheetId="12" r:id="rId12"/>
    <sheet name="Inflation" sheetId="16" r:id="rId13"/>
    <sheet name="Capacity Costs" sheetId="17" r:id="rId14"/>
    <sheet name="2019 Energy Prices" sheetId="15" r:id="rId15"/>
    <sheet name="ELCC Charts" sheetId="13" r:id="rId16"/>
    <sheet name="Stochastic Inputs" sheetId="18"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0" localSheetId="7">#REF!</definedName>
    <definedName name="\0" localSheetId="5">#REF!</definedName>
    <definedName name="\0" localSheetId="6">#REF!</definedName>
    <definedName name="\0">#REF!</definedName>
    <definedName name="\A" localSheetId="7">#REF!</definedName>
    <definedName name="\A" localSheetId="5">#REF!</definedName>
    <definedName name="\A" localSheetId="6">#REF!</definedName>
    <definedName name="\A">#REF!</definedName>
    <definedName name="\B" localSheetId="7">#REF!</definedName>
    <definedName name="\B">#REF!</definedName>
    <definedName name="\C">#REF!</definedName>
    <definedName name="\Company\">"CompName"</definedName>
    <definedName name="\D" localSheetId="7">#REF!</definedName>
    <definedName name="\D">#REF!</definedName>
    <definedName name="\E" localSheetId="7">#REF!</definedName>
    <definedName name="\E">#REF!</definedName>
    <definedName name="\Essbase_Input\" localSheetId="7">#REF!</definedName>
    <definedName name="\Essbase_Input\">#REF!</definedName>
    <definedName name="\Essbase_Output\">#REF!</definedName>
    <definedName name="\Estimate\">[1]GlobalDates!$H$9</definedName>
    <definedName name="\F" localSheetId="7">#REF!</definedName>
    <definedName name="\F">#REF!</definedName>
    <definedName name="\G" localSheetId="7">#REF!</definedName>
    <definedName name="\G">#REF!</definedName>
    <definedName name="\H" localSheetId="7">#REF!</definedName>
    <definedName name="\H">#REF!</definedName>
    <definedName name="\I">#REF!</definedName>
    <definedName name="\J">#REF!</definedName>
    <definedName name="\M">#REF!</definedName>
    <definedName name="\p">#REF!</definedName>
    <definedName name="\PriorEstimate\">[1]GlobalDates!$K$9</definedName>
    <definedName name="\S" localSheetId="7">#REF!</definedName>
    <definedName name="\S">#REF!</definedName>
    <definedName name="__" localSheetId="7">[2]HELP_SCREEN!#REF!</definedName>
    <definedName name="__">[2]HELP_SCREEN!#REF!</definedName>
    <definedName name="__123Graph_A" hidden="1">[3]L!$S$4:$S$15</definedName>
    <definedName name="__123Graph_ARES_02" hidden="1">[3]L!$S$47:$S$58</definedName>
    <definedName name="__123Graph_B" hidden="1">[3]L!$T$4:$T$15</definedName>
    <definedName name="__123Graph_BRES_02" hidden="1">[3]L!$T$47:$T$58</definedName>
    <definedName name="__123Graph_X" hidden="1">[3]L!$R$4:$R$15</definedName>
    <definedName name="__123Graph_XRES_02" hidden="1">[3]L!$R$47:$R$58</definedName>
    <definedName name="_1_2008_Totals">'[4]CIS_Test Year_Totals'!$B$1:$J$3092</definedName>
    <definedName name="_1_year">#REF!</definedName>
    <definedName name="_1_yr_after_compl_yr">#REF!</definedName>
    <definedName name="_1_yr_after_compl_yr0">#REF!</definedName>
    <definedName name="_1_yr_before_compl_yr">#REF!</definedName>
    <definedName name="_10" localSheetId="7">#REF!</definedName>
    <definedName name="_10">#REF!</definedName>
    <definedName name="_12_31_2009" localSheetId="7">#REF!</definedName>
    <definedName name="_12_31_2009">#REF!</definedName>
    <definedName name="_2_year">#REF!</definedName>
    <definedName name="_2_year_after_compl_yr">#REF!</definedName>
    <definedName name="_2_years">#REF!</definedName>
    <definedName name="_2_yrs_before_compl_yr">#REF!</definedName>
    <definedName name="_20_years">#REF!</definedName>
    <definedName name="_22_years">#REF!</definedName>
    <definedName name="_25_years">#REF!</definedName>
    <definedName name="_266A" localSheetId="7">#REF!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2W">[2]HELP_SCREEN!#REF!</definedName>
    <definedName name="_3_years">#REF!</definedName>
    <definedName name="_3_yrs_before_compl_yr">#REF!</definedName>
    <definedName name="_30_years">#REF!</definedName>
    <definedName name="_4201A" localSheetId="7">#REF!</definedName>
    <definedName name="_4201A">#REF!</definedName>
    <definedName name="_4201B" localSheetId="7">#REF!</definedName>
    <definedName name="_4201B">#REF!</definedName>
    <definedName name="_4202A" localSheetId="7">#REF!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5_years">#REF!</definedName>
    <definedName name="_5_yrs_after_compl_yr">#REF!</definedName>
    <definedName name="_7_I_3">#REF!</definedName>
    <definedName name="_7200">#REF!</definedName>
    <definedName name="_7800">#REF!</definedName>
    <definedName name="_8500">#REF!</definedName>
    <definedName name="_8600">#REF!</definedName>
    <definedName name="_8700">#REF!</definedName>
    <definedName name="_8900">#REF!</definedName>
    <definedName name="_911A">#REF!</definedName>
    <definedName name="_912A">#REF!</definedName>
    <definedName name="_921A">#REF!</definedName>
    <definedName name="_922A">#REF!</definedName>
    <definedName name="_AMO_UniqueIdentifier" hidden="1">"'b619b631-6d75-4de9-b80d-1b4358d6e1d5'"</definedName>
    <definedName name="_Dist_Values" localSheetId="7" hidden="1">#REF!</definedName>
    <definedName name="_Dist_Values" hidden="1">#REF!</definedName>
    <definedName name="_DIV2" localSheetId="7">#REF!</definedName>
    <definedName name="_DIV2">#REF!</definedName>
    <definedName name="_Fill" localSheetId="7" hidden="1">#REF!</definedName>
    <definedName name="_Fill" hidden="1">#REF!</definedName>
    <definedName name="_FXD8614" localSheetId="7">'[5]A WS'!#REF!</definedName>
    <definedName name="_FXD8614" localSheetId="5">'[5]A WS'!#REF!</definedName>
    <definedName name="_FXD8614" localSheetId="6">'[5]A WS'!#REF!</definedName>
    <definedName name="_FXD8614">'[5]A WS'!#REF!</definedName>
    <definedName name="_FXD8615" localSheetId="7">'[5]A WS'!#REF!</definedName>
    <definedName name="_FXD8615" localSheetId="5">'[5]A WS'!#REF!</definedName>
    <definedName name="_FXD8615" localSheetId="6">'[5]A WS'!#REF!</definedName>
    <definedName name="_FXD8615">'[5]A WS'!#REF!</definedName>
    <definedName name="_FXD8616" localSheetId="7">'[5]A WS'!#REF!</definedName>
    <definedName name="_FXD8616" localSheetId="5">'[5]A WS'!#REF!</definedName>
    <definedName name="_FXD8616" localSheetId="6">'[5]A WS'!#REF!</definedName>
    <definedName name="_FXD8616">'[5]A WS'!#REF!</definedName>
    <definedName name="_FXD8617" localSheetId="7">'[5]A WS'!#REF!</definedName>
    <definedName name="_FXD8617" localSheetId="5">'[5]A WS'!#REF!</definedName>
    <definedName name="_FXD8617" localSheetId="6">'[5]A WS'!#REF!</definedName>
    <definedName name="_FXD8617">'[5]A WS'!#REF!</definedName>
    <definedName name="_FXD8618" localSheetId="7">'[5]A WS'!#REF!</definedName>
    <definedName name="_FXD8618" localSheetId="5">'[5]A WS'!#REF!</definedName>
    <definedName name="_FXD8618" localSheetId="6">'[5]A WS'!#REF!</definedName>
    <definedName name="_FXD8618">'[5]A WS'!#REF!</definedName>
    <definedName name="_FXD8632" localSheetId="7">'[5]A WS'!#REF!</definedName>
    <definedName name="_FXD8632" localSheetId="5">'[5]A WS'!#REF!</definedName>
    <definedName name="_FXD8632" localSheetId="6">'[5]A WS'!#REF!</definedName>
    <definedName name="_FXD8632">'[5]A WS'!#REF!</definedName>
    <definedName name="_FXD8634" localSheetId="7">'[5]A WS'!#REF!</definedName>
    <definedName name="_FXD8634" localSheetId="5">'[5]A WS'!#REF!</definedName>
    <definedName name="_FXD8634" localSheetId="6">'[5]A WS'!#REF!</definedName>
    <definedName name="_FXD8634">'[5]A WS'!#REF!</definedName>
    <definedName name="_FXD8635" localSheetId="7">'[5]A WS'!#REF!</definedName>
    <definedName name="_FXD8635" localSheetId="5">'[5]A WS'!#REF!</definedName>
    <definedName name="_FXD8635" localSheetId="6">'[5]A WS'!#REF!</definedName>
    <definedName name="_FXD8635">'[5]A WS'!#REF!</definedName>
    <definedName name="_FXD8637" localSheetId="7">'[5]A WS'!#REF!</definedName>
    <definedName name="_FXD8637" localSheetId="5">'[5]A WS'!#REF!</definedName>
    <definedName name="_FXD8637" localSheetId="6">'[5]A WS'!#REF!</definedName>
    <definedName name="_FXD8637">'[5]A WS'!#REF!</definedName>
    <definedName name="_FXD8638" localSheetId="7">'[5]A WS'!#REF!</definedName>
    <definedName name="_FXD8638" localSheetId="5">'[5]A WS'!#REF!</definedName>
    <definedName name="_FXD8638" localSheetId="6">'[5]A WS'!#REF!</definedName>
    <definedName name="_FXD8638">'[5]A WS'!#REF!</definedName>
    <definedName name="_FXD8651" localSheetId="7">'[5]A WS'!#REF!</definedName>
    <definedName name="_FXD8651" localSheetId="5">'[5]A WS'!#REF!</definedName>
    <definedName name="_FXD8651" localSheetId="6">'[5]A WS'!#REF!</definedName>
    <definedName name="_FXD8651">'[5]A WS'!#REF!</definedName>
    <definedName name="_HOME__APP1__LP" localSheetId="7">#REF!</definedName>
    <definedName name="_HOME__APP1__LP" localSheetId="5">#REF!</definedName>
    <definedName name="_HOME__APP1__LP" localSheetId="6">#REF!</definedName>
    <definedName name="_HOME__APP1__LP">#REF!</definedName>
    <definedName name="_Key1" localSheetId="7" hidden="1">'[6]RAW Hyrdros Purch and Store'!#REF!</definedName>
    <definedName name="_Key1" localSheetId="5" hidden="1">'[6]RAW Hyrdros Purch and Store'!#REF!</definedName>
    <definedName name="_Key1" localSheetId="6" hidden="1">'[6]RAW Hyrdros Purch and Store'!#REF!</definedName>
    <definedName name="_Key1" hidden="1">'[6]RAW Hyrdros Purch and Store'!#REF!</definedName>
    <definedName name="_Key2" localSheetId="7" hidden="1">'[6]RAW Hyrdros Purch and Store'!#REF!</definedName>
    <definedName name="_Key2" localSheetId="5" hidden="1">'[6]RAW Hyrdros Purch and Store'!#REF!</definedName>
    <definedName name="_Key2" localSheetId="6" hidden="1">'[6]RAW Hyrdros Purch and Store'!#REF!</definedName>
    <definedName name="_Key2" hidden="1">'[6]RAW Hyrdros Purch and Store'!#REF!</definedName>
    <definedName name="_Order1" hidden="1">255</definedName>
    <definedName name="_Order1_1" hidden="1">255</definedName>
    <definedName name="_Order2" hidden="1">255</definedName>
    <definedName name="_pg1">'[7]Income Stmt wout C&amp;I'!$A$1:$P$83</definedName>
    <definedName name="_pg2">'[7]Income Stmt wout C&amp;I'!$A$133:$M$143</definedName>
    <definedName name="_PRCRSAC1..AK46" localSheetId="7">#REF!</definedName>
    <definedName name="_PRCRSAC1..AK46" localSheetId="5">#REF!</definedName>
    <definedName name="_PRCRSAC1..AK46" localSheetId="6">#REF!</definedName>
    <definedName name="_PRCRSAC1..AK46">#REF!</definedName>
    <definedName name="_PRCRSO1..Y60_G" localSheetId="7">#REF!</definedName>
    <definedName name="_PRCRSO1..Y60_G" localSheetId="5">#REF!</definedName>
    <definedName name="_PRCRSO1..Y60_G" localSheetId="6">#REF!</definedName>
    <definedName name="_PRCRSO1..Y60_G">#REF!</definedName>
    <definedName name="_Regression_Int" hidden="1">1</definedName>
    <definedName name="_Regression_Out" localSheetId="7" hidden="1">#REF!</definedName>
    <definedName name="_Regression_Out" localSheetId="5" hidden="1">#REF!</definedName>
    <definedName name="_Regression_Out" localSheetId="6" hidden="1">#REF!</definedName>
    <definedName name="_Regression_Out" hidden="1">#REF!</definedName>
    <definedName name="_Regression_X" localSheetId="7" hidden="1">#REF!</definedName>
    <definedName name="_Regression_X" hidden="1">#REF!</definedName>
    <definedName name="_Regression_Y" localSheetId="7" hidden="1">#REF!</definedName>
    <definedName name="_Regression_Y" hidden="1">#REF!</definedName>
    <definedName name="_Sort" localSheetId="7" hidden="1">'[6]RAW Hyrdros Purch and Store'!#REF!</definedName>
    <definedName name="_Sort" hidden="1">'[6]RAW Hyrdros Purch and Store'!#REF!</definedName>
    <definedName name="_SUM0210" localSheetId="7">'[5]B WS'!#REF!</definedName>
    <definedName name="_SUM0210">'[5]B WS'!#REF!</definedName>
    <definedName name="_SUM0409" localSheetId="7">'[5]B WS'!#REF!</definedName>
    <definedName name="_SUM0409">'[5]B WS'!#REF!</definedName>
    <definedName name="_SUM0501" localSheetId="7">'[5]B WS'!#REF!</definedName>
    <definedName name="_SUM0501">'[5]B WS'!#REF!</definedName>
    <definedName name="_SUM0502">'[5]B WS'!#REF!</definedName>
    <definedName name="_SUM0508">'[5]B WS'!#REF!</definedName>
    <definedName name="_SUM0509">'[5]B WS'!#REF!</definedName>
    <definedName name="_SUM0510">'[5]B WS'!#REF!</definedName>
    <definedName name="_SUM0511">'[5]B WS'!#REF!</definedName>
    <definedName name="_SUM0709">'[5]B WS'!#REF!</definedName>
    <definedName name="_SUM5709">'[5]B WS'!#REF!</definedName>
    <definedName name="_SUM6109">'[5]B WS'!#REF!</definedName>
    <definedName name="_SUM6309">'[5]B WS'!#REF!</definedName>
    <definedName name="_SUM6409">'[5]B WS'!#REF!</definedName>
    <definedName name="_SUM6501">'[5]B WS'!#REF!</definedName>
    <definedName name="_SUM6502">'[5]B WS'!#REF!</definedName>
    <definedName name="_SUM6508">'[5]B WS'!#REF!</definedName>
    <definedName name="_SUM6509">'[5]B WS'!#REF!</definedName>
    <definedName name="_SUM6510">'[5]B WS'!#REF!</definedName>
    <definedName name="_SUM6511">'[5]B WS'!#REF!</definedName>
    <definedName name="_SUM6609">'[5]B WS'!#REF!</definedName>
    <definedName name="_SUM6701">'[5]B WS'!#REF!</definedName>
    <definedName name="_SUM6702">'[5]B WS'!#REF!</definedName>
    <definedName name="_SUM6708">'[5]B WS'!#REF!</definedName>
    <definedName name="_SUM6709">'[5]B WS'!#REF!</definedName>
    <definedName name="_SUM6710">'[5]B WS'!#REF!</definedName>
    <definedName name="_SUM6711">'[5]B WS'!#REF!</definedName>
    <definedName name="_SUM6718">'[5]B WS'!#REF!</definedName>
    <definedName name="_SUM7201">'[5]B WS'!#REF!</definedName>
    <definedName name="_SUM7202">'[5]B WS'!#REF!</definedName>
    <definedName name="_SUM7208">'[5]B WS'!#REF!</definedName>
    <definedName name="_SUM7209">'[5]B WS'!#REF!</definedName>
    <definedName name="_SUM7210">'[5]B WS'!#REF!</definedName>
    <definedName name="_SUM7211">'[5]B WS'!#REF!</definedName>
    <definedName name="_SUM7309">'[5]B WS'!#REF!</definedName>
    <definedName name="_SUM7401">'[5]B WS'!#REF!</definedName>
    <definedName name="_SUM7402">'[5]B WS'!#REF!</definedName>
    <definedName name="_SUM7408">'[5]B WS'!#REF!</definedName>
    <definedName name="_SUM7409">'[5]B WS'!#REF!</definedName>
    <definedName name="_SUM7411">'[5]B WS'!#REF!</definedName>
    <definedName name="_SUM7501">'[5]B WS'!#REF!</definedName>
    <definedName name="_SUM7502">'[5]B WS'!#REF!</definedName>
    <definedName name="_SUM7508">'[5]B WS'!#REF!</definedName>
    <definedName name="_SUM7509">'[5]B WS'!#REF!</definedName>
    <definedName name="_SUM7511">'[5]B WS'!#REF!</definedName>
    <definedName name="_SUM8009">'[5]B WS'!#REF!</definedName>
    <definedName name="_SUM8301">'[5]B WS'!#REF!</definedName>
    <definedName name="_SUM8302">'[5]B WS'!#REF!</definedName>
    <definedName name="_SUM8308">'[5]B WS'!#REF!</definedName>
    <definedName name="_SUM8309">'[5]B WS'!#REF!</definedName>
    <definedName name="_SUM8311">'[5]B WS'!#REF!</definedName>
    <definedName name="_SUM8409">'[5]B WS'!#REF!</definedName>
    <definedName name="_SUM8709">'[5]B WS'!#REF!</definedName>
    <definedName name="_SUM8710">'[5]B WS'!#REF!</definedName>
    <definedName name="_SUM8714">'[5]B WS'!#REF!</definedName>
    <definedName name="_SUM8715">'[5]B WS'!#REF!</definedName>
    <definedName name="_SUM8716">'[5]B WS'!#REF!</definedName>
    <definedName name="_SUM8717">'[5]B WS'!#REF!</definedName>
    <definedName name="_SUM8719">'[5]B WS'!#REF!</definedName>
    <definedName name="AccessDatabase" localSheetId="7" hidden="1">"W:\DF\NISource\Studies\nipsco\Normalization Electric Merchant.mdb"</definedName>
    <definedName name="AccessDatabase" hidden="1">"S:\srp\pob\tgd\common\Energy Accounting\ATF Tools\NSI Download.mdb"</definedName>
    <definedName name="Account_Number">'[8]Special Markets'!$C$7:$C$110</definedName>
    <definedName name="Accounts_Receivable" localSheetId="7">#REF!</definedName>
    <definedName name="Accounts_Receivable" localSheetId="5">#REF!</definedName>
    <definedName name="Accounts_Receivable" localSheetId="6">#REF!</definedName>
    <definedName name="Accounts_Receivable">#REF!</definedName>
    <definedName name="Actual_RA_Interruptible_Cr_Recovery_Amt">'[9]Sch 3'!$E$28</definedName>
    <definedName name="actual3" localSheetId="7">#REF!</definedName>
    <definedName name="actual3" localSheetId="5">#REF!</definedName>
    <definedName name="actual3" localSheetId="6">#REF!</definedName>
    <definedName name="actual3">#REF!</definedName>
    <definedName name="ActualPeriod">[9]Inputs!$C$3</definedName>
    <definedName name="Actuals_3and9" localSheetId="7">#REF!</definedName>
    <definedName name="Actuals_3and9" localSheetId="5">#REF!</definedName>
    <definedName name="Actuals_3and9" localSheetId="6">#REF!</definedName>
    <definedName name="Actuals_3and9">#REF!</definedName>
    <definedName name="actuals5" localSheetId="7">#REF!</definedName>
    <definedName name="actuals5" localSheetId="5">#REF!</definedName>
    <definedName name="actuals5" localSheetId="6">#REF!</definedName>
    <definedName name="actuals5">#REF!</definedName>
    <definedName name="Actuals9" localSheetId="7">#REF!</definedName>
    <definedName name="Actuals9" localSheetId="5">#REF!</definedName>
    <definedName name="Actuals9" localSheetId="6">#REF!</definedName>
    <definedName name="Actuals9">#REF!</definedName>
    <definedName name="ActualYrEnd_5YrAvgTab">#REF!</definedName>
    <definedName name="ADJ52_1of2">#REF!</definedName>
    <definedName name="ADJ52_2of2">#REF!</definedName>
    <definedName name="adjrev">[10]Margins!$E$14:$E$215</definedName>
    <definedName name="admin02" localSheetId="7">#REF!</definedName>
    <definedName name="admin02" localSheetId="5">#REF!</definedName>
    <definedName name="admin02" localSheetId="6">#REF!</definedName>
    <definedName name="admin02">#REF!</definedName>
    <definedName name="admin02q2" localSheetId="7">#REF!</definedName>
    <definedName name="admin02q2" localSheetId="5">#REF!</definedName>
    <definedName name="admin02q2" localSheetId="6">#REF!</definedName>
    <definedName name="admin02q2">#REF!</definedName>
    <definedName name="admin02q3" localSheetId="7">#REF!</definedName>
    <definedName name="admin02q3" localSheetId="5">#REF!</definedName>
    <definedName name="admin02q3" localSheetId="6">#REF!</definedName>
    <definedName name="admin02q3">#REF!</definedName>
    <definedName name="admin03">#REF!</definedName>
    <definedName name="admin04">#REF!</definedName>
    <definedName name="admin05">#REF!</definedName>
    <definedName name="admin06">#REF!</definedName>
    <definedName name="Alloc_87">#REF!</definedName>
    <definedName name="Alloc_HW">#REF!</definedName>
    <definedName name="Alloc_Life">#REF!</definedName>
    <definedName name="Alloc_Med">#REF!</definedName>
    <definedName name="Alloc_SERP">#REF!</definedName>
    <definedName name="Allocation_Description_AllocTab">#REF!</definedName>
    <definedName name="AmortChart_EEI_Exp_InputTab">#REF!</definedName>
    <definedName name="analysis_year">#REF!</definedName>
    <definedName name="ANNINST">#REF!</definedName>
    <definedName name="ANNLBR">#REF!</definedName>
    <definedName name="ANNMAT">#REF!</definedName>
    <definedName name="AnnualInflationFactors">[11]Inflation_Factors!$F$2:$I$42</definedName>
    <definedName name="ANNUITY" localSheetId="7">#REF!</definedName>
    <definedName name="ANNUITY" localSheetId="5">#REF!</definedName>
    <definedName name="ANNUITY" localSheetId="6">#REF!</definedName>
    <definedName name="ANNUITY">#REF!</definedName>
    <definedName name="ar" localSheetId="7">#REF!</definedName>
    <definedName name="ar" localSheetId="5">#REF!</definedName>
    <definedName name="ar" localSheetId="6">#REF!</definedName>
    <definedName name="ar">#REF!</definedName>
    <definedName name="ar_1" localSheetId="7">#REF!</definedName>
    <definedName name="ar_1" localSheetId="5">#REF!</definedName>
    <definedName name="ar_1" localSheetId="6">#REF!</definedName>
    <definedName name="ar_1">#REF!</definedName>
    <definedName name="arc">#REF!</definedName>
    <definedName name="arc_1">#REF!</definedName>
    <definedName name="Arc_BH_C">'[9]3.1 Cost Detail'!$F$36:$K$36</definedName>
    <definedName name="Arc_IH_C">'[9]3.1 Cost Detail'!$F$35:$K$35</definedName>
    <definedName name="Arc_USA_C">'[9]3.1 Cost Detail'!$F$34:$K$34</definedName>
    <definedName name="AreaNum">'[12]drop downs'!$D$2:$D$23</definedName>
    <definedName name="arnt" localSheetId="7">#REF!</definedName>
    <definedName name="arnt" localSheetId="5">#REF!</definedName>
    <definedName name="arnt" localSheetId="6">#REF!</definedName>
    <definedName name="arnt">#REF!</definedName>
    <definedName name="arnt_1" localSheetId="7">#REF!</definedName>
    <definedName name="arnt_1" localSheetId="5">#REF!</definedName>
    <definedName name="arnt_1" localSheetId="6">#REF!</definedName>
    <definedName name="arnt_1">#REF!</definedName>
    <definedName name="art" localSheetId="7">#REF!</definedName>
    <definedName name="art" localSheetId="5">#REF!</definedName>
    <definedName name="art" localSheetId="6">#REF!</definedName>
    <definedName name="art">#REF!</definedName>
    <definedName name="art_1">#REF!</definedName>
    <definedName name="ASD">#REF!</definedName>
    <definedName name="ASSETS">'[13]NIPSCO BAL SHEET DATA'!#REF!</definedName>
    <definedName name="assets98">'[13]NIPSCO BAL SHEET DATA'!#REF!</definedName>
    <definedName name="ATC_Date" localSheetId="2">OFFSET(#REF!,1,0,COUNT(#REF!),1)</definedName>
    <definedName name="ATC_Date" localSheetId="4">OFFSET(#REF!,1,0,COUNT(#REF!),1)</definedName>
    <definedName name="ATC_Date" localSheetId="1">OFFSET(#REF!,1,0,COUNT(#REF!),1)</definedName>
    <definedName name="ATC_Date">OFFSET(#REF!,1,0,COUNT(#REF!),1)</definedName>
    <definedName name="AUTO11" localSheetId="7">'[5]A WS'!#REF!</definedName>
    <definedName name="AUTO11">'[5]A WS'!#REF!</definedName>
    <definedName name="AUTO12" localSheetId="7">'[5]A WS'!#REF!</definedName>
    <definedName name="AUTO12">'[5]A WS'!#REF!</definedName>
    <definedName name="AUTO14" localSheetId="7">'[5]A WS'!#REF!</definedName>
    <definedName name="AUTO14">'[5]A WS'!#REF!</definedName>
    <definedName name="AUTO15" localSheetId="7">'[5]A WS'!#REF!</definedName>
    <definedName name="AUTO15">'[5]A WS'!#REF!</definedName>
    <definedName name="AUTO16" localSheetId="7">'[5]A WS'!#REF!</definedName>
    <definedName name="AUTO16">'[5]A WS'!#REF!</definedName>
    <definedName name="AUTO17">'[5]A WS'!#REF!</definedName>
    <definedName name="AUTO18">'[5]A WS'!#REF!</definedName>
    <definedName name="AUTO20">'[5]A WS'!#REF!</definedName>
    <definedName name="AUTO22">'[5]A WS'!#REF!</definedName>
    <definedName name="AUTO32">'[5]A WS'!#REF!</definedName>
    <definedName name="AUTO34">'[5]A WS'!#REF!</definedName>
    <definedName name="AUTO35">'[5]A WS'!#REF!</definedName>
    <definedName name="AUTO37">'[5]A WS'!#REF!</definedName>
    <definedName name="AUTO38">'[5]A WS'!#REF!</definedName>
    <definedName name="AUTO48">'[5]A WS'!#REF!</definedName>
    <definedName name="AUTO51">'[5]A WS'!#REF!</definedName>
    <definedName name="AUTO52">'[5]A WS'!#REF!</definedName>
    <definedName name="AUTO53">'[5]A WS'!#REF!</definedName>
    <definedName name="Aux">#REF!</definedName>
    <definedName name="bad_debt" localSheetId="7">#REF!</definedName>
    <definedName name="bad_debt" localSheetId="5">#REF!</definedName>
    <definedName name="bad_debt" localSheetId="6">#REF!</definedName>
    <definedName name="bad_debt">#REF!</definedName>
    <definedName name="BAL" localSheetId="7">#REF!</definedName>
    <definedName name="BAL" localSheetId="5">#REF!</definedName>
    <definedName name="BAL" localSheetId="6">#REF!</definedName>
    <definedName name="BAL">#REF!</definedName>
    <definedName name="Base_Year" localSheetId="7">#REF!</definedName>
    <definedName name="Base_Year" localSheetId="5">#REF!</definedName>
    <definedName name="Base_Year" localSheetId="6">#REF!</definedName>
    <definedName name="Base_Year">#REF!</definedName>
    <definedName name="Basefuelrevenues">[10]Margins!$H$14:$H$215</definedName>
    <definedName name="BaseYear">[11]Inflation_Factors!$M$2</definedName>
    <definedName name="Basis">[14]Reference!$F$23:$F$24</definedName>
    <definedName name="Basis_Type" localSheetId="2">#REF!</definedName>
    <definedName name="Basis_Type" localSheetId="4">#REF!</definedName>
    <definedName name="Basis_Type" localSheetId="1">#REF!</definedName>
    <definedName name="Basis_Type">#REF!</definedName>
    <definedName name="benefits">#REF!</definedName>
    <definedName name="Billing_Period">[9]Inputs!$C$5</definedName>
    <definedName name="BMSLBR" localSheetId="7">#REF!</definedName>
    <definedName name="BMSLBR" localSheetId="5">#REF!</definedName>
    <definedName name="BMSLBR" localSheetId="6">#REF!</definedName>
    <definedName name="BMSLBR">#REF!</definedName>
    <definedName name="bonus">'[15]Variable Assumptions'!$B$21</definedName>
    <definedName name="BORDER" localSheetId="7">#REF!</definedName>
    <definedName name="BORDER" localSheetId="5">#REF!</definedName>
    <definedName name="BORDER" localSheetId="6">#REF!</definedName>
    <definedName name="BORDER">#REF!</definedName>
    <definedName name="Bottom_Int_Cred_Month">'[9]3.1 Cost Detail'!$F$29:$K$29</definedName>
    <definedName name="BSLRetrieval" localSheetId="7">#REF!</definedName>
    <definedName name="BSLRetrieval" localSheetId="5">#REF!</definedName>
    <definedName name="BSLRetrieval" localSheetId="6">#REF!</definedName>
    <definedName name="BSLRetrieval">#REF!</definedName>
    <definedName name="bu_name">'[16]Variable Assumptions'!$A$1</definedName>
    <definedName name="bun" localSheetId="7">#REF!</definedName>
    <definedName name="bun" localSheetId="5">#REF!</definedName>
    <definedName name="bun" localSheetId="6">#REF!</definedName>
    <definedName name="bun">#REF!</definedName>
    <definedName name="BURNINST" localSheetId="7">#REF!</definedName>
    <definedName name="BURNINST" localSheetId="5">#REF!</definedName>
    <definedName name="BURNINST" localSheetId="6">#REF!</definedName>
    <definedName name="BURNINST">#REF!</definedName>
    <definedName name="BURNTOT" localSheetId="7">#REF!</definedName>
    <definedName name="BURNTOT" localSheetId="5">#REF!</definedName>
    <definedName name="BURNTOT" localSheetId="6">#REF!</definedName>
    <definedName name="BURNTOT">#REF!</definedName>
    <definedName name="Button_78">"NSI_Download_APS_List"</definedName>
    <definedName name="CAISOFee" localSheetId="7">[17]Financial!$K$75</definedName>
    <definedName name="CAISOFee">[18]Financial!$K$75</definedName>
    <definedName name="CAISOWithdraw" localSheetId="7">[17]Financial!$K$78</definedName>
    <definedName name="CAISOWithdraw">[18]Financial!$K$78</definedName>
    <definedName name="CANDIHide" localSheetId="7">#REF!</definedName>
    <definedName name="CANDIHide" localSheetId="5">#REF!</definedName>
    <definedName name="CANDIHide" localSheetId="6">#REF!</definedName>
    <definedName name="CANDIHide">#REF!</definedName>
    <definedName name="Cap_purch">[10]Margins!$F$117</definedName>
    <definedName name="Cap_Structure" localSheetId="7">#REF!</definedName>
    <definedName name="Cap_Structure" localSheetId="5">#REF!</definedName>
    <definedName name="Cap_Structure" localSheetId="6">#REF!</definedName>
    <definedName name="Cap_Structure">#REF!</definedName>
    <definedName name="Capacity_Closing_Total">'[9]Capacity Rev Close'!$W$32</definedName>
    <definedName name="Capacity_Filing_Total">'[9]Capacity Rev Filing'!$W$32</definedName>
    <definedName name="CapCost_Month2">'[19]RA - Sch 2 Wkppr'!$E$18</definedName>
    <definedName name="capital_20_for_ipm">#REF!</definedName>
    <definedName name="capital_22_for_ipm">#REF!</definedName>
    <definedName name="capital_25_for_ipm">#REF!</definedName>
    <definedName name="capital_30_for_ipm">#REF!</definedName>
    <definedName name="capital_ct_30_for_ipm">#REF!</definedName>
    <definedName name="CapitalCosts">[20]Assumptions!$D$44:$BG$70</definedName>
    <definedName name="CARBMW" localSheetId="7">[17]Financial!$K$79</definedName>
    <definedName name="CARBMW">[18]Financial!$K$79</definedName>
    <definedName name="Case" localSheetId="7">#REF!</definedName>
    <definedName name="Case" localSheetId="5">#REF!</definedName>
    <definedName name="Case" localSheetId="6">#REF!</definedName>
    <definedName name="Case">#REF!</definedName>
    <definedName name="CaseName">[11]Inflation_Factors!$M$3</definedName>
    <definedName name="Cell_CapacityAdjust" localSheetId="7">[21]Operating!#REF!</definedName>
    <definedName name="Cell_CapacityAdjust">[21]Operating!#REF!</definedName>
    <definedName name="Cell_CapacityOperating" localSheetId="7">[21]Operating!#REF!</definedName>
    <definedName name="Cell_CapacityOperating">[21]Operating!#REF!</definedName>
    <definedName name="Cell_CapacityRetire" localSheetId="7">[21]Retirements!#REF!</definedName>
    <definedName name="Cell_CapacityRetire">[21]Retirements!#REF!</definedName>
    <definedName name="cf" localSheetId="7">#REF!</definedName>
    <definedName name="cf" localSheetId="5">#REF!</definedName>
    <definedName name="cf" localSheetId="6">#REF!</definedName>
    <definedName name="cf">#REF!</definedName>
    <definedName name="CHART32" localSheetId="7">'[5]A WS'!#REF!</definedName>
    <definedName name="CHART32">'[5]A WS'!#REF!</definedName>
    <definedName name="CHART34" localSheetId="7">'[5]A WS'!#REF!</definedName>
    <definedName name="CHART34">'[5]A WS'!#REF!</definedName>
    <definedName name="CHART35" localSheetId="7">'[5]A WS'!#REF!</definedName>
    <definedName name="CHART35">'[5]A WS'!#REF!</definedName>
    <definedName name="CHART37">'[5]A WS'!#REF!</definedName>
    <definedName name="CHART38">'[5]A WS'!#REF!</definedName>
    <definedName name="CheckoutDate" localSheetId="7">'[22]APS Summary'!$U$2</definedName>
    <definedName name="CheckoutDate">'[23]APS Summary'!$U$2</definedName>
    <definedName name="CIPAccrualYr1">'[24]CIP Accrual'!$A$51:$E$67</definedName>
    <definedName name="CIQWBGuid" hidden="1">"e5b7ed9b-a395-48cf-99a7-6d81d617a30e"</definedName>
    <definedName name="CIS_Report_Month_1">'[9]Misc Rev Interdept -Jan'!$E$31</definedName>
    <definedName name="CIS_Report_Month_1_Int">'[9]Misc Rev Interdept -Jan'!$E$34</definedName>
    <definedName name="CIS_Report_Month_2">'[9]Misc Rev Interdept - Feb'!$E$31</definedName>
    <definedName name="CIS_Report_Month_2_Int">'[9]Misc Rev Interdept - Feb'!$E$34</definedName>
    <definedName name="CIS_Report_Month_3">'[9]Misc Rev Interdept - Mar'!$E$31</definedName>
    <definedName name="CIS_Report_Month_3_Int">'[9]Misc Rev Interdept - Mar'!$E$34</definedName>
    <definedName name="CIS_Report_Month_4">'[9]Misc Rev Interdept - Apr'!$E$31</definedName>
    <definedName name="CIS_Report_Month_4_Int">'[9]Misc Rev Interdept - Apr'!$E$34</definedName>
    <definedName name="CIS_Report_Month_5">'[9]Misc Rev Interdept - May'!$E$31</definedName>
    <definedName name="CIS_Report_Month_5_Int">'[9]Misc Rev Interdept - May'!$E$34</definedName>
    <definedName name="CIS_Report_Month_6">'[9]Misc Rev Interdept - Jun'!$E$31</definedName>
    <definedName name="CIS_Report_Month_6_Int">'[9]Misc Rev Interdept - Jun'!$E$34</definedName>
    <definedName name="CIS_Title_1">'[9]675 Jan'!$H:$H</definedName>
    <definedName name="CIS_Title_2">'[9]675 Feb'!$H:$H</definedName>
    <definedName name="CIS_Title_3">'[9]675 Mar'!$H:$H</definedName>
    <definedName name="CIS_Title_4">'[9]675 Apr'!$H:$H</definedName>
    <definedName name="CIS_Title_5">'[9]675 May'!$H:$H</definedName>
    <definedName name="CIS_Title_6">'[9]675 Jun'!$H:$H</definedName>
    <definedName name="CIS_Title_Filing">'[9]675 Dec'!$H:$H</definedName>
    <definedName name="CIS_Title_Filing2">'[9]675 Nov'!$H:$H</definedName>
    <definedName name="City_Tax" localSheetId="7">#REF!</definedName>
    <definedName name="City_Tax" localSheetId="5">#REF!</definedName>
    <definedName name="City_Tax" localSheetId="6">#REF!</definedName>
    <definedName name="City_Tax">#REF!</definedName>
    <definedName name="CivilHide" localSheetId="7">#REF!</definedName>
    <definedName name="CivilHide" localSheetId="5">#REF!</definedName>
    <definedName name="CivilHide" localSheetId="6">#REF!</definedName>
    <definedName name="CivilHide">#REF!</definedName>
    <definedName name="ck_310_Tm_master2">#REF!</definedName>
    <definedName name="ck_310_Tm_master2_ICF">#REF!</definedName>
    <definedName name="class_margin">'[8]Margins to access'!$C$14:$C$395</definedName>
    <definedName name="Clear_Data5" localSheetId="2">#REF!,#REF!,#REF!</definedName>
    <definedName name="Clear_Data5" localSheetId="4">#REF!,#REF!,#REF!</definedName>
    <definedName name="Clear_Data5" localSheetId="1">#REF!,#REF!,#REF!</definedName>
    <definedName name="Clear_Data5">#REF!,#REF!,#REF!</definedName>
    <definedName name="COD" localSheetId="7">#REF!</definedName>
    <definedName name="COD">#REF!</definedName>
    <definedName name="CogBlock">'[8]Cognos 55 Base Data'!$S:$S</definedName>
    <definedName name="CogClass">'[8]Cognos 55 Base Data'!$G:$G</definedName>
    <definedName name="CogComp">'[8]Cognos 55 Base Data'!$Q:$Q</definedName>
    <definedName name="CogOption">'[8]Cognos 55 Base Data'!$M:$M</definedName>
    <definedName name="CogRate">'[8]Cognos 55 Base Data'!$N:$N</definedName>
    <definedName name="CogRev">'[8]Cognos 55 Base Data'!$U:$U</definedName>
    <definedName name="CogUsage">'[8]Cognos 55 Base Data'!$T:$T</definedName>
    <definedName name="COMBINST" localSheetId="7">#REF!</definedName>
    <definedName name="COMBINST" localSheetId="5">#REF!</definedName>
    <definedName name="COMBINST" localSheetId="6">#REF!</definedName>
    <definedName name="COMBINST">#REF!</definedName>
    <definedName name="COMBLBR" localSheetId="7">#REF!</definedName>
    <definedName name="COMBLBR" localSheetId="5">#REF!</definedName>
    <definedName name="COMBLBR" localSheetId="6">#REF!</definedName>
    <definedName name="COMBLBR">#REF!</definedName>
    <definedName name="Common_Mo_PensionTab" localSheetId="7">#REF!</definedName>
    <definedName name="Common_Mo_PensionTab" localSheetId="5">#REF!</definedName>
    <definedName name="Common_Mo_PensionTab" localSheetId="6">#REF!</definedName>
    <definedName name="Common_Mo_PensionTab">#REF!</definedName>
    <definedName name="Companies" localSheetId="2">#REF!</definedName>
    <definedName name="Companies" localSheetId="4">#REF!</definedName>
    <definedName name="Companies">#REF!</definedName>
    <definedName name="CompanyName">'[12]drop downs'!$C$2:$C$30</definedName>
    <definedName name="Compare">#REF!</definedName>
    <definedName name="compl_yr">#REF!</definedName>
    <definedName name="compl_yr_for_ipm">#REF!</definedName>
    <definedName name="compliance_year_1">#REF!</definedName>
    <definedName name="compliance_year_2">#REF!</definedName>
    <definedName name="compliance_year_3">#REF!</definedName>
    <definedName name="compliance_year_4">#REF!</definedName>
    <definedName name="compliance_year_5">#REF!</definedName>
    <definedName name="compliance_year_6">#REF!</definedName>
    <definedName name="compliance_year_7">#REF!</definedName>
    <definedName name="compliance_year_8">#REF!</definedName>
    <definedName name="compliance_year_9">#REF!</definedName>
    <definedName name="COMRANGE">#REF!</definedName>
    <definedName name="COMROWS">#REF!</definedName>
    <definedName name="coname" localSheetId="7">[25]B!$F$1</definedName>
    <definedName name="CoName">'[26]FormList&amp;FilerInfo'!$C$3</definedName>
    <definedName name="CONCDATABASE" localSheetId="7">#REF!</definedName>
    <definedName name="CONCDATABASE" localSheetId="5">#REF!</definedName>
    <definedName name="CONCDATABASE" localSheetId="6">#REF!</definedName>
    <definedName name="CONCDATABASE">#REF!</definedName>
    <definedName name="ConcreteHide" localSheetId="7">#REF!</definedName>
    <definedName name="ConcreteHide" localSheetId="5">#REF!</definedName>
    <definedName name="ConcreteHide" localSheetId="6">#REF!</definedName>
    <definedName name="ConcreteHide">#REF!</definedName>
    <definedName name="ConfigDayStart" localSheetId="7">[17]Operational!$D$4</definedName>
    <definedName name="ConfigDayStart">[18]Operational!$D$4</definedName>
    <definedName name="CONLBR" localSheetId="7">#REF!</definedName>
    <definedName name="CONLBR" localSheetId="5">#REF!</definedName>
    <definedName name="CONLBR" localSheetId="6">#REF!</definedName>
    <definedName name="CONLBR">#REF!</definedName>
    <definedName name="CONSINST" localSheetId="7">#REF!</definedName>
    <definedName name="CONSINST" localSheetId="5">#REF!</definedName>
    <definedName name="CONSINST" localSheetId="6">#REF!</definedName>
    <definedName name="CONSINST">#REF!</definedName>
    <definedName name="Contract_Mon">[27]Results!$A$3:$A$119</definedName>
    <definedName name="Copy" localSheetId="7">#REF!</definedName>
    <definedName name="Copy" localSheetId="2">#REF!</definedName>
    <definedName name="Copy" localSheetId="4">#REF!</definedName>
    <definedName name="Copy" localSheetId="1">#REF!</definedName>
    <definedName name="Copy">#REF!</definedName>
    <definedName name="Copy1" localSheetId="2">#REF!</definedName>
    <definedName name="Copy1" localSheetId="4">#REF!</definedName>
    <definedName name="Copy1" localSheetId="1">#REF!</definedName>
    <definedName name="Copy1">#REF!</definedName>
    <definedName name="Copy2" localSheetId="2">#REF!</definedName>
    <definedName name="Copy2" localSheetId="4">#REF!</definedName>
    <definedName name="Copy2" localSheetId="1">#REF!</definedName>
    <definedName name="Copy2">#REF!</definedName>
    <definedName name="CostofCapitalParameters">[20]Assumptions!$D$25:$BG$30</definedName>
    <definedName name="CP">'[28]2-CP'!$C$6:$Z$370</definedName>
    <definedName name="CRIT" localSheetId="7">#REF!</definedName>
    <definedName name="CRIT" localSheetId="5">#REF!</definedName>
    <definedName name="CRIT" localSheetId="6">#REF!</definedName>
    <definedName name="CRIT">#REF!</definedName>
    <definedName name="_xlnm.Criteria" localSheetId="7">#REF!</definedName>
    <definedName name="_xlnm.Criteria" localSheetId="5">#REF!</definedName>
    <definedName name="_xlnm.Criteria" localSheetId="6">#REF!</definedName>
    <definedName name="_xlnm.Criteria">#REF!</definedName>
    <definedName name="CS_AVG_SIZE" localSheetId="7">#REF!</definedName>
    <definedName name="CS_AVG_SIZE" localSheetId="5">#REF!</definedName>
    <definedName name="CS_AVG_SIZE" localSheetId="6">#REF!</definedName>
    <definedName name="CS_AVG_SIZE">#REF!</definedName>
    <definedName name="CS_WELDING">#REF!</definedName>
    <definedName name="ct_icr">#REF!</definedName>
    <definedName name="CurMoAmt">#REF!</definedName>
    <definedName name="current">#REF!</definedName>
    <definedName name="Current_Assets">#REF!</definedName>
    <definedName name="Current_Liabilities">#REF!</definedName>
    <definedName name="CurrentYear_InputTab">#REF!</definedName>
    <definedName name="CurrentYearEnded_InputTab">#REF!</definedName>
    <definedName name="CurrentYearEnding_InputTab">#REF!</definedName>
    <definedName name="CurrentYr_InputTab">#REF!</definedName>
    <definedName name="CustACapCostMonth1">'[9]2.1 Cost Detail'!$E$14</definedName>
    <definedName name="CustACapCostMonth2">'[9]2.1 Cost Detail'!$E$23</definedName>
    <definedName name="CustACapCostMonth3">'[9]2.1 Cost Detail'!$E$32</definedName>
    <definedName name="CustACapCostMonth4">'[9]2.1 Cost Detail'!$E$41</definedName>
    <definedName name="CustACapCostMonth5">'[9]2.1 Cost Detail'!$E$50</definedName>
    <definedName name="CustACapCostMonth6">'[9]2.1 Cost Detail'!$E$59</definedName>
    <definedName name="CUSTCOM32" localSheetId="7">'[5]A WS'!#REF!</definedName>
    <definedName name="CUSTCOM32">'[5]A WS'!#REF!</definedName>
    <definedName name="CUSTCOM34" localSheetId="7">'[5]A WS'!#REF!</definedName>
    <definedName name="CUSTCOM34">'[5]A WS'!#REF!</definedName>
    <definedName name="CUSTCOM35" localSheetId="7">'[5]A WS'!#REF!</definedName>
    <definedName name="CUSTCOM35">'[5]A WS'!#REF!</definedName>
    <definedName name="CUSTCOM37" localSheetId="7">'[5]A WS'!#REF!</definedName>
    <definedName name="CUSTCOM37">'[5]A WS'!#REF!</definedName>
    <definedName name="CUSTCOM38">'[5]A WS'!#REF!</definedName>
    <definedName name="CUSTGAS32">'[5]A WS'!#REF!</definedName>
    <definedName name="CUSTGAS34">'[5]A WS'!#REF!</definedName>
    <definedName name="CUSTGAS37">'[5]A WS'!#REF!</definedName>
    <definedName name="CUSTHP32">'[5]A WS'!#REF!</definedName>
    <definedName name="CUSTHP34">'[5]A WS'!#REF!</definedName>
    <definedName name="CUSTHP35">'[5]A WS'!#REF!</definedName>
    <definedName name="CUSTHP37">'[5]A WS'!#REF!</definedName>
    <definedName name="CUSTHP38">'[5]A WS'!#REF!</definedName>
    <definedName name="CUSTRES32">'[5]A WS'!#REF!</definedName>
    <definedName name="CUSTRES34">'[5]A WS'!#REF!</definedName>
    <definedName name="CUSTRES35">'[5]A WS'!#REF!</definedName>
    <definedName name="CUSTRES37">'[5]A WS'!#REF!</definedName>
    <definedName name="CUSTRES38">'[5]A WS'!#REF!</definedName>
    <definedName name="CUSTRET16">'[5]A WS'!#REF!</definedName>
    <definedName name="CUSTRET32">'[5]A WS'!#REF!</definedName>
    <definedName name="CUSTRET34">'[5]A WS'!#REF!</definedName>
    <definedName name="CUSTRET35">'[5]A WS'!#REF!</definedName>
    <definedName name="CUSTRET37">'[5]A WS'!#REF!</definedName>
    <definedName name="CUSTRET38">'[5]A WS'!#REF!</definedName>
    <definedName name="CUSTRET43">'[5]A WS'!#REF!</definedName>
    <definedName name="CUSTTRAN32">'[5]A WS'!#REF!</definedName>
    <definedName name="CUSTTRAN34">'[5]A WS'!#REF!</definedName>
    <definedName name="CUSTTRAN35">'[5]A WS'!#REF!</definedName>
    <definedName name="CUSTTRAN37">'[5]A WS'!#REF!</definedName>
    <definedName name="CUSTTRAN38">'[5]A WS'!#REF!</definedName>
    <definedName name="cuts1" localSheetId="7">#REF!</definedName>
    <definedName name="cuts1" localSheetId="5">#REF!</definedName>
    <definedName name="cuts1" localSheetId="6">#REF!</definedName>
    <definedName name="cuts1">#REF!</definedName>
    <definedName name="cuts2" localSheetId="7">#REF!</definedName>
    <definedName name="cuts2" localSheetId="5">#REF!</definedName>
    <definedName name="cuts2" localSheetId="6">#REF!</definedName>
    <definedName name="cuts2">#REF!</definedName>
    <definedName name="CWC_12_96" localSheetId="7">#REF!</definedName>
    <definedName name="CWC_12_96" localSheetId="5">#REF!</definedName>
    <definedName name="CWC_12_96" localSheetId="6">#REF!</definedName>
    <definedName name="CWC_12_96">#REF!</definedName>
    <definedName name="CWC_12_97">#REF!</definedName>
    <definedName name="d">[29]Assumptions!$F$7</definedName>
    <definedName name="d_1" localSheetId="7">#REF!</definedName>
    <definedName name="d_1" localSheetId="5">#REF!</definedName>
    <definedName name="d_1" localSheetId="6">#REF!</definedName>
    <definedName name="d_1">#REF!</definedName>
    <definedName name="d_opeb" localSheetId="7">#REF!</definedName>
    <definedName name="d_opeb" localSheetId="5">#REF!</definedName>
    <definedName name="d_opeb" localSheetId="6">#REF!</definedName>
    <definedName name="d_opeb">#REF!</definedName>
    <definedName name="DALBR" localSheetId="7">#REF!</definedName>
    <definedName name="DALBR" localSheetId="5">#REF!</definedName>
    <definedName name="DALBR" localSheetId="6">#REF!</definedName>
    <definedName name="DALBR">#REF!</definedName>
    <definedName name="DATA">#REF!</definedName>
    <definedName name="DATA_FL_OL_COMBINED">#REF!</definedName>
    <definedName name="DATA_FL_OL_DIAG">#REF!</definedName>
    <definedName name="DATA_FL_OL_EXPORT">#REF!</definedName>
    <definedName name="_xlnm.Database">#REF!</definedName>
    <definedName name="DATAINST">#REF!</definedName>
    <definedName name="datalookup">#REF!</definedName>
    <definedName name="Date">'[28]2-CP'!$B$6:$B$370</definedName>
    <definedName name="dbf" localSheetId="7">#REF!</definedName>
    <definedName name="dbf" localSheetId="5">#REF!</definedName>
    <definedName name="dbf" localSheetId="6">#REF!</definedName>
    <definedName name="dbf">#REF!</definedName>
    <definedName name="dbf_opeb" localSheetId="7">#REF!</definedName>
    <definedName name="dbf_opeb" localSheetId="5">#REF!</definedName>
    <definedName name="dbf_opeb" localSheetId="6">#REF!</definedName>
    <definedName name="dbf_opeb">#REF!</definedName>
    <definedName name="DCS" localSheetId="7">[30]Estimate!#REF!</definedName>
    <definedName name="DCS" localSheetId="5">[30]Estimate!#REF!</definedName>
    <definedName name="DCS" localSheetId="6">[30]Estimate!#REF!</definedName>
    <definedName name="DCS">[30]Estimate!#REF!</definedName>
    <definedName name="Debt_Frac" localSheetId="7">#REF!</definedName>
    <definedName name="Debt_Frac" localSheetId="5">#REF!</definedName>
    <definedName name="Debt_Frac" localSheetId="6">#REF!</definedName>
    <definedName name="Debt_Frac">#REF!</definedName>
    <definedName name="DEHINST" localSheetId="7">#REF!</definedName>
    <definedName name="DEHINST" localSheetId="5">#REF!</definedName>
    <definedName name="DEHINST" localSheetId="6">#REF!</definedName>
    <definedName name="DEHINST">#REF!</definedName>
    <definedName name="DEHLBR" localSheetId="7">#REF!</definedName>
    <definedName name="DEHLBR" localSheetId="5">#REF!</definedName>
    <definedName name="DEHLBR" localSheetId="6">#REF!</definedName>
    <definedName name="DEHLBR">#REF!</definedName>
    <definedName name="DEHMAT">#REF!</definedName>
    <definedName name="DEPPROD51">'[5]A WS'!#REF!</definedName>
    <definedName name="DEPR_INC" localSheetId="7">#REF!</definedName>
    <definedName name="DEPR_INC" localSheetId="5">#REF!</definedName>
    <definedName name="DEPR_INC" localSheetId="6">#REF!</definedName>
    <definedName name="DEPR_INC">#REF!</definedName>
    <definedName name="DepRate" localSheetId="7">#REF!</definedName>
    <definedName name="DepRate" localSheetId="5">#REF!</definedName>
    <definedName name="DepRate" localSheetId="6">#REF!</definedName>
    <definedName name="DepRate">#REF!</definedName>
    <definedName name="dfuture" localSheetId="7">#REF!</definedName>
    <definedName name="dfuture" localSheetId="5">#REF!</definedName>
    <definedName name="dfuture" localSheetId="6">#REF!</definedName>
    <definedName name="dfuture">#REF!</definedName>
    <definedName name="discount_rate">#REF!</definedName>
    <definedName name="DISPLAY">#REF!</definedName>
    <definedName name="downtime_for_ipm">#REF!</definedName>
    <definedName name="DPO">#REF!</definedName>
    <definedName name="dq_stq_facility_costs">[31]DQ_STQ_Facility_Level_Costs!$A:$IV</definedName>
    <definedName name="draft1">[32]draft1!$A$1:$L$52</definedName>
    <definedName name="DSM">'[8]10 - Revs'!$E$14:$E$188</definedName>
    <definedName name="DSMCLASS">'[8]DSM Data'!$D:$D</definedName>
    <definedName name="DSMKWH">'[8]DSM Data'!$H:$H</definedName>
    <definedName name="DSMLM">'[8]10 - Revs'!$F$14:$F$188</definedName>
    <definedName name="DSMLMCLASS">'[8]DSMLM Data'!$C:$C</definedName>
    <definedName name="DSMLMRATE">[33]Inputs!$D:$D</definedName>
    <definedName name="DSMLMREV">'[8]DSMLM Data'!$F:$F</definedName>
    <definedName name="DSMLMSP">'[8]DSMLM Data'!$D:$D</definedName>
    <definedName name="DSMREV">'[8]DSM Data'!$G:$G</definedName>
    <definedName name="DSMSP">'[8]DSM Data'!$E:$E</definedName>
    <definedName name="DSO" localSheetId="7">#REF!</definedName>
    <definedName name="DSO" localSheetId="5">#REF!</definedName>
    <definedName name="DSO" localSheetId="6">#REF!</definedName>
    <definedName name="DSO">#REF!</definedName>
    <definedName name="DSWB">[34]Sheet1!$A:$B</definedName>
    <definedName name="Dues_OneMonth_InputTab" localSheetId="7">#REF!</definedName>
    <definedName name="Dues_OneMonth_InputTab" localSheetId="5">#REF!</definedName>
    <definedName name="Dues_OneMonth_InputTab" localSheetId="6">#REF!</definedName>
    <definedName name="Dues_OneMonth_InputTab">#REF!</definedName>
    <definedName name="Dues_YrlyAmt_InputTab" localSheetId="7">#REF!</definedName>
    <definedName name="Dues_YrlyAmt_InputTab" localSheetId="5">#REF!</definedName>
    <definedName name="Dues_YrlyAmt_InputTab" localSheetId="6">#REF!</definedName>
    <definedName name="Dues_YrlyAmt_InputTab">#REF!</definedName>
    <definedName name="DuesCategoryChgd_InputTab">#REF!</definedName>
    <definedName name="e">[29]Assumptions!$F$9</definedName>
    <definedName name="e_1" localSheetId="7">#REF!</definedName>
    <definedName name="e_1" localSheetId="5">#REF!</definedName>
    <definedName name="e_1" localSheetId="6">#REF!</definedName>
    <definedName name="e_1">#REF!</definedName>
    <definedName name="ebf">[29]Assumptions!$D$9</definedName>
    <definedName name="ec" localSheetId="7">#REF!</definedName>
    <definedName name="ec" localSheetId="5">#REF!</definedName>
    <definedName name="ec" localSheetId="6">#REF!</definedName>
    <definedName name="ec">#REF!</definedName>
    <definedName name="ec_1" localSheetId="7">#REF!</definedName>
    <definedName name="ec_1" localSheetId="5">#REF!</definedName>
    <definedName name="ec_1" localSheetId="6">#REF!</definedName>
    <definedName name="ec_1">#REF!</definedName>
    <definedName name="ecbf" localSheetId="7">#REF!</definedName>
    <definedName name="ecbf" localSheetId="5">#REF!</definedName>
    <definedName name="ecbf" localSheetId="6">#REF!</definedName>
    <definedName name="ecbf">#REF!</definedName>
    <definedName name="ECPDEF">#REF!</definedName>
    <definedName name="ECRMRev">'[35]Detail Report'!$C$2:$C$500</definedName>
    <definedName name="ECRMUsage">'[35]Detail Report'!$D$2:$D$500</definedName>
    <definedName name="EdisonFoundation_InputTab" localSheetId="7">#REF!</definedName>
    <definedName name="EdisonFoundation_InputTab" localSheetId="5">#REF!</definedName>
    <definedName name="EdisonFoundation_InputTab" localSheetId="6">#REF!</definedName>
    <definedName name="EdisonFoundation_InputTab">#REF!</definedName>
    <definedName name="EEIPercentages_InputTab" localSheetId="7">#REF!</definedName>
    <definedName name="EEIPercentages_InputTab" localSheetId="5">#REF!</definedName>
    <definedName name="EEIPercentages_InputTab" localSheetId="6">#REF!</definedName>
    <definedName name="EEIPercentages_InputTab">#REF!</definedName>
    <definedName name="efuture" localSheetId="7">#REF!</definedName>
    <definedName name="efuture" localSheetId="5">#REF!</definedName>
    <definedName name="efuture" localSheetId="6">#REF!</definedName>
    <definedName name="efuture">#REF!</definedName>
    <definedName name="EI_ZonesToInclude">#REF!</definedName>
    <definedName name="elec">[32]electric!$A$1:$J$30</definedName>
    <definedName name="ElecPRRatio1_Input" localSheetId="7">#REF!</definedName>
    <definedName name="ElecPRRatio1_Input" localSheetId="5">#REF!</definedName>
    <definedName name="ElecPRRatio1_Input" localSheetId="6">#REF!</definedName>
    <definedName name="ElecPRRatio1_Input">#REF!</definedName>
    <definedName name="ElecPRRatio2_Input" localSheetId="7">#REF!</definedName>
    <definedName name="ElecPRRatio2_Input" localSheetId="5">#REF!</definedName>
    <definedName name="ElecPRRatio2_Input" localSheetId="6">#REF!</definedName>
    <definedName name="ElecPRRatio2_Input">#REF!</definedName>
    <definedName name="ElecPRRatio3_Input" localSheetId="7">#REF!</definedName>
    <definedName name="ElecPRRatio3_Input" localSheetId="5">#REF!</definedName>
    <definedName name="ElecPRRatio3_Input" localSheetId="6">#REF!</definedName>
    <definedName name="ElecPRRatio3_Input">#REF!</definedName>
    <definedName name="Electric_Mo_PensionTab">#REF!</definedName>
    <definedName name="ElectricHide">#REF!</definedName>
    <definedName name="ElectricPct_AllocTab">#REF!</definedName>
    <definedName name="ElectricPct_PensionTab">#REF!</definedName>
    <definedName name="ent">#REF!</definedName>
    <definedName name="ent_1">#REF!</definedName>
    <definedName name="entbf">#REF!</definedName>
    <definedName name="EQ_Frac">#REF!</definedName>
    <definedName name="Equity_Period">#REF!</definedName>
    <definedName name="ernie">#REF!</definedName>
    <definedName name="et">#REF!</definedName>
    <definedName name="et_1">#REF!</definedName>
    <definedName name="etbf">#REF!</definedName>
    <definedName name="Eval_Period">#REF!</definedName>
    <definedName name="expbusnames">#REF!</definedName>
    <definedName name="EXPDIST32">'[5]A WS'!#REF!</definedName>
    <definedName name="EXPDIST34">'[5]A WS'!#REF!</definedName>
    <definedName name="EXPDIST35">'[5]A WS'!#REF!</definedName>
    <definedName name="EXPDIST37">'[5]A WS'!#REF!</definedName>
    <definedName name="EXPDIST38">'[5]A WS'!#REF!</definedName>
    <definedName name="Expense_NQPension" localSheetId="7">#REF!</definedName>
    <definedName name="Expense_NQPension" localSheetId="5">#REF!</definedName>
    <definedName name="Expense_NQPension" localSheetId="6">#REF!</definedName>
    <definedName name="Expense_NQPension">#REF!</definedName>
    <definedName name="Expense_QualPension" localSheetId="7">#REF!</definedName>
    <definedName name="Expense_QualPension" localSheetId="5">#REF!</definedName>
    <definedName name="Expense_QualPension" localSheetId="6">#REF!</definedName>
    <definedName name="Expense_QualPension">#REF!</definedName>
    <definedName name="Expense_RL" localSheetId="7">#REF!</definedName>
    <definedName name="Expense_RL" localSheetId="5">#REF!</definedName>
    <definedName name="Expense_RL" localSheetId="6">#REF!</definedName>
    <definedName name="Expense_RL">#REF!</definedName>
    <definedName name="Expense_RM">#REF!</definedName>
    <definedName name="Expense_RM_NoD">#REF!</definedName>
    <definedName name="EXPPROD51">'[5]A WS'!#REF!</definedName>
    <definedName name="EXPTRAN14">'[5]A WS'!#REF!</definedName>
    <definedName name="EXPTRAN51">'[5]A WS'!#REF!</definedName>
    <definedName name="_xlnm.Extract" localSheetId="5">#REF!</definedName>
    <definedName name="_xlnm.Extract" localSheetId="6">#REF!</definedName>
    <definedName name="_xlnm.Extract">#REF!</definedName>
    <definedName name="F" localSheetId="7">#REF!</definedName>
    <definedName name="F" localSheetId="5">#REF!</definedName>
    <definedName name="F" localSheetId="6">#REF!</definedName>
    <definedName name="F">#REF!</definedName>
    <definedName name="F860_COOLING_STATUS">#REF!</definedName>
    <definedName name="F860_NOXCONTROL">#REF!</definedName>
    <definedName name="FAC_Int">'[9]3.1 Cost Detail'!$F$20:$K$20</definedName>
    <definedName name="FAC675deferred">[10]Margins!$F$115</definedName>
    <definedName name="FAC675reversal">'[8]WP1 - FAC sch4'!$Q$19</definedName>
    <definedName name="FACdeferred" localSheetId="7">'[8]WP1 - FAC sch4'!#REF!</definedName>
    <definedName name="FACdeferred">'[8]WP1 - FAC sch4'!#REF!</definedName>
    <definedName name="FACdeferreddiff">[8]Margins!$AB$14</definedName>
    <definedName name="FACfuelrevenues">[10]Margins!$I$14:$I$215</definedName>
    <definedName name="FACreversal">'[8]WP1 - FAC sch4'!$S$19</definedName>
    <definedName name="FADIST32" localSheetId="7">'[5]A WS'!#REF!</definedName>
    <definedName name="FADIST32">'[5]A WS'!#REF!</definedName>
    <definedName name="FADIST34" localSheetId="7">'[5]A WS'!#REF!</definedName>
    <definedName name="FADIST34">'[5]A WS'!#REF!</definedName>
    <definedName name="FADIST35" localSheetId="7">'[5]A WS'!#REF!</definedName>
    <definedName name="FADIST35">'[5]A WS'!#REF!</definedName>
    <definedName name="FADIST37" localSheetId="7">'[5]A WS'!#REF!</definedName>
    <definedName name="FADIST37">'[5]A WS'!#REF!</definedName>
    <definedName name="FADIST38">'[5]A WS'!#REF!</definedName>
    <definedName name="FADSIT37">'[5]A WS'!#REF!</definedName>
    <definedName name="FAPROD51">'[5]A WS'!#REF!</definedName>
    <definedName name="FATRAN14">'[5]A WS'!#REF!</definedName>
    <definedName name="FATRAN51">'[5]A WS'!#REF!</definedName>
    <definedName name="FC_Margin">'[8]Margins to access'!$M$14:$M$395</definedName>
    <definedName name="Fed_Tax" localSheetId="7">#REF!</definedName>
    <definedName name="Fed_Tax" localSheetId="5">#REF!</definedName>
    <definedName name="Fed_Tax" localSheetId="6">#REF!</definedName>
    <definedName name="Fed_Tax">#REF!</definedName>
    <definedName name="FEDELECT" localSheetId="7">#REF!</definedName>
    <definedName name="FEDELECT" localSheetId="5">#REF!</definedName>
    <definedName name="FEDELECT" localSheetId="6">#REF!</definedName>
    <definedName name="FEDELECT">#REF!</definedName>
    <definedName name="FEDTOTAL" localSheetId="7">#REF!</definedName>
    <definedName name="FEDTOTAL" localSheetId="5">#REF!</definedName>
    <definedName name="FEDTOTAL" localSheetId="6">#REF!</definedName>
    <definedName name="FEDTOTAL">#REF!</definedName>
    <definedName name="FERC">#REF!</definedName>
    <definedName name="FERCCurMoAmt">#REF!</definedName>
    <definedName name="FERCYTDAmt">#REF!</definedName>
    <definedName name="fffff" localSheetId="7" hidden="1">{"ALL",#N/A,FALSE,"A"}</definedName>
    <definedName name="fffff" localSheetId="3" hidden="1">{"ALL",#N/A,FALSE,"A"}</definedName>
    <definedName name="fffff" localSheetId="2" hidden="1">{"ALL",#N/A,FALSE,"A"}</definedName>
    <definedName name="fffff" localSheetId="5" hidden="1">{"ALL",#N/A,FALSE,"A"}</definedName>
    <definedName name="fffff" localSheetId="4" hidden="1">{"ALL",#N/A,FALSE,"A"}</definedName>
    <definedName name="fffff" localSheetId="6" hidden="1">{"ALL",#N/A,FALSE,"A"}</definedName>
    <definedName name="fffff" hidden="1">{"ALL",#N/A,FALSE,"A"}</definedName>
    <definedName name="fffff_1" localSheetId="7" hidden="1">{"ALL",#N/A,FALSE,"A"}</definedName>
    <definedName name="fffff_1" localSheetId="3" hidden="1">{"ALL",#N/A,FALSE,"A"}</definedName>
    <definedName name="fffff_1" localSheetId="2" hidden="1">{"ALL",#N/A,FALSE,"A"}</definedName>
    <definedName name="fffff_1" localSheetId="5" hidden="1">{"ALL",#N/A,FALSE,"A"}</definedName>
    <definedName name="fffff_1" localSheetId="4" hidden="1">{"ALL",#N/A,FALSE,"A"}</definedName>
    <definedName name="fffff_1" localSheetId="6" hidden="1">{"ALL",#N/A,FALSE,"A"}</definedName>
    <definedName name="fffff_1" hidden="1">{"ALL",#N/A,FALSE,"A"}</definedName>
    <definedName name="fffff_2" localSheetId="7" hidden="1">{"ALL",#N/A,FALSE,"A"}</definedName>
    <definedName name="fffff_2" localSheetId="3" hidden="1">{"ALL",#N/A,FALSE,"A"}</definedName>
    <definedName name="fffff_2" localSheetId="2" hidden="1">{"ALL",#N/A,FALSE,"A"}</definedName>
    <definedName name="fffff_2" localSheetId="5" hidden="1">{"ALL",#N/A,FALSE,"A"}</definedName>
    <definedName name="fffff_2" localSheetId="4" hidden="1">{"ALL",#N/A,FALSE,"A"}</definedName>
    <definedName name="fffff_2" localSheetId="6" hidden="1">{"ALL",#N/A,FALSE,"A"}</definedName>
    <definedName name="fffff_2" hidden="1">{"ALL",#N/A,FALSE,"A"}</definedName>
    <definedName name="fffff_3" localSheetId="7" hidden="1">{"ALL",#N/A,FALSE,"A"}</definedName>
    <definedName name="fffff_3" localSheetId="3" hidden="1">{"ALL",#N/A,FALSE,"A"}</definedName>
    <definedName name="fffff_3" localSheetId="2" hidden="1">{"ALL",#N/A,FALSE,"A"}</definedName>
    <definedName name="fffff_3" localSheetId="5" hidden="1">{"ALL",#N/A,FALSE,"A"}</definedName>
    <definedName name="fffff_3" localSheetId="4" hidden="1">{"ALL",#N/A,FALSE,"A"}</definedName>
    <definedName name="fffff_3" localSheetId="6" hidden="1">{"ALL",#N/A,FALSE,"A"}</definedName>
    <definedName name="fffff_3" hidden="1">{"ALL",#N/A,FALSE,"A"}</definedName>
    <definedName name="fifteen" localSheetId="7">#REF!</definedName>
    <definedName name="fifteen">#REF!</definedName>
    <definedName name="Fill" localSheetId="7" hidden="1">#REF!</definedName>
    <definedName name="Fill" hidden="1">#REF!</definedName>
    <definedName name="five" localSheetId="7">#REF!</definedName>
    <definedName name="five">#REF!</definedName>
    <definedName name="FiveYr">#REF!</definedName>
    <definedName name="foBUSChannelName" localSheetId="7">[17]foBUS!$G$2</definedName>
    <definedName name="foBUSChannelName">[18]foBUS!$G$2</definedName>
    <definedName name="FoBUSHours" localSheetId="7">[17]Operational!$A$16:$A$39</definedName>
    <definedName name="FoBUSHours">[18]Operational!$A$16:$A$39</definedName>
    <definedName name="foBUSMetaChannelName" localSheetId="7">[17]foBUS!$G$1</definedName>
    <definedName name="foBUSMetaChannelName">[18]foBUS!$G$1</definedName>
    <definedName name="FOM">[20]Assumptions!$D$73:$BG$100</definedName>
    <definedName name="fom_for_ipm">#REF!</definedName>
    <definedName name="forecast_losses1">'[36]short term forecast'!$K$5</definedName>
    <definedName name="forecast_losses2">'[36]short term forecast'!$K$6</definedName>
    <definedName name="forecast_losses3">'[36]short term forecast'!$K$7</definedName>
    <definedName name="fsdfsad" localSheetId="7" hidden="1">{"ALL",#N/A,FALSE,"A"}</definedName>
    <definedName name="fsdfsad" localSheetId="3" hidden="1">{"ALL",#N/A,FALSE,"A"}</definedName>
    <definedName name="fsdfsad" localSheetId="2" hidden="1">{"ALL",#N/A,FALSE,"A"}</definedName>
    <definedName name="fsdfsad" localSheetId="5" hidden="1">{"ALL",#N/A,FALSE,"A"}</definedName>
    <definedName name="fsdfsad" localSheetId="4" hidden="1">{"ALL",#N/A,FALSE,"A"}</definedName>
    <definedName name="fsdfsad" localSheetId="6" hidden="1">{"ALL",#N/A,FALSE,"A"}</definedName>
    <definedName name="fsdfsad" hidden="1">{"ALL",#N/A,FALSE,"A"}</definedName>
    <definedName name="fsdfsad_1" localSheetId="7" hidden="1">{"ALL",#N/A,FALSE,"A"}</definedName>
    <definedName name="fsdfsad_1" localSheetId="3" hidden="1">{"ALL",#N/A,FALSE,"A"}</definedName>
    <definedName name="fsdfsad_1" localSheetId="2" hidden="1">{"ALL",#N/A,FALSE,"A"}</definedName>
    <definedName name="fsdfsad_1" localSheetId="5" hidden="1">{"ALL",#N/A,FALSE,"A"}</definedName>
    <definedName name="fsdfsad_1" localSheetId="4" hidden="1">{"ALL",#N/A,FALSE,"A"}</definedName>
    <definedName name="fsdfsad_1" localSheetId="6" hidden="1">{"ALL",#N/A,FALSE,"A"}</definedName>
    <definedName name="fsdfsad_1" hidden="1">{"ALL",#N/A,FALSE,"A"}</definedName>
    <definedName name="fsdfsad_2" localSheetId="7" hidden="1">{"ALL",#N/A,FALSE,"A"}</definedName>
    <definedName name="fsdfsad_2" localSheetId="3" hidden="1">{"ALL",#N/A,FALSE,"A"}</definedName>
    <definedName name="fsdfsad_2" localSheetId="2" hidden="1">{"ALL",#N/A,FALSE,"A"}</definedName>
    <definedName name="fsdfsad_2" localSheetId="5" hidden="1">{"ALL",#N/A,FALSE,"A"}</definedName>
    <definedName name="fsdfsad_2" localSheetId="4" hidden="1">{"ALL",#N/A,FALSE,"A"}</definedName>
    <definedName name="fsdfsad_2" localSheetId="6" hidden="1">{"ALL",#N/A,FALSE,"A"}</definedName>
    <definedName name="fsdfsad_2" hidden="1">{"ALL",#N/A,FALSE,"A"}</definedName>
    <definedName name="fsdfsad_3" localSheetId="7" hidden="1">{"ALL",#N/A,FALSE,"A"}</definedName>
    <definedName name="fsdfsad_3" localSheetId="3" hidden="1">{"ALL",#N/A,FALSE,"A"}</definedName>
    <definedName name="fsdfsad_3" localSheetId="2" hidden="1">{"ALL",#N/A,FALSE,"A"}</definedName>
    <definedName name="fsdfsad_3" localSheetId="5" hidden="1">{"ALL",#N/A,FALSE,"A"}</definedName>
    <definedName name="fsdfsad_3" localSheetId="4" hidden="1">{"ALL",#N/A,FALSE,"A"}</definedName>
    <definedName name="fsdfsad_3" localSheetId="6" hidden="1">{"ALL",#N/A,FALSE,"A"}</definedName>
    <definedName name="fsdfsad_3" hidden="1">{"ALL",#N/A,FALSE,"A"}</definedName>
    <definedName name="Fuel_Labels">[11]XML_Export!$T$2</definedName>
    <definedName name="FwdFrom" localSheetId="7">[17]Financial!$E$35:$E$89</definedName>
    <definedName name="FwdFrom">[18]Financial!$E$35:$E$89</definedName>
    <definedName name="FwdMWs" localSheetId="7">[17]Financial!$D$35:$D$89</definedName>
    <definedName name="FwdMWs">[18]Financial!$D$35:$D$89</definedName>
    <definedName name="FwdThru" localSheetId="7">[17]Financial!$F$35:$F$89</definedName>
    <definedName name="FwdThru">[18]Financial!$F$35:$F$89</definedName>
    <definedName name="FwdTotal" localSheetId="7">[17]Financial!$H$35:$H$89</definedName>
    <definedName name="FwdTotal">[18]Financial!$H$35:$H$89</definedName>
    <definedName name="g_a02" localSheetId="7">#REF!</definedName>
    <definedName name="g_a02" localSheetId="5">#REF!</definedName>
    <definedName name="g_a02" localSheetId="6">#REF!</definedName>
    <definedName name="g_a02">#REF!</definedName>
    <definedName name="g_a03" localSheetId="7">#REF!</definedName>
    <definedName name="g_a03" localSheetId="5">#REF!</definedName>
    <definedName name="g_a03" localSheetId="6">#REF!</definedName>
    <definedName name="g_a03">#REF!</definedName>
    <definedName name="G1Starts" localSheetId="7">[17]Operational!$W$13</definedName>
    <definedName name="G1Starts">[18]Operational!$W$13</definedName>
    <definedName name="G2Starts" localSheetId="7">[17]Operational!$AC$13</definedName>
    <definedName name="G2Starts">[18]Operational!$AC$13</definedName>
    <definedName name="gas">[32]gas!$A$1:$J$33</definedName>
    <definedName name="Gas_Mo_PensionTab" localSheetId="7">#REF!</definedName>
    <definedName name="Gas_Mo_PensionTab" localSheetId="5">#REF!</definedName>
    <definedName name="Gas_Mo_PensionTab" localSheetId="6">#REF!</definedName>
    <definedName name="Gas_Mo_PensionTab">#REF!</definedName>
    <definedName name="gascons_costs">'[8]Manual Inputs'!$F$127:$F$149</definedName>
    <definedName name="GASNOTE" localSheetId="7">#REF!</definedName>
    <definedName name="GASNOTE" localSheetId="5">#REF!</definedName>
    <definedName name="GASNOTE" localSheetId="6">#REF!</definedName>
    <definedName name="GASNOTE">#REF!</definedName>
    <definedName name="GasPct_AllocTab" localSheetId="7">#REF!</definedName>
    <definedName name="GasPct_AllocTab" localSheetId="5">#REF!</definedName>
    <definedName name="GasPct_AllocTab" localSheetId="6">#REF!</definedName>
    <definedName name="GasPct_AllocTab">#REF!</definedName>
    <definedName name="GasPct_PensionTab" localSheetId="7">#REF!</definedName>
    <definedName name="GasPct_PensionTab" localSheetId="5">#REF!</definedName>
    <definedName name="GasPct_PensionTab" localSheetId="6">#REF!</definedName>
    <definedName name="GasPct_PensionTab">#REF!</definedName>
    <definedName name="GasPenalty" localSheetId="7">[17]Financial!$K$65</definedName>
    <definedName name="GasPenalty">[18]Financial!$K$65</definedName>
    <definedName name="GasPRRatio1_Input" localSheetId="7">#REF!</definedName>
    <definedName name="GasPRRatio1_Input" localSheetId="5">#REF!</definedName>
    <definedName name="GasPRRatio1_Input" localSheetId="6">#REF!</definedName>
    <definedName name="GasPRRatio1_Input">#REF!</definedName>
    <definedName name="GasPRRatio2_Input" localSheetId="7">#REF!</definedName>
    <definedName name="GasPRRatio2_Input" localSheetId="5">#REF!</definedName>
    <definedName name="GasPRRatio2_Input" localSheetId="6">#REF!</definedName>
    <definedName name="GasPRRatio2_Input">#REF!</definedName>
    <definedName name="GasPRRatio3_Input" localSheetId="7">#REF!</definedName>
    <definedName name="GasPRRatio3_Input" localSheetId="5">#REF!</definedName>
    <definedName name="GasPRRatio3_Input" localSheetId="6">#REF!</definedName>
    <definedName name="GasPRRatio3_Input">#REF!</definedName>
    <definedName name="GasStart1x1" localSheetId="7">[17]Reference!$N$13:$T$16</definedName>
    <definedName name="GasStart1x1">[18]Reference!$N$13:$T$16</definedName>
    <definedName name="GasStart2x1" localSheetId="7">[17]Reference!$N$17:$T$20</definedName>
    <definedName name="GasStart2x1">[18]Reference!$N$17:$T$20</definedName>
    <definedName name="GasTotalCost" localSheetId="7">[17]Financial!$N$68</definedName>
    <definedName name="GasTotalCost">[18]Financial!$N$68</definedName>
    <definedName name="GasTotalCost2" localSheetId="7">[17]Financial!$O$68</definedName>
    <definedName name="GasTotalCost2">[18]Financial!$O$68</definedName>
    <definedName name="General_Assumptions">[20]Assumptions!$D$13:$BG$21</definedName>
    <definedName name="genlistnotcase">#REF!</definedName>
    <definedName name="GHG_Price_Grid">[11]Emissions!$A$197:$N$236</definedName>
    <definedName name="GNL_GNL">'[8]Margins to access'!$B$14:$B$395</definedName>
    <definedName name="GPClass">'[8]Green Power Data'!$C$2:$C$150</definedName>
    <definedName name="GPKWH">'[8]Green Power Data'!$F$2:$F$150</definedName>
    <definedName name="GPREV">'[8]Green Power Data'!$E$2:$E$150</definedName>
    <definedName name="GPSP">'[8]Green Power Data'!$D$2:$D$150</definedName>
    <definedName name="GRMA" localSheetId="7">#REF!</definedName>
    <definedName name="GRMA" localSheetId="5">#REF!</definedName>
    <definedName name="GRMA" localSheetId="6">#REF!</definedName>
    <definedName name="GRMA">#REF!</definedName>
    <definedName name="GT1Avail" localSheetId="7">[17]Operational!$D$2</definedName>
    <definedName name="GT1Avail">[18]Operational!$D$2</definedName>
    <definedName name="GT2Avail" localSheetId="7">[17]Operational!$D$3</definedName>
    <definedName name="GT2Avail">[18]Operational!$D$3</definedName>
    <definedName name="H" localSheetId="7">#REF!</definedName>
    <definedName name="H" localSheetId="5">#REF!</definedName>
    <definedName name="H" localSheetId="6">#REF!</definedName>
    <definedName name="H">#REF!</definedName>
    <definedName name="help" localSheetId="7" hidden="1">{"ALL",#N/A,FALSE,"A"}</definedName>
    <definedName name="help" localSheetId="3" hidden="1">{"ALL",#N/A,FALSE,"A"}</definedName>
    <definedName name="help" localSheetId="2" hidden="1">{"ALL",#N/A,FALSE,"A"}</definedName>
    <definedName name="help" localSheetId="5" hidden="1">{"ALL",#N/A,FALSE,"A"}</definedName>
    <definedName name="help" localSheetId="4" hidden="1">{"ALL",#N/A,FALSE,"A"}</definedName>
    <definedName name="help" localSheetId="6" hidden="1">{"ALL",#N/A,FALSE,"A"}</definedName>
    <definedName name="help" hidden="1">{"ALL",#N/A,FALSE,"A"}</definedName>
    <definedName name="help_1" localSheetId="7" hidden="1">{"ALL",#N/A,FALSE,"A"}</definedName>
    <definedName name="help_1" localSheetId="3" hidden="1">{"ALL",#N/A,FALSE,"A"}</definedName>
    <definedName name="help_1" localSheetId="2" hidden="1">{"ALL",#N/A,FALSE,"A"}</definedName>
    <definedName name="help_1" localSheetId="5" hidden="1">{"ALL",#N/A,FALSE,"A"}</definedName>
    <definedName name="help_1" localSheetId="4" hidden="1">{"ALL",#N/A,FALSE,"A"}</definedName>
    <definedName name="help_1" localSheetId="6" hidden="1">{"ALL",#N/A,FALSE,"A"}</definedName>
    <definedName name="help_1" hidden="1">{"ALL",#N/A,FALSE,"A"}</definedName>
    <definedName name="help_2" localSheetId="7" hidden="1">{"ALL",#N/A,FALSE,"A"}</definedName>
    <definedName name="help_2" localSheetId="3" hidden="1">{"ALL",#N/A,FALSE,"A"}</definedName>
    <definedName name="help_2" localSheetId="2" hidden="1">{"ALL",#N/A,FALSE,"A"}</definedName>
    <definedName name="help_2" localSheetId="5" hidden="1">{"ALL",#N/A,FALSE,"A"}</definedName>
    <definedName name="help_2" localSheetId="4" hidden="1">{"ALL",#N/A,FALSE,"A"}</definedName>
    <definedName name="help_2" localSheetId="6" hidden="1">{"ALL",#N/A,FALSE,"A"}</definedName>
    <definedName name="help_2" hidden="1">{"ALL",#N/A,FALSE,"A"}</definedName>
    <definedName name="help_3" localSheetId="7" hidden="1">{"ALL",#N/A,FALSE,"A"}</definedName>
    <definedName name="help_3" localSheetId="3" hidden="1">{"ALL",#N/A,FALSE,"A"}</definedName>
    <definedName name="help_3" localSheetId="2" hidden="1">{"ALL",#N/A,FALSE,"A"}</definedName>
    <definedName name="help_3" localSheetId="5" hidden="1">{"ALL",#N/A,FALSE,"A"}</definedName>
    <definedName name="help_3" localSheetId="4" hidden="1">{"ALL",#N/A,FALSE,"A"}</definedName>
    <definedName name="help_3" localSheetId="6" hidden="1">{"ALL",#N/A,FALSE,"A"}</definedName>
    <definedName name="help_3" hidden="1">{"ALL",#N/A,FALSE,"A"}</definedName>
    <definedName name="HewittCommon5YrAvg" localSheetId="7">#REF!</definedName>
    <definedName name="HewittCommon5YrAvg">#REF!</definedName>
    <definedName name="HewittCommonNonQualified5YrAvg" localSheetId="7">#REF!</definedName>
    <definedName name="HewittCommonNonQualified5YrAvg">#REF!</definedName>
    <definedName name="HewittCommonQualified5YrAvg" localSheetId="7">#REF!</definedName>
    <definedName name="HewittCommonQualified5YrAvg">#REF!</definedName>
    <definedName name="HewittElectricNonQualified5YrAvg">#REF!</definedName>
    <definedName name="HewittElectricQualified5YrAvg">#REF!</definedName>
    <definedName name="HewittElectricYrAvg">#REF!</definedName>
    <definedName name="HewittGas5YrAvg">#REF!</definedName>
    <definedName name="HewittGasNonQualified5YrAvg">#REF!</definedName>
    <definedName name="HewittGasQualified5YrAvg">#REF!</definedName>
    <definedName name="HewittPensionTable_InputTab">#REF!</definedName>
    <definedName name="HewittPensionTableTitles_InputTab">#REF!</definedName>
    <definedName name="HewittPensionTableYrs_InputTab">#REF!</definedName>
    <definedName name="HewittTestYr_Mo1">#REF!</definedName>
    <definedName name="HewittTestYr_Mo10">#REF!</definedName>
    <definedName name="HewittTestYr_Mo10Yr">#REF!</definedName>
    <definedName name="HewittTestYr_Mo11">#REF!</definedName>
    <definedName name="HewittTestYr_Mo11Yr">#REF!</definedName>
    <definedName name="HewittTestYr_Mo12">#REF!</definedName>
    <definedName name="HewittTestYr_Mo12Yr">#REF!</definedName>
    <definedName name="HewittTestYr_Mo1Yr">#REF!</definedName>
    <definedName name="HewittTestYr_Mo2">#REF!</definedName>
    <definedName name="HewittTestYr_Mo2Yr">#REF!</definedName>
    <definedName name="HewittTestYr_Mo3">#REF!</definedName>
    <definedName name="HewittTestYr_Mo3Yr">#REF!</definedName>
    <definedName name="HewittTestYr_Mo4">#REF!</definedName>
    <definedName name="HewittTestYr_Mo4Yr">#REF!</definedName>
    <definedName name="HewittTestYr_Mo5">#REF!</definedName>
    <definedName name="HewittTestYr_Mo5Yr">#REF!</definedName>
    <definedName name="HewittTestYr_Mo6">#REF!</definedName>
    <definedName name="HewittTestYr_Mo6Yr">#REF!</definedName>
    <definedName name="HewittTestYr_Mo7">#REF!</definedName>
    <definedName name="HewittTestYr_Mo7Yr">#REF!</definedName>
    <definedName name="HewittTestYr_Mo8">#REF!</definedName>
    <definedName name="HewittTestYr_Mo8Yr">#REF!</definedName>
    <definedName name="HewittTestYr_Mo9">#REF!</definedName>
    <definedName name="HewittTestYr_Mo9Yr">#REF!</definedName>
    <definedName name="HewittTestYrEnded_InputTab">#REF!</definedName>
    <definedName name="HewittYr_5yrAvgTab">#REF!</definedName>
    <definedName name="HewittYr1_PensionTab">#REF!</definedName>
    <definedName name="HewittYr10_PensionTab">#REF!</definedName>
    <definedName name="HewittYr11_PensionTab">#REF!</definedName>
    <definedName name="HewittYr12_PensionTab">#REF!</definedName>
    <definedName name="HewittYr2_PensionTab">#REF!</definedName>
    <definedName name="HewittYr3_PensionTab">#REF!</definedName>
    <definedName name="HewittYr4_PensionTab">#REF!</definedName>
    <definedName name="HewittYr5_PensionTab">#REF!</definedName>
    <definedName name="HewittYr6_PensionTab">#REF!</definedName>
    <definedName name="HewittYr7_PensionTab">#REF!</definedName>
    <definedName name="HewittYr8_PensionTab">#REF!</definedName>
    <definedName name="HewittYr9_PensionTab">#REF!</definedName>
    <definedName name="hirencst">#REF!</definedName>
    <definedName name="Hour">'[28]2-CP'!$C$5:$Z$5</definedName>
    <definedName name="HRATE" localSheetId="2">#REF!</definedName>
    <definedName name="HRATE" localSheetId="4">#REF!</definedName>
    <definedName name="HRATE" localSheetId="1">#REF!</definedName>
    <definedName name="HRATE">#REF!</definedName>
    <definedName name="HTML_OBDlg4" hidden="1">TRUE</definedName>
    <definedName name="HTML_OS" hidden="1">0</definedName>
    <definedName name="i_at">#REF!</definedName>
    <definedName name="icr_costs">#REF!</definedName>
    <definedName name="IMFILE">#REF!</definedName>
    <definedName name="Implied_HeatRate" localSheetId="2">OFFSET(#REF!,1,0,COUNT(#REF!),1)</definedName>
    <definedName name="Implied_HeatRate" localSheetId="4">OFFSET(#REF!,1,0,COUNT(#REF!),1)</definedName>
    <definedName name="Implied_HeatRate" localSheetId="1">OFFSET(#REF!,1,0,COUNT(#REF!),1)</definedName>
    <definedName name="Implied_HeatRate">OFFSET(#REF!,1,0,COUNT(#REF!),1)</definedName>
    <definedName name="Implied_HeatRate1" localSheetId="2">OFFSET(#REF!,1,0,COUNT(#REF!),1)</definedName>
    <definedName name="Implied_HeatRate1" localSheetId="4">OFFSET(#REF!,1,0,COUNT(#REF!),1)</definedName>
    <definedName name="Implied_HeatRate1" localSheetId="1">OFFSET(#REF!,1,0,COUNT(#REF!),1)</definedName>
    <definedName name="Implied_HeatRate1">OFFSET(#REF!,1,0,COUNT(#REF!),1)</definedName>
    <definedName name="Implied_HeatRate2" localSheetId="2">OFFSET(#REF!,1,0,COUNT(#REF!),1)</definedName>
    <definedName name="Implied_HeatRate2" localSheetId="4">OFFSET(#REF!,1,0,COUNT(#REF!),1)</definedName>
    <definedName name="Implied_HeatRate2" localSheetId="1">OFFSET(#REF!,1,0,COUNT(#REF!),1)</definedName>
    <definedName name="Implied_HeatRate2">OFFSET(#REF!,1,0,COUNT(#REF!),1)</definedName>
    <definedName name="IncentivePlanTitle_CIPHistoryTab">'[24]CIP history'!$A$3:$G$3</definedName>
    <definedName name="IncentiveTarget_ActualDetailTab" localSheetId="7">#REF!</definedName>
    <definedName name="IncentiveTarget_ActualDetailTab" localSheetId="5">#REF!</definedName>
    <definedName name="IncentiveTarget_ActualDetailTab" localSheetId="6">#REF!</definedName>
    <definedName name="IncentiveTarget_ActualDetailTab">#REF!</definedName>
    <definedName name="IncentiveTargetFinal_Input">[24]Input!$C$12</definedName>
    <definedName name="IncPlanHistory_CIPHistoryTab">'[24]CIP history'!$A$3:$G$11</definedName>
    <definedName name="INd">'[37]Dem Rates'!#REF!</definedName>
    <definedName name="Ind_Ld">'[38]Dem Rates'!#REF!</definedName>
    <definedName name="Index_Results">[27]Results!$A$1:$H$119</definedName>
    <definedName name="IndirectHide" localSheetId="7">#REF!</definedName>
    <definedName name="IndirectHide" localSheetId="5">#REF!</definedName>
    <definedName name="IndirectHide" localSheetId="6">#REF!</definedName>
    <definedName name="IndirectHide">#REF!</definedName>
    <definedName name="Industrial_Load">'[37]Dem Rates'!#REF!</definedName>
    <definedName name="IndustrialIssues_InputTab" localSheetId="7">#REF!</definedName>
    <definedName name="IndustrialIssues_InputTab" localSheetId="5">#REF!</definedName>
    <definedName name="IndustrialIssues_InputTab" localSheetId="6">#REF!</definedName>
    <definedName name="IndustrialIssues_InputTab">#REF!</definedName>
    <definedName name="inflation" localSheetId="7">#REF!</definedName>
    <definedName name="inflation" localSheetId="5">#REF!</definedName>
    <definedName name="inflation" localSheetId="6">#REF!</definedName>
    <definedName name="inflation">#REF!</definedName>
    <definedName name="InflationFactors">[11]Inflation_Factors!$G$3</definedName>
    <definedName name="InputUnitList">#REF!</definedName>
    <definedName name="Ins_Rate" localSheetId="7">#REF!</definedName>
    <definedName name="Ins_Rate" localSheetId="5">#REF!</definedName>
    <definedName name="Ins_Rate" localSheetId="6">#REF!</definedName>
    <definedName name="Ins_Rate">#REF!</definedName>
    <definedName name="INS_remove" localSheetId="7">#REF!</definedName>
    <definedName name="INS_remove" localSheetId="5">#REF!</definedName>
    <definedName name="INS_remove" localSheetId="6">#REF!</definedName>
    <definedName name="INS_remove">#REF!</definedName>
    <definedName name="InsulateHide" localSheetId="7">#REF!</definedName>
    <definedName name="InsulateHide" localSheetId="5">#REF!</definedName>
    <definedName name="InsulateHide" localSheetId="6">#REF!</definedName>
    <definedName name="InsulateHide">#REF!</definedName>
    <definedName name="Int_Closing_Total">'[9]Interruptible Rev Close'!$W$32</definedName>
    <definedName name="Int_Filing_Total">'[9]Interruptible Rev Filing'!$W$32</definedName>
    <definedName name="int_ScenarioCount">[39]Data!$C$67</definedName>
    <definedName name="IntCred_month1">'[9]3.1 Cost Detail'!$F$16</definedName>
    <definedName name="IntCred_month2">'[9]3.1 Cost Detail'!$G$16</definedName>
    <definedName name="IntCred_month3">'[9]3.1 Cost Detail'!$H$16</definedName>
    <definedName name="IntCred_month4">'[9]3.1 Cost Detail'!$I$16</definedName>
    <definedName name="IntCred_month5">'[9]3.1 Cost Detail'!$J$16</definedName>
    <definedName name="IntCred_month6">'[9]3.1 Cost Detail'!$K$16</definedName>
    <definedName name="IntCreditstorecover">'[9]Sch 3'!$E$28</definedName>
    <definedName name="interest" localSheetId="7">#REF!</definedName>
    <definedName name="interest" localSheetId="5">#REF!</definedName>
    <definedName name="interest" localSheetId="6">#REF!</definedName>
    <definedName name="interest">#REF!</definedName>
    <definedName name="interest02" localSheetId="7">#REF!</definedName>
    <definedName name="interest02" localSheetId="5">#REF!</definedName>
    <definedName name="interest02" localSheetId="6">#REF!</definedName>
    <definedName name="interest02">#REF!</definedName>
    <definedName name="interest03" localSheetId="7">#REF!</definedName>
    <definedName name="interest03" localSheetId="5">#REF!</definedName>
    <definedName name="interest03" localSheetId="6">#REF!</definedName>
    <definedName name="interest03">#REF!</definedName>
    <definedName name="interest04">#REF!</definedName>
    <definedName name="interest05">#REF!</definedName>
    <definedName name="interest06">#REF!</definedName>
    <definedName name="Inventory">#REF!</definedName>
    <definedName name="Invest_Net">#REF!</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"H40630"</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localSheetId="7" hidden="1">43041.5995949074</definedName>
    <definedName name="IQ_NAMES_REVISION_DATE_" hidden="1">43289.4849305556</definedName>
    <definedName name="IQ_NAMES_REVISION_DATE__1" hidden="1">43041.5995949074</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39107.6910185185</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tp2011b2corrections">#REF!</definedName>
    <definedName name="itp2011b2scenario">#REF!</definedName>
    <definedName name="ITP2012scen0">#REF!</definedName>
    <definedName name="ITP2012scen5">#REF!</definedName>
    <definedName name="J52ELBUS" localSheetId="7">#REF!</definedName>
    <definedName name="J52ELBUS">#REF!</definedName>
    <definedName name="Key_1" hidden="1">#REF!</definedName>
    <definedName name="KWH">'[40]Rev&amp;StatData'!$E$2:$E$501</definedName>
    <definedName name="KWH_billed">[10]Margins!$D$14:$D$215</definedName>
    <definedName name="KWH_Margin">'[8]Margins to access'!$E$14:$E$395</definedName>
    <definedName name="LABRATE" localSheetId="7">#REF!</definedName>
    <definedName name="LABRATE" localSheetId="5">#REF!</definedName>
    <definedName name="LABRATE" localSheetId="6">#REF!</definedName>
    <definedName name="LABRATE">#REF!</definedName>
    <definedName name="LAF" localSheetId="7">#REF!</definedName>
    <definedName name="LAF" localSheetId="5">#REF!</definedName>
    <definedName name="LAF" localSheetId="6">#REF!</definedName>
    <definedName name="LAF">#REF!</definedName>
    <definedName name="LastActualPayout_Input">[24]Input!$C$19</definedName>
    <definedName name="LastPubFlag" localSheetId="7">[17]foBUS!#REF!</definedName>
    <definedName name="LastPubFlag">[18]foBUS!#REF!</definedName>
    <definedName name="LastStart1x1" localSheetId="7">[17]Operational!$D$10</definedName>
    <definedName name="LastStart1x1">[18]Operational!$D$10</definedName>
    <definedName name="LastStart2x1" localSheetId="7">[17]Operational!$D$11</definedName>
    <definedName name="LastStart2x1">[18]Operational!$D$11</definedName>
    <definedName name="liab" localSheetId="7">'[13]NIPSCO BAL SHEET DATA'!#REF!</definedName>
    <definedName name="liab">'[13]NIPSCO BAL SHEET DATA'!#REF!</definedName>
    <definedName name="liab98" localSheetId="7">'[13]NIPSCO BAL SHEET DATA'!#REF!</definedName>
    <definedName name="liab98">'[13]NIPSCO BAL SHEET DATA'!#REF!</definedName>
    <definedName name="Limit">[41]Inputs!$J$5</definedName>
    <definedName name="LinkMDWG">[42]LinkNumberinMDWG!$A$1:$A$65536</definedName>
    <definedName name="List">'[43]1-RTO Forecast'!$C$7:$N$7</definedName>
    <definedName name="ListCommandControVaryingDegrees">'[44]Data Validation List'!#REF!</definedName>
    <definedName name="listnotcase">#REF!</definedName>
    <definedName name="listnotcaseB2">#REF!</definedName>
    <definedName name="Loan_Period" localSheetId="7">#REF!</definedName>
    <definedName name="Loan_Period" localSheetId="5">#REF!</definedName>
    <definedName name="Loan_Period" localSheetId="6">#REF!</definedName>
    <definedName name="Loan_Period">#REF!</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ng_Term_Debt" localSheetId="7">#REF!</definedName>
    <definedName name="Long_Term_Debt" localSheetId="5">#REF!</definedName>
    <definedName name="Long_Term_Debt" localSheetId="6">#REF!</definedName>
    <definedName name="Long_Term_Debt">#REF!</definedName>
    <definedName name="lorencst">#REF!</definedName>
    <definedName name="LSEENERGYFORTABLES" localSheetId="7">#REF!</definedName>
    <definedName name="LSEENERGYFORTABLES" localSheetId="5">#REF!</definedName>
    <definedName name="LSEENERGYFORTABLES" localSheetId="6">#REF!</definedName>
    <definedName name="LSEENERGYFORTABLES">#REF!</definedName>
    <definedName name="LVFixedSymACCOUNTS.INCSTMT">"INCSTMT"</definedName>
    <definedName name="LVFixedSymCONTROLS.DIM3SET">"DIM3SET"</definedName>
    <definedName name="LVFixedSymENTITIES.NIELEC">"NIELEC"</definedName>
    <definedName name="LVFixedSymENTITIES.NIPSCO">"NIPSCO"</definedName>
    <definedName name="LVFixedSymTIMEPER.ACT2009">"ACT2009"</definedName>
    <definedName name="LVFixedSymTIMEPER.PYRTOTAL">"PYRTOTAL"</definedName>
    <definedName name="Macro3" localSheetId="7">#REF!</definedName>
    <definedName name="Macro3">#REF!</definedName>
    <definedName name="MACRS" localSheetId="7">#REF!</definedName>
    <definedName name="MACRS">#REF!</definedName>
    <definedName name="margin_budget">'[8]Margin Budget'!$B$9:$N$76</definedName>
    <definedName name="Margin_budget_class">'[8]Margin Budget'!$A$9:$A$73</definedName>
    <definedName name="Margin_Margin">'[8]Margins to access'!$Q$14:$Q$395</definedName>
    <definedName name="Margin_Month">'[8]Margin Budget'!$B$6:$N$6</definedName>
    <definedName name="Margins_Booked_KWH">[8]Margins!$U$14:$U$320</definedName>
    <definedName name="Margins_Booked_Margins">[8]Margins!$Y$14:$Y$320</definedName>
    <definedName name="Margins_class">[8]Margins!$B$14:$B$320</definedName>
    <definedName name="Margins_Rev_Deferred">[8]Margins!$V$14:$V$320</definedName>
    <definedName name="Margins_sp">[8]Margins!$C$14:$C$320</definedName>
    <definedName name="margins_unbilledkwh">[10]Margins!$P$14:$P$215</definedName>
    <definedName name="MAT" localSheetId="7">#REF!</definedName>
    <definedName name="MAT" localSheetId="5">#REF!</definedName>
    <definedName name="MAT" localSheetId="6">#REF!</definedName>
    <definedName name="MAT">#REF!</definedName>
    <definedName name="MATDUCT" localSheetId="7">#REF!</definedName>
    <definedName name="MATDUCT" localSheetId="5">#REF!</definedName>
    <definedName name="MATDUCT" localSheetId="6">#REF!</definedName>
    <definedName name="MATDUCT">#REF!</definedName>
    <definedName name="Matlnames">[45]ESPEC!$A$2:$A$152</definedName>
    <definedName name="mcfill">[46]Sheet1!$BL$243:$BL$254</definedName>
    <definedName name="MCLLBR" localSheetId="7">#REF!</definedName>
    <definedName name="MCLLBR" localSheetId="5">#REF!</definedName>
    <definedName name="MCLLBR" localSheetId="6">#REF!</definedName>
    <definedName name="MCLLBR">#REF!</definedName>
    <definedName name="mdt" localSheetId="7">#REF!</definedName>
    <definedName name="MDT" localSheetId="5">#REF!</definedName>
    <definedName name="MDT" localSheetId="6">#REF!</definedName>
    <definedName name="MDT">#REF!</definedName>
    <definedName name="MDTDUCT" localSheetId="7">#REF!</definedName>
    <definedName name="MDTDUCT" localSheetId="5">#REF!</definedName>
    <definedName name="MDTDUCT" localSheetId="6">#REF!</definedName>
    <definedName name="MDTDUCT">#REF!</definedName>
    <definedName name="mdwg2011b2">#REF!</definedName>
    <definedName name="MDWGtrans">#REF!</definedName>
    <definedName name="mdwgtrans2012b1">#REF!</definedName>
    <definedName name="MechHide">#REF!</definedName>
    <definedName name="med_pr">'[15]Variable Assumptions'!$B$20</definedName>
    <definedName name="medical" localSheetId="7">#REF!</definedName>
    <definedName name="medical" localSheetId="5">#REF!</definedName>
    <definedName name="medical" localSheetId="6">#REF!</definedName>
    <definedName name="medical">#REF!</definedName>
    <definedName name="medical02" localSheetId="7">#REF!</definedName>
    <definedName name="medical02" localSheetId="5">#REF!</definedName>
    <definedName name="medical02" localSheetId="6">#REF!</definedName>
    <definedName name="medical02">#REF!</definedName>
    <definedName name="medical03" localSheetId="7">#REF!</definedName>
    <definedName name="medical03" localSheetId="5">#REF!</definedName>
    <definedName name="medical03" localSheetId="6">#REF!</definedName>
    <definedName name="medical03">#REF!</definedName>
    <definedName name="medical04">#REF!</definedName>
    <definedName name="medical05">#REF!</definedName>
    <definedName name="medical06">#REF!</definedName>
    <definedName name="MEHINST">#REF!</definedName>
    <definedName name="MEHLBR">#REF!</definedName>
    <definedName name="MEHMAT">#REF!</definedName>
    <definedName name="merchantsumm">#REF!</definedName>
    <definedName name="MesquiteExportLocation">#REF!</definedName>
    <definedName name="MesquiteImportLocation">#REF!</definedName>
    <definedName name="migcust">[46]Sheet1!$BL$242</definedName>
    <definedName name="miggraphs">[46]Sheet1!$BL$3:$BO$302</definedName>
    <definedName name="migvol">[46]Sheet1!$BN$242</definedName>
    <definedName name="Min1x1MW" localSheetId="7">[17]Operational!$D$8</definedName>
    <definedName name="Min1x1MW">[18]Operational!$D$8</definedName>
    <definedName name="Min2x1MW" localSheetId="7">[17]Operational!$D$9</definedName>
    <definedName name="Min2x1MW">[18]Operational!$D$9</definedName>
    <definedName name="MMAcrGT" localSheetId="7">[17]Financial!$K$68</definedName>
    <definedName name="MMAcrGT">[18]Financial!$K$68</definedName>
    <definedName name="MMAcrSTG" localSheetId="7">[17]Financial!$K$69</definedName>
    <definedName name="MMAcrSTG">[18]Financial!$K$69</definedName>
    <definedName name="Mo" localSheetId="7">#REF!</definedName>
    <definedName name="Mo" localSheetId="5">#REF!</definedName>
    <definedName name="Mo" localSheetId="6">#REF!</definedName>
    <definedName name="Mo">#REF!</definedName>
    <definedName name="monitor_markup">[47]Assumptions!$H$4</definedName>
    <definedName name="Month">'[9]SOX Ties'!$I$2</definedName>
    <definedName name="Month_Summary">'[9]Acct Summary Jul-Dec Close'!$F$9:$K$9</definedName>
    <definedName name="Month1">[9]Inputs!$C$10</definedName>
    <definedName name="Month1CapPurch">'[9]SOX Ties'!$D$109</definedName>
    <definedName name="Month2">[9]Inputs!$C$11</definedName>
    <definedName name="Month2CapPurch">'[9]SOX Ties'!$D$110</definedName>
    <definedName name="Month3">[9]Inputs!$C$12</definedName>
    <definedName name="Month3CapPurch">'[9]SOX Ties'!$D$111</definedName>
    <definedName name="Month4">[9]Inputs!$C$13</definedName>
    <definedName name="Month4CapPurch">'[9]SOX Ties'!$D$112</definedName>
    <definedName name="Month5">[9]Inputs!$C$14</definedName>
    <definedName name="Month5CapPurch">'[9]SOX Ties'!$D$113</definedName>
    <definedName name="Month6">[9]Inputs!$C$15</definedName>
    <definedName name="Month6CapPurch">'[9]SOX Ties'!$D$114</definedName>
    <definedName name="MonthlyInflationFactors">[48]Inflation_Factors!$B$2:$D$434</definedName>
    <definedName name="MonthYear">'[8]Manual Inputs'!$C$320:$C$428</definedName>
    <definedName name="MOTINST" localSheetId="7">#REF!</definedName>
    <definedName name="MOTINST" localSheetId="5">#REF!</definedName>
    <definedName name="MOTINST" localSheetId="6">#REF!</definedName>
    <definedName name="MOTINST">#REF!</definedName>
    <definedName name="MUDT" localSheetId="7">[49]Dispatch!#REF!</definedName>
    <definedName name="MUDT">[49]Dispatch!#REF!</definedName>
    <definedName name="MUT" localSheetId="7">#REF!</definedName>
    <definedName name="MUT" localSheetId="5">#REF!</definedName>
    <definedName name="MUT" localSheetId="6">#REF!</definedName>
    <definedName name="MUT">#REF!</definedName>
    <definedName name="mwh_budget">'[8]MWH Budget'!$B$9:$N$29</definedName>
    <definedName name="mwh_class">'[8]MWH Budget'!$A$9:$A$29</definedName>
    <definedName name="mwh_month">'[8]MWH Budget'!$B$6:$N$6</definedName>
    <definedName name="NERC_prelim2005_file" localSheetId="7">#REF!</definedName>
    <definedName name="NERC_prelim2005_file" localSheetId="2">#REF!</definedName>
    <definedName name="NERC_prelim2005_file" localSheetId="5">#REF!</definedName>
    <definedName name="NERC_prelim2005_file" localSheetId="4">#REF!</definedName>
    <definedName name="NERC_prelim2005_file" localSheetId="6">#REF!</definedName>
    <definedName name="NERC_prelim2005_file">#REF!</definedName>
    <definedName name="net_unbilled">[10]Margins!$S$14:$S$216</definedName>
    <definedName name="new">#REF!</definedName>
    <definedName name="NEWFILE" localSheetId="7">#REF!</definedName>
    <definedName name="NEWFILE" localSheetId="5">#REF!</definedName>
    <definedName name="NEWFILE" localSheetId="6">#REF!</definedName>
    <definedName name="NEWFILE">#REF!</definedName>
    <definedName name="NGas_ATC" localSheetId="2">OFFSET(#REF!,1,0,COUNT(#REF!),1)</definedName>
    <definedName name="NGas_ATC" localSheetId="4">OFFSET(#REF!,1,0,COUNT(#REF!),1)</definedName>
    <definedName name="NGas_ATC" localSheetId="1">OFFSET(#REF!,1,0,COUNT(#REF!),1)</definedName>
    <definedName name="NGas_ATC">OFFSET(#REF!,1,0,COUNT(#REF!),1)</definedName>
    <definedName name="NGas_OffPeak" localSheetId="2">OFFSET(#REF!,1,0,COUNT(#REF!),1)</definedName>
    <definedName name="NGas_OffPeak" localSheetId="4">OFFSET(#REF!,1,0,COUNT(#REF!),1)</definedName>
    <definedName name="NGas_OffPeak" localSheetId="1">OFFSET(#REF!,1,0,COUNT(#REF!),1)</definedName>
    <definedName name="NGas_OffPeak">OFFSET(#REF!,1,0,COUNT(#REF!),1)</definedName>
    <definedName name="NGas_OnPeak" localSheetId="2">OFFSET(#REF!,1,0,COUNT(#REF!),1)</definedName>
    <definedName name="NGas_OnPeak" localSheetId="4">OFFSET(#REF!,1,0,COUNT(#REF!),1)</definedName>
    <definedName name="NGas_OnPeak" localSheetId="1">OFFSET(#REF!,1,0,COUNT(#REF!),1)</definedName>
    <definedName name="NGas_OnPeak">OFFSET(#REF!,1,0,COUNT(#REF!),1)</definedName>
    <definedName name="NLMK_C">'[9]3.1 Cost Detail'!$F$33:$K$33</definedName>
    <definedName name="non_ct_icr">#REF!</definedName>
    <definedName name="NOxAnnual_AEP_Price_Grid">[11]Emissions!$A$144:$N$160</definedName>
    <definedName name="NOxAnnual_Price_Grid">[11]Emissions!$A$125:$N$141</definedName>
    <definedName name="NOxSummer_Price_Grid">[11]Emissions!$A$104:$N$122</definedName>
    <definedName name="NPPD">#REF!</definedName>
    <definedName name="nq_0_12" localSheetId="7">#REF!</definedName>
    <definedName name="nq_0_12" localSheetId="5">#REF!</definedName>
    <definedName name="nq_0_12" localSheetId="6">#REF!</definedName>
    <definedName name="nq_0_12">#REF!</definedName>
    <definedName name="NSI_Download_TGIS_Import_List" localSheetId="7">'[22]TGIS NSI'!#REF!</definedName>
    <definedName name="NSI_Download_TGIS_Import_List">'[23]TGIS NSI'!#REF!</definedName>
    <definedName name="NumRegions" localSheetId="7">#REF!</definedName>
    <definedName name="NumRegions" localSheetId="5">#REF!</definedName>
    <definedName name="NumRegions" localSheetId="6">#REF!</definedName>
    <definedName name="NumRegions">#REF!</definedName>
    <definedName name="NvsASD">"V2003-08-31"</definedName>
    <definedName name="NvsAutoDrillOk">"VN"</definedName>
    <definedName name="NvsElapsedTime">0.00009120369941229</definedName>
    <definedName name="NvsEndTime">42129.4815509259</definedName>
    <definedName name="NvsInstSpec">"%,FBUSINESS_UNIT,VF3"</definedName>
    <definedName name="NvsLayoutType">"M3"</definedName>
    <definedName name="NvsNplSpec">"%,X,RZF..,CZF.."</definedName>
    <definedName name="NvsPanelEffdt">"V1999-12-01"</definedName>
    <definedName name="NvsPanelSetid">"VNICN"</definedName>
    <definedName name="NvsReqBU">"VF3"</definedName>
    <definedName name="NvsReqBUOnly">"VY"</definedName>
    <definedName name="NvsTransLed">"VN"</definedName>
    <definedName name="NvsTreeASD">"V2003-08-31"</definedName>
    <definedName name="NvsValTbl.ACCOUNT">"GL_ACCOUNT_TBL"</definedName>
    <definedName name="NYC_Flag" localSheetId="7">#REF!</definedName>
    <definedName name="NYC_Flag">#REF!</definedName>
    <definedName name="OASIS">#REF!</definedName>
    <definedName name="OasisMDWG">[42]OasisNumberinMDWG!$A$1:$A$65536</definedName>
    <definedName name="OffPeak_Date" localSheetId="2">OFFSET(#REF!,1,0,COUNT(#REF!),1)</definedName>
    <definedName name="OffPeak_Date" localSheetId="4">OFFSET(#REF!,1,0,COUNT(#REF!),1)</definedName>
    <definedName name="OffPeak_Date" localSheetId="1">OFFSET(#REF!,1,0,COUNT(#REF!),1)</definedName>
    <definedName name="OffPeak_Date">OFFSET(#REF!,1,0,COUNT(#REF!),1)</definedName>
    <definedName name="OnPeak_Date" localSheetId="2">OFFSET(#REF!,1,0,COUNT(#REF!),1)</definedName>
    <definedName name="OnPeak_Date" localSheetId="4">OFFSET(#REF!,1,0,COUNT(#REF!),1)</definedName>
    <definedName name="OnPeak_Date" localSheetId="1">OFFSET(#REF!,1,0,COUNT(#REF!),1)</definedName>
    <definedName name="OnPeak_Date">OFFSET(#REF!,1,0,COUNT(#REF!),1)</definedName>
    <definedName name="OPEB_CurYrCommon" localSheetId="7">#REF!</definedName>
    <definedName name="OPEB_CurYrCommon">#REF!</definedName>
    <definedName name="OPEB_MoCode" localSheetId="7">#REF!</definedName>
    <definedName name="OPEB_MoCode">#REF!</definedName>
    <definedName name="option">#REF!</definedName>
    <definedName name="option_vlookup">#REF!</definedName>
    <definedName name="Order1" hidden="1">255</definedName>
    <definedName name="original" localSheetId="7">#REF!</definedName>
    <definedName name="original">#REF!</definedName>
    <definedName name="OSBLHide" localSheetId="7">#REF!</definedName>
    <definedName name="OSBLHide">#REF!</definedName>
    <definedName name="OTHER_INC" localSheetId="7">#REF!</definedName>
    <definedName name="OTHER_INC">#REF!</definedName>
    <definedName name="OUCCjune15">'[50]OUCC June 15 Proposal'!$B$7:$T$33</definedName>
    <definedName name="OutYears_InputTab">[51]Input!$A$59:$E$73</definedName>
    <definedName name="OutYearTitle_InputTab">[51]Input!$A$60:$E$60</definedName>
    <definedName name="OvernightCapitalCosts">'[20]Overnight Capital Costs'!$C$4:$K$35</definedName>
    <definedName name="PageOf">'[8]Manual Inputs'!$D$320:$D$322</definedName>
    <definedName name="PaintHide" localSheetId="7">#REF!</definedName>
    <definedName name="PaintHide" localSheetId="5">#REF!</definedName>
    <definedName name="PaintHide" localSheetId="6">#REF!</definedName>
    <definedName name="PaintHide">#REF!</definedName>
    <definedName name="PANIT" localSheetId="7">#REF!</definedName>
    <definedName name="PANIT" localSheetId="5">#REF!</definedName>
    <definedName name="PANIT" localSheetId="6">#REF!</definedName>
    <definedName name="PANIT">#REF!</definedName>
    <definedName name="Paste" localSheetId="2">OFFSET(#REF!,1,0,COUNT(#REF!),2)</definedName>
    <definedName name="Paste" localSheetId="4">OFFSET(#REF!,1,0,COUNT(#REF!),2)</definedName>
    <definedName name="Paste" localSheetId="1">OFFSET(#REF!,1,0,COUNT(#REF!),2)</definedName>
    <definedName name="Paste">OFFSET(#REF!,1,0,COUNT(#REF!),2)</definedName>
    <definedName name="Paste1" localSheetId="2">OFFSET(#REF!,1,0,COUNT(#REF!),2)</definedName>
    <definedName name="Paste1" localSheetId="4">OFFSET(#REF!,1,0,COUNT(#REF!),2)</definedName>
    <definedName name="Paste1" localSheetId="1">OFFSET(#REF!,1,0,COUNT(#REF!),2)</definedName>
    <definedName name="Paste1">OFFSET(#REF!,1,0,COUNT(#REF!),2)</definedName>
    <definedName name="Paste2" localSheetId="2">OFFSET(#REF!,1,0,COUNT(#REF!),3)</definedName>
    <definedName name="Paste2" localSheetId="4">OFFSET(#REF!,1,0,COUNT(#REF!),3)</definedName>
    <definedName name="Paste2" localSheetId="1">OFFSET(#REF!,1,0,COUNT(#REF!),3)</definedName>
    <definedName name="Paste2">OFFSET(#REF!,1,0,COUNT(#REF!),3)</definedName>
    <definedName name="PasteResults" localSheetId="7">#REF!</definedName>
    <definedName name="PasteResults">#REF!</definedName>
    <definedName name="penalty_for_ipm">#REF!</definedName>
    <definedName name="Pension_CurYrCommon" localSheetId="7">#REF!</definedName>
    <definedName name="Pension_CurYrCommon">#REF!</definedName>
    <definedName name="Pension_MoCode" localSheetId="7">#REF!</definedName>
    <definedName name="Pension_MoCode">#REF!</definedName>
    <definedName name="PensionMo">#REF!</definedName>
    <definedName name="PG1AM1050" localSheetId="7">[52]miscell.!#REF!</definedName>
    <definedName name="PG1AM1050">[52]miscell.!#REF!</definedName>
    <definedName name="PG3AM1070" localSheetId="7">'[53]U - E'!#REF!</definedName>
    <definedName name="PG3AM1070">'[53]U - E'!#REF!</definedName>
    <definedName name="PG4AM1070" localSheetId="7">'[53]U - E'!#REF!</definedName>
    <definedName name="PG4AM1070">'[53]U - E'!#REF!</definedName>
    <definedName name="PilingHide" localSheetId="7">#REF!</definedName>
    <definedName name="PilingHide" localSheetId="5">#REF!</definedName>
    <definedName name="PilingHide" localSheetId="6">#REF!</definedName>
    <definedName name="PilingHide">#REF!</definedName>
    <definedName name="PIPE_DATA" localSheetId="7">#REF!</definedName>
    <definedName name="PIPE_DATA" localSheetId="5">#REF!</definedName>
    <definedName name="PIPE_DATA" localSheetId="6">#REF!</definedName>
    <definedName name="PIPE_DATA">#REF!</definedName>
    <definedName name="Pipelines">[27]Tables!$B$2:$C$8</definedName>
    <definedName name="PipingHide" localSheetId="7">#REF!</definedName>
    <definedName name="PipingHide" localSheetId="5">#REF!</definedName>
    <definedName name="PipingHide" localSheetId="6">#REF!</definedName>
    <definedName name="PipingHide">#REF!</definedName>
    <definedName name="pivot" localSheetId="7">#REF!</definedName>
    <definedName name="pivot" localSheetId="5">#REF!</definedName>
    <definedName name="pivot" localSheetId="6">#REF!</definedName>
    <definedName name="pivot">#REF!</definedName>
    <definedName name="PJM_RTO">PJM_RTO_Load!#REF!</definedName>
    <definedName name="plug" localSheetId="7">#REF!</definedName>
    <definedName name="plug" localSheetId="5">#REF!</definedName>
    <definedName name="plug" localSheetId="6">#REF!</definedName>
    <definedName name="plug">#REF!</definedName>
    <definedName name="plug1" localSheetId="7">#REF!</definedName>
    <definedName name="plug1" localSheetId="5">#REF!</definedName>
    <definedName name="plug1" localSheetId="6">#REF!</definedName>
    <definedName name="plug1">#REF!</definedName>
    <definedName name="porpod">#REF!</definedName>
    <definedName name="Power_ATC" localSheetId="2">OFFSET(#REF!,1,0,COUNT(#REF!),1)</definedName>
    <definedName name="Power_ATC" localSheetId="4">OFFSET(#REF!,1,0,COUNT(#REF!),1)</definedName>
    <definedName name="Power_ATC" localSheetId="1">OFFSET(#REF!,1,0,COUNT(#REF!),1)</definedName>
    <definedName name="Power_ATC">OFFSET(#REF!,1,0,COUNT(#REF!),1)</definedName>
    <definedName name="Power_OffPeak" localSheetId="2">OFFSET(#REF!,1,0,COUNT(#REF!),1)</definedName>
    <definedName name="Power_OffPeak" localSheetId="4">OFFSET(#REF!,1,0,COUNT(#REF!),1)</definedName>
    <definedName name="Power_OffPeak" localSheetId="1">OFFSET(#REF!,1,0,COUNT(#REF!),1)</definedName>
    <definedName name="Power_OffPeak">OFFSET(#REF!,1,0,COUNT(#REF!),1)</definedName>
    <definedName name="Power_OnPeak" localSheetId="2">OFFSET(#REF!,1,0,COUNT(#REF!),1)</definedName>
    <definedName name="Power_OnPeak" localSheetId="4">OFFSET(#REF!,1,0,COUNT(#REF!),1)</definedName>
    <definedName name="Power_OnPeak" localSheetId="1">OFFSET(#REF!,1,0,COUNT(#REF!),1)</definedName>
    <definedName name="Power_OnPeak">OFFSET(#REF!,1,0,COUNT(#REF!),1)</definedName>
    <definedName name="PowerCostOM" localSheetId="7">[17]Financial!$K$70</definedName>
    <definedName name="PowerCostOM">[18]Financial!$K$70</definedName>
    <definedName name="POWINST" localSheetId="7">#REF!</definedName>
    <definedName name="POWINST" localSheetId="5">#REF!</definedName>
    <definedName name="POWINST" localSheetId="6">#REF!</definedName>
    <definedName name="POWINST">#REF!</definedName>
    <definedName name="pr_tax" localSheetId="7">#REF!</definedName>
    <definedName name="pr_tax" localSheetId="5">#REF!</definedName>
    <definedName name="pr_tax" localSheetId="6">#REF!</definedName>
    <definedName name="pr_tax">#REF!</definedName>
    <definedName name="Prax_C">'[9]3.1 Cost Detail'!$F$32:$K$32</definedName>
    <definedName name="Prax_D">'[9]3.1 Cost Detail'!$F$31:$K$31</definedName>
    <definedName name="previous" localSheetId="7">#REF!</definedName>
    <definedName name="previous" localSheetId="5">#REF!</definedName>
    <definedName name="previous" localSheetId="6">#REF!</definedName>
    <definedName name="previous">#REF!</definedName>
    <definedName name="Prices_EI" localSheetId="7">#REF!</definedName>
    <definedName name="Prices_EI" localSheetId="5">#REF!</definedName>
    <definedName name="Prices_EI" localSheetId="6">#REF!</definedName>
    <definedName name="Prices_EI">#REF!</definedName>
    <definedName name="Prices_ERCOT" localSheetId="7">#REF!</definedName>
    <definedName name="Prices_ERCOT" localSheetId="5">#REF!</definedName>
    <definedName name="Prices_ERCOT" localSheetId="6">#REF!</definedName>
    <definedName name="Prices_ERCOT">#REF!</definedName>
    <definedName name="Prices_WECC">#REF!</definedName>
    <definedName name="print">#REF!</definedName>
    <definedName name="_xlnm.Print_Area">#REF!</definedName>
    <definedName name="PRINT_AREA_MI">#REF!</definedName>
    <definedName name="PRINT_FORECAST">[54]Summary!#REF!</definedName>
    <definedName name="_xlnm.Print_Titles">#N/A</definedName>
    <definedName name="PRINT_TITLES_MI" localSheetId="7">#REF!</definedName>
    <definedName name="PRINT_TITLES_MI">#REF!</definedName>
    <definedName name="PriorYear_InputTab">[24]Input!$B$7</definedName>
    <definedName name="profit_sharing" localSheetId="7">#REF!</definedName>
    <definedName name="profit_sharing" localSheetId="5">#REF!</definedName>
    <definedName name="profit_sharing" localSheetId="6">#REF!</definedName>
    <definedName name="profit_sharing">#REF!</definedName>
    <definedName name="Project_Directory" localSheetId="7">#REF!</definedName>
    <definedName name="Project_Directory" localSheetId="5">#REF!</definedName>
    <definedName name="Project_Directory" localSheetId="6">#REF!</definedName>
    <definedName name="Project_Directory">#REF!</definedName>
    <definedName name="Promod_steam1">[36]Promod!$B$8:$B$9</definedName>
    <definedName name="Promod_steam2">[36]Promod!$C$8:$C$9</definedName>
    <definedName name="Promod_Steam3">[36]Promod!$D$8:$D$9</definedName>
    <definedName name="promulgation_year">#REF!</definedName>
    <definedName name="Prop_Tax" localSheetId="7">#REF!</definedName>
    <definedName name="Prop_Tax" localSheetId="5">#REF!</definedName>
    <definedName name="Prop_Tax" localSheetId="6">#REF!</definedName>
    <definedName name="Prop_Tax">#REF!</definedName>
    <definedName name="Prop_Tax_Rate" localSheetId="7">#REF!</definedName>
    <definedName name="Prop_Tax_Rate" localSheetId="5">#REF!</definedName>
    <definedName name="Prop_Tax_Rate" localSheetId="6">#REF!</definedName>
    <definedName name="Prop_Tax_Rate">#REF!</definedName>
    <definedName name="PRYR" localSheetId="7">'[55]inctax calc'!#REF!</definedName>
    <definedName name="PRYR" localSheetId="5">'[55]inctax calc'!#REF!</definedName>
    <definedName name="PRYR" localSheetId="6">'[55]inctax calc'!#REF!</definedName>
    <definedName name="PRYR">'[55]inctax calc'!#REF!</definedName>
    <definedName name="PSTRESS_RELIEVI" localSheetId="7">#REF!</definedName>
    <definedName name="PSTRESS_RELIEVI" localSheetId="5">#REF!</definedName>
    <definedName name="PSTRESS_RELIEVI" localSheetId="6">#REF!</definedName>
    <definedName name="PSTRESS_RELIEVI">#REF!</definedName>
    <definedName name="PT_esc" localSheetId="7">#REF!</definedName>
    <definedName name="PT_esc" localSheetId="5">#REF!</definedName>
    <definedName name="PT_esc" localSheetId="6">#REF!</definedName>
    <definedName name="PT_esc">#REF!</definedName>
    <definedName name="PT_exempt" localSheetId="7">#REF!</definedName>
    <definedName name="PT_exempt" localSheetId="5">#REF!</definedName>
    <definedName name="PT_exempt" localSheetId="6">#REF!</definedName>
    <definedName name="PT_exempt">#REF!</definedName>
    <definedName name="PublishPeriod" localSheetId="7">[17]Control!$C$8</definedName>
    <definedName name="PublishPeriod">[18]Control!$C$8</definedName>
    <definedName name="purch97" localSheetId="7">[56]OPERATIONS!#REF!</definedName>
    <definedName name="purch97">[56]OPERATIONS!#REF!</definedName>
    <definedName name="purch98" localSheetId="7">#REF!</definedName>
    <definedName name="purch98" localSheetId="5">#REF!</definedName>
    <definedName name="purch98" localSheetId="6">#REF!</definedName>
    <definedName name="purch98">#REF!</definedName>
    <definedName name="qual_0_12" localSheetId="7">#REF!</definedName>
    <definedName name="qual_0_12" localSheetId="5">#REF!</definedName>
    <definedName name="qual_0_12" localSheetId="6">#REF!</definedName>
    <definedName name="qual_0_12">#REF!</definedName>
    <definedName name="QXPORT" localSheetId="7">#REF!</definedName>
    <definedName name="QXPORT" localSheetId="5">#REF!</definedName>
    <definedName name="QXPORT" localSheetId="6">#REF!</definedName>
    <definedName name="QXPORT">#REF!</definedName>
    <definedName name="RA_BILLEDREV">'[57]By Rate'!$C$8:$C$79</definedName>
    <definedName name="RA_Cappur">'[8]Manual Inputs'!$E$251</definedName>
    <definedName name="RA_Costs_to_Defer">'[9]Acct Summary Jul-Dec Close'!$F$21:$K$21</definedName>
    <definedName name="RA_Intcrd">'[8]Manual Inputs'!$E$252</definedName>
    <definedName name="RA_PPVar">'[8]Manual Inputs'!$E$253</definedName>
    <definedName name="RA_Rev_1">[9]RA_Jan!$U:$U</definedName>
    <definedName name="RA_Rev_2">[9]RA_Feb!$U:$U</definedName>
    <definedName name="RA_Rev_3">[9]RA_Mar!$U:$U</definedName>
    <definedName name="RA_Rev_4">[9]RA_Apr!$U:$U</definedName>
    <definedName name="RA_Rev_5">[9]RA_May!$U:$U</definedName>
    <definedName name="RA_Rev_6">[9]RA_Jun!$U:$U</definedName>
    <definedName name="RA_Rev_Filing">[9]RA_Dec!$U:$U</definedName>
    <definedName name="RA_Rev_Filing2">[9]RA_Nov!$U:$U</definedName>
    <definedName name="RA_REVCLASS">'[57]By Rate'!$A$8:$A$79</definedName>
    <definedName name="RA_REVRATE">'[57]By Rate'!$B$8:$B$79</definedName>
    <definedName name="RA_RevrsVar">'[8]Manual Inputs'!$E$254</definedName>
    <definedName name="RA_Title_1">[9]RA_Jan!$Q:$Q</definedName>
    <definedName name="RA_Title_2">[9]RA_Feb!$Q:$Q</definedName>
    <definedName name="RA_Title_3">[9]RA_Mar!$Q:$Q</definedName>
    <definedName name="RA_Title_4">[9]RA_Apr!$Q:$Q</definedName>
    <definedName name="RA_Title_5">[9]RA_May!$Q:$Q</definedName>
    <definedName name="RA_Title_6">[9]RA_Jun!$Q:$Q</definedName>
    <definedName name="RA_Title_Filing">[9]RA_Dec!$Q:$Q</definedName>
    <definedName name="RA_Title_Filing2">[9]RA_Nov!$Q:$Q</definedName>
    <definedName name="RA_Vol_1">[9]RA_Jan!$T:$T</definedName>
    <definedName name="RA_Vol_2">[9]RA_Feb!$T:$T</definedName>
    <definedName name="RA_Vol_3">[9]RA_Mar!$T:$T</definedName>
    <definedName name="RA_Vol_4">[9]RA_Apr!$T:$T</definedName>
    <definedName name="RA_Vol_5">[9]RA_May!$T:$T</definedName>
    <definedName name="RA_Vol_6">[9]RA_Jun!$T:$T</definedName>
    <definedName name="RA_Vol_Filing">[9]RA_Dec!$T:$T</definedName>
    <definedName name="RA_Vol_Filing2">[9]RA_Nov!$T:$T</definedName>
    <definedName name="RA675deferred">[10]Margins!$F$116</definedName>
    <definedName name="RAClass">'[57]Detail Report'!$A$2:$A$500</definedName>
    <definedName name="RAIntCred_month1">'[9]3.1 Cost Detail'!$F$19</definedName>
    <definedName name="RAIntCred_month2">'[9]3.1 Cost Detail'!$G$19</definedName>
    <definedName name="RAIntCred_month3">'[9]3.1 Cost Detail'!$H$19</definedName>
    <definedName name="RAIntCred_month4">'[9]3.1 Cost Detail'!$I$19</definedName>
    <definedName name="RAIntCred_month5">'[9]3.1 Cost Detail'!$J$19</definedName>
    <definedName name="RAIntCred_month6">'[9]3.1 Cost Detail'!$K$19</definedName>
    <definedName name="RAminus1Costs">[9]Inputs!$D$58:$I$58</definedName>
    <definedName name="RAminus1Months">[9]Inputs!$D$36:$I$36</definedName>
    <definedName name="RAminus2Costs">[9]Inputs!$D$88:$I$88</definedName>
    <definedName name="RAminus2Months">[9]Inputs!$D$66:$I$66</definedName>
    <definedName name="RASP">'[57]Detail Report'!$B$2:$B$500</definedName>
    <definedName name="Rate">[33]Inputs!$H:$H</definedName>
    <definedName name="Rate_632_1">'[9]675 Jan'!$B:$B</definedName>
    <definedName name="Rate_632_2">'[9]675 Feb'!$B:$B</definedName>
    <definedName name="Rate_632_3">'[9]675 Mar'!$B:$B</definedName>
    <definedName name="Rate_632_4">'[9]675 Apr'!$B:$B</definedName>
    <definedName name="Rate_632_5">'[9]675 May'!$B:$B</definedName>
    <definedName name="Rate_632_6">'[9]675 Jun'!$B:$B</definedName>
    <definedName name="Rate_632_Filing">'[9]675 Dec'!$B:$B</definedName>
    <definedName name="Rate_632_Filing2">'[9]675 Nov'!$B:$B</definedName>
    <definedName name="Rate_676_1">'[9]675 Jan'!$E:$E</definedName>
    <definedName name="Rate_676_2">'[9]675 Feb'!$E:$E</definedName>
    <definedName name="Rate_676_3">'[9]675 Mar'!$E:$E</definedName>
    <definedName name="Rate_676_4">'[9]675 Apr'!$E:$E</definedName>
    <definedName name="Rate_676_5">'[9]675 May'!$E:$E</definedName>
    <definedName name="Rate_676_6">'[9]675 Jun'!$E:$E</definedName>
    <definedName name="Rate_676_Filing">'[9]675 Dec'!$E:$E</definedName>
    <definedName name="Rate_676_Filing2">'[9]675 Nov'!$E:$E</definedName>
    <definedName name="Rate_Amount_1">'[9]675 Jan'!$J:$J</definedName>
    <definedName name="Rate_Amount_2">'[9]675 Feb'!$J:$J</definedName>
    <definedName name="Rate_Amount_3">'[9]675 Mar'!$J:$J</definedName>
    <definedName name="Rate_Amount_4">'[9]675 Apr'!$J:$J</definedName>
    <definedName name="Rate_Amount_5">'[9]675 May'!$J:$J</definedName>
    <definedName name="Rate_Amount_6">'[9]675 Jun'!$J:$J</definedName>
    <definedName name="Rate_Amount_Filing">'[9]675 Dec'!$J:$J</definedName>
    <definedName name="Rate_Amount_Filing2">'[9]675 Nov'!$J:$J</definedName>
    <definedName name="Rate_Code_1">[9]RA_Jan!$N:$N</definedName>
    <definedName name="Rate_Code_2">[9]RA_Feb!$N:$N</definedName>
    <definedName name="Rate_Code_3">[9]RA_Mar!$N:$N</definedName>
    <definedName name="Rate_Code_4">[9]RA_Apr!$N:$N</definedName>
    <definedName name="Rate_Code_5">[9]RA_May!$N:$N</definedName>
    <definedName name="Rate_Code_6">[9]RA_Jun!$N:$N</definedName>
    <definedName name="Rate_Code_Filing">[9]RA_Dec!$N:$N</definedName>
    <definedName name="Rate_Code_Filing2">[9]RA_Nov!$N:$N</definedName>
    <definedName name="Rates___SelectPymts" localSheetId="7">#REF!</definedName>
    <definedName name="Rates___SelectPymts" localSheetId="5">#REF!</definedName>
    <definedName name="Rates___SelectPymts" localSheetId="6">#REF!</definedName>
    <definedName name="Rates___SelectPymts">#REF!</definedName>
    <definedName name="Rates_Generic" localSheetId="7">#REF!</definedName>
    <definedName name="Rates_Generic" localSheetId="5">#REF!</definedName>
    <definedName name="Rates_Generic" localSheetId="6">#REF!</definedName>
    <definedName name="Rates_Generic">#REF!</definedName>
    <definedName name="Ratio5_InputTab" localSheetId="7">#REF!</definedName>
    <definedName name="Ratio5_InputTab" localSheetId="5">#REF!</definedName>
    <definedName name="Ratio5_InputTab" localSheetId="6">#REF!</definedName>
    <definedName name="Ratio5_InputTab">#REF!</definedName>
    <definedName name="Ratio5Years_InputTab">#REF!</definedName>
    <definedName name="RAvariance_setup">[10]Margins!$E$209</definedName>
    <definedName name="RBN">[58]WCE!$AC$1</definedName>
    <definedName name="RCD_CLASS">'[8]Cognos 55 Base Data'!$G:$G</definedName>
    <definedName name="RCD_COMP_TYPE">'[8]Cognos 55 Base Data'!$Q:$Q</definedName>
    <definedName name="RCD_RATE">'[8]Cognos 55 Base Data'!$N:$N</definedName>
    <definedName name="RCD_REV">'[8]Cognos 55 Base Data'!$U:$U</definedName>
    <definedName name="RCD_VOL">'[8]Cognos 55 Base Data'!$T:$T</definedName>
    <definedName name="Rd_adj" localSheetId="7">#REF!</definedName>
    <definedName name="Rd_adj" localSheetId="5">#REF!</definedName>
    <definedName name="Rd_adj" localSheetId="6">#REF!</definedName>
    <definedName name="Rd_adj">#REF!</definedName>
    <definedName name="Re_adj" localSheetId="7">#REF!</definedName>
    <definedName name="Re_adj" localSheetId="5">#REF!</definedName>
    <definedName name="Re_adj" localSheetId="6">#REF!</definedName>
    <definedName name="Re_adj">#REF!</definedName>
    <definedName name="RealDollarYear">[21]Config!$D$30</definedName>
    <definedName name="ref">#REF!</definedName>
    <definedName name="RegActivities_InputTab" localSheetId="7">#REF!</definedName>
    <definedName name="RegActivities_InputTab" localSheetId="5">#REF!</definedName>
    <definedName name="RegActivities_InputTab" localSheetId="6">#REF!</definedName>
    <definedName name="RegActivities_InputTab">#REF!</definedName>
    <definedName name="Region">'[20]CONE Forecasts'!$C$5:$F$5</definedName>
    <definedName name="Region_1">'[20]CONE Forecasts'!$C$11</definedName>
    <definedName name="Region_5">'[20]CONE Forecasts'!#REF!</definedName>
    <definedName name="Region_6">'[20]CONE Forecasts'!#REF!</definedName>
    <definedName name="Region_7">'[20]CONE Forecasts'!#REF!</definedName>
    <definedName name="RegionStart" localSheetId="7">#REF!</definedName>
    <definedName name="RegionStart" localSheetId="5">#REF!</definedName>
    <definedName name="RegionStart" localSheetId="6">#REF!</definedName>
    <definedName name="RegionStart">#REF!</definedName>
    <definedName name="ReportDate2" localSheetId="2">#REF!</definedName>
    <definedName name="ReportDate2" localSheetId="4">#REF!</definedName>
    <definedName name="ReportDate2">#REF!</definedName>
    <definedName name="Restoration_InputTab">#REF!</definedName>
    <definedName name="Restorations_InputTab">#REF!</definedName>
    <definedName name="Results">#REF!</definedName>
    <definedName name="Rev">[33]Inputs!$E:$E</definedName>
    <definedName name="Rev_and_Stat_With_Setup">'[9]3.1 Cost Detail'!$F$53:$K$53</definedName>
    <definedName name="Rev_Budget">'[8]Revenue Budget'!$B$9:$N$63</definedName>
    <definedName name="Rev_Budget_Class">'[8]Revenue Budget'!$A$9:$A$66</definedName>
    <definedName name="REV_Margins">'[8]Margins to access'!$I$14:$I$395</definedName>
    <definedName name="Rev_Month">'[8]Revenue Budget'!$B$6:$M$6</definedName>
    <definedName name="Rev_Summary_Closing_Total">'[9]RA Revenues Summary Close'!$K$33</definedName>
    <definedName name="Rev_Summary_Filing_Total">'[9]RA Revenues Summary Filing'!$K$33</definedName>
    <definedName name="Rev_Summary_Interdepartmental">'[9]RA Revenues Summary Close'!$E$31:$K$31</definedName>
    <definedName name="Rev_Summary_Month">'[9]RA Revenues Summary Close'!$E$9:$K$9</definedName>
    <definedName name="Rev_Summary_Total">'[9]RA Revenues Summary Close'!$E$33:$K$33</definedName>
    <definedName name="RevStat">'[8]10 - Revs'!$D$14:$D$212</definedName>
    <definedName name="RiskAutoStopPercChange">1.5</definedName>
    <definedName name="RiskCollectDistributionSamples">2</definedName>
    <definedName name="RiskExcelReportsGoInNewWorkbook">TRUE</definedName>
    <definedName name="RiskExcelReportsToGenerate">34</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ng_VBA_Formats" localSheetId="7" xml:space="preserve"> OFFSET(#REF!, 0, 0,#REF!)</definedName>
    <definedName name="rng_VBA_Formats" xml:space="preserve"> OFFSET(#REF!, 0, 0,#REF!)</definedName>
    <definedName name="rng_VBA_HeaderContents" localSheetId="7">#REF!</definedName>
    <definedName name="rng_VBA_HeaderContents">#REF!</definedName>
    <definedName name="rng_VBA_LineStyles" localSheetId="7" xml:space="preserve"> OFFSET(#REF!, 0, 0,#REF!)</definedName>
    <definedName name="rng_VBA_LineStyles" xml:space="preserve"> OFFSET(#REF!, 0, 0,#REF!)</definedName>
    <definedName name="rng_VBA_Names" xml:space="preserve"> OFFSET(#REF!, 0, 0,#REF!)</definedName>
    <definedName name="ROOMLBR" localSheetId="7">#REF!</definedName>
    <definedName name="ROOMLBR">#REF!</definedName>
    <definedName name="RS_CLASS">'[8]Rev&amp;StatData'!$D:$D</definedName>
    <definedName name="RS_CUSTOMER">'[8]Rev&amp;StatData'!$G:$G</definedName>
    <definedName name="RS_KWH">'[8]Rev&amp;StatData'!$E:$E</definedName>
    <definedName name="RS_REVENUE">'[8]Rev&amp;StatData'!$F:$F</definedName>
    <definedName name="RS_SERVPLAN">'[8]Rev&amp;StatData'!$C:$C</definedName>
    <definedName name="RTT" localSheetId="7">#REF!</definedName>
    <definedName name="RTT" localSheetId="5">#REF!</definedName>
    <definedName name="RTT" localSheetId="6">#REF!</definedName>
    <definedName name="RTT">#REF!</definedName>
    <definedName name="run_page">#REF!</definedName>
    <definedName name="Run_Year">'[20]CONE Forecasts'!$C$10:$AC$10</definedName>
    <definedName name="RunEnvironment" localSheetId="7">#REF!</definedName>
    <definedName name="RunEnvironment" localSheetId="5">#REF!</definedName>
    <definedName name="RunEnvironment" localSheetId="6">#REF!</definedName>
    <definedName name="RunEnvironment">#REF!</definedName>
    <definedName name="RunID" localSheetId="7">[21]Config!#REF!</definedName>
    <definedName name="RunID" localSheetId="5">[21]Config!#REF!</definedName>
    <definedName name="RunID" localSheetId="6">[21]Config!#REF!</definedName>
    <definedName name="RunID">[21]Config!#REF!</definedName>
    <definedName name="RunOptions" localSheetId="7">#REF!</definedName>
    <definedName name="RunOptions" localSheetId="5">#REF!</definedName>
    <definedName name="RunOptions" localSheetId="6">#REF!</definedName>
    <definedName name="RunOptions">#REF!</definedName>
    <definedName name="RunRegions" localSheetId="7">#REF!</definedName>
    <definedName name="RunRegions" localSheetId="5">#REF!</definedName>
    <definedName name="RunRegions" localSheetId="6">#REF!</definedName>
    <definedName name="RunRegions">#REF!</definedName>
    <definedName name="RuntimeDate" localSheetId="7">[17]Control!$C$7</definedName>
    <definedName name="RuntimeDate">[18]Control!$C$7</definedName>
    <definedName name="salary" localSheetId="7">#REF!</definedName>
    <definedName name="salary" localSheetId="5">#REF!</definedName>
    <definedName name="salary" localSheetId="6">#REF!</definedName>
    <definedName name="salary">#REF!</definedName>
    <definedName name="SCALARS">[59]BApeakTable1in10!$A$93:$D$108</definedName>
    <definedName name="Scenario">[21]Config!$D$7</definedName>
    <definedName name="ScenTitle">[21]Config!$D$29</definedName>
    <definedName name="SCH_17_1of2" localSheetId="7">#REF!</definedName>
    <definedName name="SCH_17_1of2" localSheetId="5">#REF!</definedName>
    <definedName name="SCH_17_1of2" localSheetId="6">#REF!</definedName>
    <definedName name="SCH_17_1of2">#REF!</definedName>
    <definedName name="SCH_17_2of2" localSheetId="7">#REF!</definedName>
    <definedName name="SCH_17_2of2" localSheetId="5">#REF!</definedName>
    <definedName name="SCH_17_2of2" localSheetId="6">#REF!</definedName>
    <definedName name="SCH_17_2of2">#REF!</definedName>
    <definedName name="Sch1_Cap">'[9]Sch 1'!$F$12</definedName>
    <definedName name="Sch1IntCred">'[9]Sch 1'!$F$14</definedName>
    <definedName name="Sch1Var">'[9]Sch 1'!$F$16</definedName>
    <definedName name="sch35b" localSheetId="7">#REF!</definedName>
    <definedName name="sch35b" localSheetId="5">#REF!</definedName>
    <definedName name="sch35b" localSheetId="6">#REF!</definedName>
    <definedName name="sch35b">#REF!</definedName>
    <definedName name="Sch4_Total_Rev">'[9]Sch 4'!$D$38</definedName>
    <definedName name="Sch5_Forecast">'[8]Sch 5 Forecast '!$B$18:$L$53</definedName>
    <definedName name="SCHA" localSheetId="7">#REF!</definedName>
    <definedName name="SCHA" localSheetId="5">#REF!</definedName>
    <definedName name="SCHA" localSheetId="6">#REF!</definedName>
    <definedName name="SCHA">#REF!</definedName>
    <definedName name="SCHB" localSheetId="7">#REF!</definedName>
    <definedName name="SCHB" localSheetId="5">#REF!</definedName>
    <definedName name="SCHB" localSheetId="6">#REF!</definedName>
    <definedName name="SCHB">#REF!</definedName>
    <definedName name="SCHC" localSheetId="7">#REF!</definedName>
    <definedName name="SCHC" localSheetId="5">#REF!</definedName>
    <definedName name="SCHC" localSheetId="6">#REF!</definedName>
    <definedName name="SCHC">#REF!</definedName>
    <definedName name="SCHD">#REF!</definedName>
    <definedName name="SCHDPRIN">#REF!</definedName>
    <definedName name="SCHE">#REF!</definedName>
    <definedName name="secondprev_Forecast_Rate">'[19]SecondPrev Forecast'!$B$102:$B$121</definedName>
    <definedName name="SecPrev_CaptoRecover_Month1">'[19]SecondPrev Forecast'!$T$102:$T$121</definedName>
    <definedName name="SecPrev_Captorecover_Month2">'[19]SecondPrev Forecast'!$U$102:$U$121</definedName>
    <definedName name="SecPrev_CaptoRecover_Month3">'[19]SecondPrev Forecast'!$V$102:$V$121</definedName>
    <definedName name="SecPrev_CaptoRecover_Month4">'[19]SecondPrev Forecast'!$W$102:$W$121</definedName>
    <definedName name="SecPrev_CaptoRecover_Month5">'[19]SecondPrev Forecast'!$X$102:$X$121</definedName>
    <definedName name="SecPrev_CaptoRecover_Month6">'[19]SecondPrev Forecast'!$Y$102:$Y$121</definedName>
    <definedName name="selectall" localSheetId="7">#REF!</definedName>
    <definedName name="selectall" localSheetId="5">#REF!</definedName>
    <definedName name="selectall" localSheetId="6">#REF!</definedName>
    <definedName name="selectall">#REF!</definedName>
    <definedName name="ServicePlan">'[8]10 - Revs'!$B$14:$B$212</definedName>
    <definedName name="Set_Up_Reversals">'[8]10 - Revs'!$I$14:$I$188</definedName>
    <definedName name="Set_Ups">'[8]10 - Revs'!$H$14:$H$188</definedName>
    <definedName name="seven" localSheetId="7">#REF!</definedName>
    <definedName name="seven" localSheetId="5">#REF!</definedName>
    <definedName name="seven" localSheetId="6">#REF!</definedName>
    <definedName name="seven">#REF!</definedName>
    <definedName name="Shape" localSheetId="7">#REF!</definedName>
    <definedName name="Shape" localSheetId="5">#REF!</definedName>
    <definedName name="Shape" localSheetId="6">#REF!</definedName>
    <definedName name="Shape">#REF!</definedName>
    <definedName name="Sheet1_DataTable" localSheetId="7">#REF!</definedName>
    <definedName name="Sheet1_DataTable" localSheetId="5">#REF!</definedName>
    <definedName name="Sheet1_DataTable" localSheetId="6">#REF!</definedName>
    <definedName name="Sheet1_DataTable">#REF!</definedName>
    <definedName name="SM_ADJ">'[8]Special Markets'!$G$7:$G$110</definedName>
    <definedName name="SM_KWH">'[8]Special Markets'!$E$7:$E$110</definedName>
    <definedName name="SM_RATE">'[8]Special Markets'!$D$7:$D$110</definedName>
    <definedName name="SM_Revenue">'[8]Special Markets'!$F$7:$F$110</definedName>
    <definedName name="SO2EmissionCostChartData">#REF!</definedName>
    <definedName name="SO2EmissionsChartData">#REF!</definedName>
    <definedName name="solar" localSheetId="7">#REF!</definedName>
    <definedName name="solar" localSheetId="2">#REF!</definedName>
    <definedName name="solar" localSheetId="5">#REF!</definedName>
    <definedName name="solar" localSheetId="6">#REF!</definedName>
    <definedName name="solar">#REF!</definedName>
    <definedName name="Sort" localSheetId="7" hidden="1">#REF!</definedName>
    <definedName name="Sort" localSheetId="5" hidden="1">#REF!</definedName>
    <definedName name="Sort" localSheetId="6" hidden="1">#REF!</definedName>
    <definedName name="Sort" hidden="1">#REF!</definedName>
    <definedName name="SOX_Int_KWH">'[9]SOX Ties'!$E$177:$E$184</definedName>
    <definedName name="SOX_Int_KWH_Month">'[9]SOX Ties'!$B$177:$B$184</definedName>
    <definedName name="sp_margin">'[8]Margins to access'!$D$14:$D$395</definedName>
    <definedName name="Spark_Spread" localSheetId="2">OFFSET(#REF!,1,0,COUNT(#REF!),1)</definedName>
    <definedName name="Spark_Spread" localSheetId="4">OFFSET(#REF!,1,0,COUNT(#REF!),1)</definedName>
    <definedName name="Spark_Spread" localSheetId="1">OFFSET(#REF!,1,0,COUNT(#REF!),1)</definedName>
    <definedName name="Spark_Spread">OFFSET(#REF!,1,0,COUNT(#REF!),1)</definedName>
    <definedName name="Spark_Spread1" localSheetId="2">OFFSET(#REF!,1,0,COUNT(#REF!),1)</definedName>
    <definedName name="Spark_Spread1" localSheetId="4">OFFSET(#REF!,1,0,COUNT(#REF!),1)</definedName>
    <definedName name="Spark_Spread1" localSheetId="1">OFFSET(#REF!,1,0,COUNT(#REF!),1)</definedName>
    <definedName name="Spark_Spread1">OFFSET(#REF!,1,0,COUNT(#REF!),1)</definedName>
    <definedName name="Spark_Spread2" localSheetId="2">OFFSET(#REF!,1,0,COUNT(#REF!),1)</definedName>
    <definedName name="Spark_Spread2" localSheetId="4">OFFSET(#REF!,1,0,COUNT(#REF!),1)</definedName>
    <definedName name="Spark_Spread2" localSheetId="1">OFFSET(#REF!,1,0,COUNT(#REF!),1)</definedName>
    <definedName name="Spark_Spread2">OFFSET(#REF!,1,0,COUNT(#REF!),1)</definedName>
    <definedName name="SPPRRate1" localSheetId="7">[17]Financial!$R$67</definedName>
    <definedName name="SPPRRate1">[18]Financial!$R$67</definedName>
    <definedName name="ss" localSheetId="7">#REF!</definedName>
    <definedName name="ss" localSheetId="5">#REF!</definedName>
    <definedName name="ss" localSheetId="6">#REF!</definedName>
    <definedName name="ss">#REF!</definedName>
    <definedName name="SS_AVG_SIZE" localSheetId="7">#REF!</definedName>
    <definedName name="SS_AVG_SIZE" localSheetId="5">#REF!</definedName>
    <definedName name="SS_AVG_SIZE" localSheetId="6">#REF!</definedName>
    <definedName name="SS_AVG_SIZE">#REF!</definedName>
    <definedName name="SS_WELDING" localSheetId="7">#REF!</definedName>
    <definedName name="SS_WELDING" localSheetId="5">#REF!</definedName>
    <definedName name="SS_WELDING" localSheetId="6">#REF!</definedName>
    <definedName name="SS_WELDING">#REF!</definedName>
    <definedName name="ssml">#REF!</definedName>
    <definedName name="StartDate">[60]Notes!$B$1</definedName>
    <definedName name="starts" localSheetId="7">#REF!</definedName>
    <definedName name="starts" localSheetId="5">#REF!</definedName>
    <definedName name="starts" localSheetId="6">#REF!</definedName>
    <definedName name="starts">#REF!</definedName>
    <definedName name="StartupCost" localSheetId="7">[17]Financial!$K$60</definedName>
    <definedName name="StartupCost">[18]Financial!$K$60</definedName>
    <definedName name="StartupCostGT" localSheetId="7">[17]Financial!$K$67</definedName>
    <definedName name="StartupCostGT">[18]Financial!$K$67</definedName>
    <definedName name="StartupCostST" localSheetId="7">[17]Financial!$K$66</definedName>
    <definedName name="StartupCostST">[18]Financial!$K$66</definedName>
    <definedName name="StartYear">[21]Config!$D$11</definedName>
    <definedName name="State_Tax" localSheetId="7">#REF!</definedName>
    <definedName name="State_Tax" localSheetId="5">#REF!</definedName>
    <definedName name="State_Tax" localSheetId="6">#REF!</definedName>
    <definedName name="State_Tax">#REF!</definedName>
    <definedName name="SteamStart1x1" localSheetId="7">[17]Reference!$N$4:$T$7</definedName>
    <definedName name="SteamStart1x1">[18]Reference!$N$4:$T$7</definedName>
    <definedName name="SteamStart2x1" localSheetId="7">[17]Reference!$N$8:$T$11</definedName>
    <definedName name="SteamStart2x1">[18]Reference!$N$8:$T$11</definedName>
    <definedName name="SteelHide" localSheetId="7">#REF!</definedName>
    <definedName name="SteelHide" localSheetId="5">#REF!</definedName>
    <definedName name="SteelHide" localSheetId="6">#REF!</definedName>
    <definedName name="SteelHide">#REF!</definedName>
    <definedName name="STRESS_RELIEVIN" localSheetId="7">#REF!</definedName>
    <definedName name="STRESS_RELIEVIN" localSheetId="5">#REF!</definedName>
    <definedName name="STRESS_RELIEVIN" localSheetId="6">#REF!</definedName>
    <definedName name="STRESS_RELIEVIN">#REF!</definedName>
    <definedName name="SUBHEAD2" localSheetId="7">'[53]U - E'!#REF!</definedName>
    <definedName name="SUBHEAD2" localSheetId="5">'[53]U - E'!#REF!</definedName>
    <definedName name="SUBHEAD2" localSheetId="6">'[53]U - E'!#REF!</definedName>
    <definedName name="SUBHEAD2">'[53]U - E'!#REF!</definedName>
    <definedName name="SubmitFileFolderDEV" localSheetId="7">#REF!</definedName>
    <definedName name="SubmitFileFolderDEV" localSheetId="5">#REF!</definedName>
    <definedName name="SubmitFileFolderDEV" localSheetId="6">#REF!</definedName>
    <definedName name="SubmitFileFolderDEV">#REF!</definedName>
    <definedName name="SubmitFileFolderPROD" localSheetId="7">#REF!</definedName>
    <definedName name="SubmitFileFolderPROD" localSheetId="5">#REF!</definedName>
    <definedName name="SubmitFileFolderPROD" localSheetId="6">#REF!</definedName>
    <definedName name="SubmitFileFolderPROD">#REF!</definedName>
    <definedName name="SubmitFileFolderTESTA" localSheetId="7">#REF!</definedName>
    <definedName name="SubmitFileFolderTESTA" localSheetId="5">#REF!</definedName>
    <definedName name="SubmitFileFolderTESTA" localSheetId="6">#REF!</definedName>
    <definedName name="SubmitFileFolderTESTA">#REF!</definedName>
    <definedName name="SubmitFileName">#REF!</definedName>
    <definedName name="subs97">'[56]SUBCONTRACTED SERVICES'!#REF!</definedName>
    <definedName name="subs98" localSheetId="7">#REF!</definedName>
    <definedName name="subs98" localSheetId="5">#REF!</definedName>
    <definedName name="subs98" localSheetId="6">#REF!</definedName>
    <definedName name="subs98">#REF!</definedName>
    <definedName name="Sum_Emiss">[61]Summary!#REF!</definedName>
    <definedName name="Sum_NatEmiss">[61]Summary!#REF!</definedName>
    <definedName name="SUM6406E">'[5]B WS'!#REF!</definedName>
    <definedName name="SUM6406P">'[5]B WS'!#REF!</definedName>
    <definedName name="SUM6503E">'[5]B WS'!#REF!</definedName>
    <definedName name="SUM6503P">'[5]B WS'!#REF!</definedName>
    <definedName name="SUM6703E">'[5]B WS'!#REF!</definedName>
    <definedName name="SUM6703P">'[5]B WS'!#REF!</definedName>
    <definedName name="SUM7203E">'[5]B WS'!#REF!</definedName>
    <definedName name="SUM7203P">'[5]B WS'!#REF!</definedName>
    <definedName name="SUM8703E">'[5]B WS'!#REF!</definedName>
    <definedName name="SUM8703P">'[5]B WS'!#REF!</definedName>
    <definedName name="Summ_Table">[41]Summary!$A$3:$P$127</definedName>
    <definedName name="Summ_Table_GD">[41]Summary!$D$3:$D$127</definedName>
    <definedName name="Summ_Table_Header">[41]Summary!$A$3:$P$3</definedName>
    <definedName name="SUMMARIES" localSheetId="7">#REF!</definedName>
    <definedName name="SUMMARIES" localSheetId="5">#REF!</definedName>
    <definedName name="SUMMARIES" localSheetId="6">#REF!</definedName>
    <definedName name="SUMMARIES">#REF!</definedName>
    <definedName name="Summary_Prev_Def">'[9]Acct Summary Jul-Dec Close'!$F$19:$K$19</definedName>
    <definedName name="swings">'[62]Gen Swings'!$1:$1048576</definedName>
    <definedName name="Sys_Report">[61]Setup!$V$13</definedName>
    <definedName name="SystemOutput">#REF!,#REF!,#REF!,#REF!,#REF!</definedName>
    <definedName name="t" localSheetId="7">#REF!</definedName>
    <definedName name="t" localSheetId="5">#REF!</definedName>
    <definedName name="t" localSheetId="6">#REF!</definedName>
    <definedName name="t">#REF!</definedName>
    <definedName name="Table_1">#REF!</definedName>
    <definedName name="Table2">#REF!</definedName>
    <definedName name="TableName">"Dummy"</definedName>
    <definedName name="tax" localSheetId="7">#REF!</definedName>
    <definedName name="tax">#REF!</definedName>
    <definedName name="Tax_Depr" localSheetId="7">#REF!</definedName>
    <definedName name="Tax_Depr">#REF!</definedName>
    <definedName name="tbl_standardColours" localSheetId="7">#REF!</definedName>
    <definedName name="tbl_standardColours">#REF!</definedName>
    <definedName name="tbl2012ExpBusName">#REF!</definedName>
    <definedName name="tbl2012SeriesBuild">#REF!</definedName>
    <definedName name="tblBusDataPivot">#REF!</definedName>
    <definedName name="tblCommonName">#REF!</definedName>
    <definedName name="tblcomparenew">#REF!</definedName>
    <definedName name="tblExpandedBusName">#REF!</definedName>
    <definedName name="tblExpBus">#REF!</definedName>
    <definedName name="tblExpBusName">#REF!</definedName>
    <definedName name="tblGRDA">#REF!</definedName>
    <definedName name="tblGRDA2021S">#REF!</definedName>
    <definedName name="tblMbranches">#REF!</definedName>
    <definedName name="tblMDWGTrans">#REF!</definedName>
    <definedName name="tblMissing">#REF!</definedName>
    <definedName name="tblMMWGBranches">#REF!</definedName>
    <definedName name="tblNewTransactions">#REF!</definedName>
    <definedName name="tblNPCC_SERC_SPP_MRO">#REF!</definedName>
    <definedName name="tblOASIS2013">#REF!</definedName>
    <definedName name="tblOASISResPublic">#REF!</definedName>
    <definedName name="tblOldTransactions">#REF!</definedName>
    <definedName name="tblReservations_Compare">#REF!</definedName>
    <definedName name="tblReservations_Compare_New_2012">#REF!</definedName>
    <definedName name="tblReservationsCompareNewNew">#REF!</definedName>
    <definedName name="tblSPP2wind">#REF!</definedName>
    <definedName name="tblSPP3wind">#REF!</definedName>
    <definedName name="tblSPPBranches">#REF!</definedName>
    <definedName name="tblSWPA2010S">#REF!</definedName>
    <definedName name="tblSWPA2021S">#REF!</definedName>
    <definedName name="tech_costs">#REF!</definedName>
    <definedName name="Technology_Input">'[20]CONE Model'!$D$3</definedName>
    <definedName name="Technology_Type">'[20]CONE Forecasts'!$C$6:$J$6</definedName>
    <definedName name="Teff">#REF!</definedName>
    <definedName name="TEMP">#REF!</definedName>
    <definedName name="TemplateYrOneFirstMo">#REF!</definedName>
    <definedName name="ten">#REF!</definedName>
    <definedName name="Term">[14]Reference!$F$27:$F$30</definedName>
    <definedName name="TestYearEnded_InputTab" localSheetId="7">#REF!</definedName>
    <definedName name="TestYearEnded_InputTab" localSheetId="5">#REF!</definedName>
    <definedName name="TestYearEnded_InputTab" localSheetId="6">#REF!</definedName>
    <definedName name="TestYearEnded_InputTab">#REF!</definedName>
    <definedName name="TestYearTemplateMos_Input">[24]Input!$C$22:$C$35</definedName>
    <definedName name="TestYearTemplateYrs_Input">[24]Input!$B$22:$B$35</definedName>
    <definedName name="TestYr_Mo1" localSheetId="7">#REF!</definedName>
    <definedName name="TestYr_Mo1" localSheetId="5">#REF!</definedName>
    <definedName name="TestYr_Mo1" localSheetId="6">#REF!</definedName>
    <definedName name="TestYr_Mo1">#REF!</definedName>
    <definedName name="TestYr_Mo10" localSheetId="7">#REF!</definedName>
    <definedName name="TestYr_Mo10" localSheetId="5">#REF!</definedName>
    <definedName name="TestYr_Mo10" localSheetId="6">#REF!</definedName>
    <definedName name="TestYr_Mo10">#REF!</definedName>
    <definedName name="TestYr_Mo10Yr" localSheetId="7">#REF!</definedName>
    <definedName name="TestYr_Mo10Yr" localSheetId="5">#REF!</definedName>
    <definedName name="TestYr_Mo10Yr" localSheetId="6">#REF!</definedName>
    <definedName name="TestYr_Mo10Yr">#REF!</definedName>
    <definedName name="TestYr_Mo11">#REF!</definedName>
    <definedName name="TestYr_Mo11Yr">#REF!</definedName>
    <definedName name="TestYr_Mo12">#REF!</definedName>
    <definedName name="TestYr_Mo12Yr">#REF!</definedName>
    <definedName name="TestYr_Mo1Yr">#REF!</definedName>
    <definedName name="TestYr_Mo2">#REF!</definedName>
    <definedName name="TestYr_Mo2Yr">#REF!</definedName>
    <definedName name="TestYr_Mo3">#REF!</definedName>
    <definedName name="TestYr_Mo3Yr">#REF!</definedName>
    <definedName name="TestYr_Mo4">#REF!</definedName>
    <definedName name="TestYr_Mo4Yr">#REF!</definedName>
    <definedName name="TestYr_Mo5">#REF!</definedName>
    <definedName name="TestYr_Mo5Yr">#REF!</definedName>
    <definedName name="TestYr_Mo6">#REF!</definedName>
    <definedName name="TestYr_Mo6Yr">#REF!</definedName>
    <definedName name="TestYr_Mo7">#REF!</definedName>
    <definedName name="TestYr_Mo7Yr">#REF!</definedName>
    <definedName name="TestYr_Mo8">#REF!</definedName>
    <definedName name="TestYr_Mo8Yr">#REF!</definedName>
    <definedName name="TestYr_Mo9">#REF!</definedName>
    <definedName name="TestYr_Mo9Yr">#REF!</definedName>
    <definedName name="TestYrEnded_InputTab">#REF!</definedName>
    <definedName name="therms">'[8]Manual Inputs'!$E$127:$E$149</definedName>
    <definedName name="Tm_310_master2">#REF!</definedName>
    <definedName name="Top_Int_Cred_Month">'[9]3.1 Cost Detail'!$F$11:$K$11</definedName>
    <definedName name="Total_Assets" localSheetId="7">#REF!</definedName>
    <definedName name="Total_Assets" localSheetId="5">#REF!</definedName>
    <definedName name="Total_Assets" localSheetId="6">#REF!</definedName>
    <definedName name="Total_Assets">#REF!</definedName>
    <definedName name="Total_Cap_Liab" localSheetId="7">#REF!</definedName>
    <definedName name="Total_Cap_Liab" localSheetId="5">#REF!</definedName>
    <definedName name="Total_Cap_Liab" localSheetId="6">#REF!</definedName>
    <definedName name="Total_Cap_Liab">#REF!</definedName>
    <definedName name="Total_Rate_665">'[9]3.1 Cost Detail'!$F$48:$K$48</definedName>
    <definedName name="TotalAmort_InputTab" localSheetId="7">#REF!</definedName>
    <definedName name="TotalAmort_InputTab" localSheetId="5">#REF!</definedName>
    <definedName name="TotalAmort_InputTab" localSheetId="6">#REF!</definedName>
    <definedName name="TotalAmort_InputTab">#REF!</definedName>
    <definedName name="TotalCapCosts_to_Recover">'[9]Sch 2'!$E$23</definedName>
    <definedName name="TotalCommon_PensionTab" localSheetId="7">#REF!</definedName>
    <definedName name="TotalCommon_PensionTab" localSheetId="5">#REF!</definedName>
    <definedName name="TotalCommon_PensionTab" localSheetId="6">#REF!</definedName>
    <definedName name="TotalCommon_PensionTab">#REF!</definedName>
    <definedName name="TotalElectric_PensionTab" localSheetId="7">#REF!</definedName>
    <definedName name="TotalElectric_PensionTab" localSheetId="5">#REF!</definedName>
    <definedName name="TotalElectric_PensionTab" localSheetId="6">#REF!</definedName>
    <definedName name="TotalElectric_PensionTab">#REF!</definedName>
    <definedName name="TotalGas_PensionTab" localSheetId="7">#REF!</definedName>
    <definedName name="TotalGas_PensionTab" localSheetId="5">#REF!</definedName>
    <definedName name="TotalGas_PensionTab" localSheetId="6">#REF!</definedName>
    <definedName name="TotalGas_PensionTab">#REF!</definedName>
    <definedName name="TotalHewittCommon_PensionTab">#REF!</definedName>
    <definedName name="TotalHewittElectric_PensionTab">#REF!</definedName>
    <definedName name="TotalHewittElectricNonqualified_PensionTab">#REF!</definedName>
    <definedName name="TotalHewittElectricQualified_PensionTab">#REF!</definedName>
    <definedName name="TotalHewittGas_PensionTab">#REF!</definedName>
    <definedName name="TotalHewittGasNonqualified_PensionTab">#REF!</definedName>
    <definedName name="TotalHewittGasQualified_PensionTab">#REF!</definedName>
    <definedName name="TotalHewittNonqualified_PensionTab">#REF!</definedName>
    <definedName name="TotalHewittQualified_PensionTab">#REF!</definedName>
    <definedName name="Totals_Print">#REF!</definedName>
    <definedName name="TRANSFERS">#REF!</definedName>
    <definedName name="trth" localSheetId="7" hidden="1">{"ALL",#N/A,FALSE,"A"}</definedName>
    <definedName name="trth" localSheetId="3" hidden="1">{"ALL",#N/A,FALSE,"A"}</definedName>
    <definedName name="trth" localSheetId="2" hidden="1">{"ALL",#N/A,FALSE,"A"}</definedName>
    <definedName name="trth" localSheetId="5" hidden="1">{"ALL",#N/A,FALSE,"A"}</definedName>
    <definedName name="trth" localSheetId="4" hidden="1">{"ALL",#N/A,FALSE,"A"}</definedName>
    <definedName name="trth" localSheetId="6" hidden="1">{"ALL",#N/A,FALSE,"A"}</definedName>
    <definedName name="trth" hidden="1">{"ALL",#N/A,FALSE,"A"}</definedName>
    <definedName name="trth_1" localSheetId="7" hidden="1">{"ALL",#N/A,FALSE,"A"}</definedName>
    <definedName name="trth_1" localSheetId="3" hidden="1">{"ALL",#N/A,FALSE,"A"}</definedName>
    <definedName name="trth_1" localSheetId="2" hidden="1">{"ALL",#N/A,FALSE,"A"}</definedName>
    <definedName name="trth_1" localSheetId="5" hidden="1">{"ALL",#N/A,FALSE,"A"}</definedName>
    <definedName name="trth_1" localSheetId="4" hidden="1">{"ALL",#N/A,FALSE,"A"}</definedName>
    <definedName name="trth_1" localSheetId="6" hidden="1">{"ALL",#N/A,FALSE,"A"}</definedName>
    <definedName name="trth_1" hidden="1">{"ALL",#N/A,FALSE,"A"}</definedName>
    <definedName name="trth_2" localSheetId="7" hidden="1">{"ALL",#N/A,FALSE,"A"}</definedName>
    <definedName name="trth_2" localSheetId="3" hidden="1">{"ALL",#N/A,FALSE,"A"}</definedName>
    <definedName name="trth_2" localSheetId="2" hidden="1">{"ALL",#N/A,FALSE,"A"}</definedName>
    <definedName name="trth_2" localSheetId="5" hidden="1">{"ALL",#N/A,FALSE,"A"}</definedName>
    <definedName name="trth_2" localSheetId="4" hidden="1">{"ALL",#N/A,FALSE,"A"}</definedName>
    <definedName name="trth_2" localSheetId="6" hidden="1">{"ALL",#N/A,FALSE,"A"}</definedName>
    <definedName name="trth_2" hidden="1">{"ALL",#N/A,FALSE,"A"}</definedName>
    <definedName name="trth_3" localSheetId="7" hidden="1">{"ALL",#N/A,FALSE,"A"}</definedName>
    <definedName name="trth_3" localSheetId="3" hidden="1">{"ALL",#N/A,FALSE,"A"}</definedName>
    <definedName name="trth_3" localSheetId="2" hidden="1">{"ALL",#N/A,FALSE,"A"}</definedName>
    <definedName name="trth_3" localSheetId="5" hidden="1">{"ALL",#N/A,FALSE,"A"}</definedName>
    <definedName name="trth_3" localSheetId="4" hidden="1">{"ALL",#N/A,FALSE,"A"}</definedName>
    <definedName name="trth_3" localSheetId="6" hidden="1">{"ALL",#N/A,FALSE,"A"}</definedName>
    <definedName name="trth_3" hidden="1">{"ALL",#N/A,FALSE,"A"}</definedName>
    <definedName name="TSOFM">[63]GasTab!$I$1</definedName>
    <definedName name="TurbEff" localSheetId="7">[17]Operational!$D$7</definedName>
    <definedName name="TurbEff">[18]Operational!$D$7</definedName>
    <definedName name="twenty" localSheetId="7">#REF!</definedName>
    <definedName name="twenty" localSheetId="5">#REF!</definedName>
    <definedName name="twenty" localSheetId="6">#REF!</definedName>
    <definedName name="twenty">#REF!</definedName>
    <definedName name="TYDESC">[25]B!$F$3</definedName>
    <definedName name="TypeCD" localSheetId="7">#REF!</definedName>
    <definedName name="TypeCD" localSheetId="5">#REF!</definedName>
    <definedName name="TypeCD" localSheetId="6">#REF!</definedName>
    <definedName name="TypeCD">#REF!</definedName>
    <definedName name="unit">'[8]Manual Inputs'!$B$127:$B$148</definedName>
    <definedName name="UnitName" localSheetId="7">#REF!</definedName>
    <definedName name="UnitName" localSheetId="5">#REF!</definedName>
    <definedName name="UnitName" localSheetId="6">#REF!</definedName>
    <definedName name="UnitName">#REF!</definedName>
    <definedName name="UnitPopulationInput">#REF!</definedName>
    <definedName name="UnitPopulationOutput">#REF!</definedName>
    <definedName name="UnitPopulationOutputPolicy">#REF!</definedName>
    <definedName name="Units">'[64]Form A-Bid_Type'!#REF!</definedName>
    <definedName name="Units_2">'[64]Form A-Bid_Type'!#REF!</definedName>
    <definedName name="Units_3">'[64]Form A-Bid_Type'!#REF!</definedName>
    <definedName name="UPSLBR" localSheetId="7">#REF!</definedName>
    <definedName name="UPSLBR" localSheetId="5">#REF!</definedName>
    <definedName name="UPSLBR" localSheetId="6">#REF!</definedName>
    <definedName name="UPSLBR">#REF!</definedName>
    <definedName name="UserInputList">#REF!</definedName>
    <definedName name="USS_Mid_C">'[9]3.1 Cost Detail'!$F$37:$K$37</definedName>
    <definedName name="uuuuuu" localSheetId="7">#REF!</definedName>
    <definedName name="uuuuuu" localSheetId="2">#REF!</definedName>
    <definedName name="uuuuuu" localSheetId="5">#REF!</definedName>
    <definedName name="uuuuuu" localSheetId="4">#REF!</definedName>
    <definedName name="uuuuuu" localSheetId="6">#REF!</definedName>
    <definedName name="uuuuuu">#REF!</definedName>
    <definedName name="ValidType1">'[12]drop downs'!$A$2:$A$3</definedName>
    <definedName name="ValidType2">'[12]drop downs'!$B$2:$B$4</definedName>
    <definedName name="Var_Closing_Total">'[9]Variance Rev Close'!$W$32</definedName>
    <definedName name="Var_Filing_Total">'[9]Variance Rev Filing'!$W$32</definedName>
    <definedName name="Variance_Month1">'[8]Manual Inputs'!$F$20</definedName>
    <definedName name="Variance_Month2">'[8]Manual Inputs'!$F$21</definedName>
    <definedName name="Version" localSheetId="7">#REF!</definedName>
    <definedName name="Version" localSheetId="5">#REF!</definedName>
    <definedName name="Version" localSheetId="6">#REF!</definedName>
    <definedName name="Version">#REF!</definedName>
    <definedName name="vlookup_base">#REF!</definedName>
    <definedName name="Vol_Amt_1">'[9]675 Jan'!$K:$K</definedName>
    <definedName name="Vol_Amt_2">'[9]675 Feb'!$K:$K</definedName>
    <definedName name="Vol_Amt_3">'[9]675 Mar'!$K:$K</definedName>
    <definedName name="Vol_Amt_4">'[9]675 Apr'!$K:$K</definedName>
    <definedName name="Vol_Rate676_Jun">'[9]675 Dec'!$K:$K</definedName>
    <definedName name="Vol_Rate676_May">'[9]675 Nov'!$K:$K</definedName>
    <definedName name="vom" localSheetId="7">#REF!</definedName>
    <definedName name="vom" localSheetId="5">#REF!</definedName>
    <definedName name="vom" localSheetId="6">#REF!</definedName>
    <definedName name="vom">#REF!</definedName>
    <definedName name="vom_for_ipm">#REF!</definedName>
    <definedName name="vvv" localSheetId="7">#REF!</definedName>
    <definedName name="vvv" localSheetId="2">#REF!</definedName>
    <definedName name="vvv" localSheetId="5">#REF!</definedName>
    <definedName name="vvv" localSheetId="6">#REF!</definedName>
    <definedName name="vvv">#REF!</definedName>
    <definedName name="WAGE_RATE">#REF!</definedName>
    <definedName name="Wage0100">#REF!</definedName>
    <definedName name="Wage0200">#REF!</definedName>
    <definedName name="Walker_Cust_therms_Rev">[65]Walker_Cust_therms_Rev!$A$1:$H$334</definedName>
    <definedName name="WGT" localSheetId="7">#REF!</definedName>
    <definedName name="WGT" localSheetId="5">#REF!</definedName>
    <definedName name="WGT" localSheetId="6">#REF!</definedName>
    <definedName name="WGT">#REF!</definedName>
    <definedName name="withdrawn">#REF!</definedName>
    <definedName name="workbook" localSheetId="7">#REF!</definedName>
    <definedName name="workbook" localSheetId="5">#REF!</definedName>
    <definedName name="workbook" localSheetId="6">#REF!</definedName>
    <definedName name="workbook">#REF!</definedName>
    <definedName name="wrn.ALL." localSheetId="7" hidden="1">{"ALL",#N/A,FALSE,"A"}</definedName>
    <definedName name="wrn.ALL." localSheetId="3" hidden="1">{"ALL",#N/A,FALSE,"A"}</definedName>
    <definedName name="wrn.ALL." localSheetId="2" hidden="1">{"ALL",#N/A,FALSE,"A"}</definedName>
    <definedName name="wrn.ALL." localSheetId="5" hidden="1">{"ALL",#N/A,FALSE,"A"}</definedName>
    <definedName name="wrn.ALL." localSheetId="4" hidden="1">{"ALL",#N/A,FALSE,"A"}</definedName>
    <definedName name="wrn.ALL." localSheetId="6" hidden="1">{"ALL",#N/A,FALSE,"A"}</definedName>
    <definedName name="wrn.ALL." hidden="1">{"ALL",#N/A,FALSE,"A"}</definedName>
    <definedName name="wrn.ALL._1" localSheetId="7" hidden="1">{"ALL",#N/A,FALSE,"A"}</definedName>
    <definedName name="wrn.ALL._1" localSheetId="3" hidden="1">{"ALL",#N/A,FALSE,"A"}</definedName>
    <definedName name="wrn.ALL._1" localSheetId="2" hidden="1">{"ALL",#N/A,FALSE,"A"}</definedName>
    <definedName name="wrn.ALL._1" localSheetId="5" hidden="1">{"ALL",#N/A,FALSE,"A"}</definedName>
    <definedName name="wrn.ALL._1" localSheetId="4" hidden="1">{"ALL",#N/A,FALSE,"A"}</definedName>
    <definedName name="wrn.ALL._1" localSheetId="6" hidden="1">{"ALL",#N/A,FALSE,"A"}</definedName>
    <definedName name="wrn.ALL._1" hidden="1">{"ALL",#N/A,FALSE,"A"}</definedName>
    <definedName name="wrn.ALL._2" localSheetId="7" hidden="1">{"ALL",#N/A,FALSE,"A"}</definedName>
    <definedName name="wrn.ALL._2" localSheetId="3" hidden="1">{"ALL",#N/A,FALSE,"A"}</definedName>
    <definedName name="wrn.ALL._2" localSheetId="2" hidden="1">{"ALL",#N/A,FALSE,"A"}</definedName>
    <definedName name="wrn.ALL._2" localSheetId="5" hidden="1">{"ALL",#N/A,FALSE,"A"}</definedName>
    <definedName name="wrn.ALL._2" localSheetId="4" hidden="1">{"ALL",#N/A,FALSE,"A"}</definedName>
    <definedName name="wrn.ALL._2" localSheetId="6" hidden="1">{"ALL",#N/A,FALSE,"A"}</definedName>
    <definedName name="wrn.ALL._2" hidden="1">{"ALL",#N/A,FALSE,"A"}</definedName>
    <definedName name="wrn.ALL._3" localSheetId="7" hidden="1">{"ALL",#N/A,FALSE,"A"}</definedName>
    <definedName name="wrn.ALL._3" localSheetId="3" hidden="1">{"ALL",#N/A,FALSE,"A"}</definedName>
    <definedName name="wrn.ALL._3" localSheetId="2" hidden="1">{"ALL",#N/A,FALSE,"A"}</definedName>
    <definedName name="wrn.ALL._3" localSheetId="5" hidden="1">{"ALL",#N/A,FALSE,"A"}</definedName>
    <definedName name="wrn.ALL._3" localSheetId="4" hidden="1">{"ALL",#N/A,FALSE,"A"}</definedName>
    <definedName name="wrn.ALL._3" localSheetId="6" hidden="1">{"ALL",#N/A,FALSE,"A"}</definedName>
    <definedName name="wrn.ALL._3" hidden="1">{"ALL",#N/A,FALSE,"A"}</definedName>
    <definedName name="wrn.Annual_5yr." localSheetId="7" hidden="1">{"ISP1Y5",#N/A,TRUE,"Template";"ISP2Y5",#N/A,TRUE,"Template";"BSY5",#N/A,TRUE,"Template";"ICFY5",#N/A,TRUE,"Template";"TPY5",#N/A,TRUE,"Template";"CtrlY5",#N/A,TRUE,"Template"}</definedName>
    <definedName name="wrn.Annual_5yr." localSheetId="3" hidden="1">{"ISP1Y5",#N/A,TRUE,"Template";"ISP2Y5",#N/A,TRUE,"Template";"BSY5",#N/A,TRUE,"Template";"ICFY5",#N/A,TRUE,"Template";"TPY5",#N/A,TRUE,"Template";"CtrlY5",#N/A,TRUE,"Template"}</definedName>
    <definedName name="wrn.Annual_5yr." localSheetId="2" hidden="1">{"ISP1Y5",#N/A,TRUE,"Template";"ISP2Y5",#N/A,TRUE,"Template";"BSY5",#N/A,TRUE,"Template";"ICFY5",#N/A,TRUE,"Template";"TPY5",#N/A,TRUE,"Template";"CtrlY5",#N/A,TRUE,"Template"}</definedName>
    <definedName name="wrn.Annual_5yr." localSheetId="5" hidden="1">{"ISP1Y5",#N/A,TRUE,"Template";"ISP2Y5",#N/A,TRUE,"Template";"BSY5",#N/A,TRUE,"Template";"ICFY5",#N/A,TRUE,"Template";"TPY5",#N/A,TRUE,"Template";"CtrlY5",#N/A,TRUE,"Template"}</definedName>
    <definedName name="wrn.Annual_5yr." localSheetId="4" hidden="1">{"ISP1Y5",#N/A,TRUE,"Template";"ISP2Y5",#N/A,TRUE,"Template";"BSY5",#N/A,TRUE,"Template";"ICFY5",#N/A,TRUE,"Template";"TPY5",#N/A,TRUE,"Template";"CtrlY5",#N/A,TRUE,"Template"}</definedName>
    <definedName name="wrn.Annual_5yr." localSheetId="6"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nnual_5yr._1" localSheetId="7" hidden="1">{"ISP1Y5",#N/A,TRUE,"Template";"ISP2Y5",#N/A,TRUE,"Template";"BSY5",#N/A,TRUE,"Template";"ICFY5",#N/A,TRUE,"Template";"TPY5",#N/A,TRUE,"Template";"CtrlY5",#N/A,TRUE,"Template"}</definedName>
    <definedName name="wrn.Annual_5yr._1" localSheetId="3" hidden="1">{"ISP1Y5",#N/A,TRUE,"Template";"ISP2Y5",#N/A,TRUE,"Template";"BSY5",#N/A,TRUE,"Template";"ICFY5",#N/A,TRUE,"Template";"TPY5",#N/A,TRUE,"Template";"CtrlY5",#N/A,TRUE,"Template"}</definedName>
    <definedName name="wrn.Annual_5yr._1" localSheetId="2" hidden="1">{"ISP1Y5",#N/A,TRUE,"Template";"ISP2Y5",#N/A,TRUE,"Template";"BSY5",#N/A,TRUE,"Template";"ICFY5",#N/A,TRUE,"Template";"TPY5",#N/A,TRUE,"Template";"CtrlY5",#N/A,TRUE,"Template"}</definedName>
    <definedName name="wrn.Annual_5yr._1" localSheetId="5" hidden="1">{"ISP1Y5",#N/A,TRUE,"Template";"ISP2Y5",#N/A,TRUE,"Template";"BSY5",#N/A,TRUE,"Template";"ICFY5",#N/A,TRUE,"Template";"TPY5",#N/A,TRUE,"Template";"CtrlY5",#N/A,TRUE,"Template"}</definedName>
    <definedName name="wrn.Annual_5yr._1" localSheetId="4" hidden="1">{"ISP1Y5",#N/A,TRUE,"Template";"ISP2Y5",#N/A,TRUE,"Template";"BSY5",#N/A,TRUE,"Template";"ICFY5",#N/A,TRUE,"Template";"TPY5",#N/A,TRUE,"Template";"CtrlY5",#N/A,TRUE,"Template"}</definedName>
    <definedName name="wrn.Annual_5yr._1" localSheetId="6" hidden="1">{"ISP1Y5",#N/A,TRUE,"Template";"ISP2Y5",#N/A,TRUE,"Template";"BSY5",#N/A,TRUE,"Template";"ICFY5",#N/A,TRUE,"Template";"TPY5",#N/A,TRUE,"Template";"CtrlY5",#N/A,TRUE,"Template"}</definedName>
    <definedName name="wrn.Annual_5yr._1" hidden="1">{"ISP1Y5",#N/A,TRUE,"Template";"ISP2Y5",#N/A,TRUE,"Template";"BSY5",#N/A,TRUE,"Template";"ICFY5",#N/A,TRUE,"Template";"TPY5",#N/A,TRUE,"Template";"CtrlY5",#N/A,TRUE,"Template"}</definedName>
    <definedName name="wrn.Annual_5yr._1_1" localSheetId="7" hidden="1">{"ISP1Y5",#N/A,TRUE,"Template";"ISP2Y5",#N/A,TRUE,"Template";"BSY5",#N/A,TRUE,"Template";"ICFY5",#N/A,TRUE,"Template";"TPY5",#N/A,TRUE,"Template";"CtrlY5",#N/A,TRUE,"Template"}</definedName>
    <definedName name="wrn.Annual_5yr._1_1" localSheetId="3" hidden="1">{"ISP1Y5",#N/A,TRUE,"Template";"ISP2Y5",#N/A,TRUE,"Template";"BSY5",#N/A,TRUE,"Template";"ICFY5",#N/A,TRUE,"Template";"TPY5",#N/A,TRUE,"Template";"CtrlY5",#N/A,TRUE,"Template"}</definedName>
    <definedName name="wrn.Annual_5yr._1_1" localSheetId="2" hidden="1">{"ISP1Y5",#N/A,TRUE,"Template";"ISP2Y5",#N/A,TRUE,"Template";"BSY5",#N/A,TRUE,"Template";"ICFY5",#N/A,TRUE,"Template";"TPY5",#N/A,TRUE,"Template";"CtrlY5",#N/A,TRUE,"Template"}</definedName>
    <definedName name="wrn.Annual_5yr._1_1" localSheetId="5" hidden="1">{"ISP1Y5",#N/A,TRUE,"Template";"ISP2Y5",#N/A,TRUE,"Template";"BSY5",#N/A,TRUE,"Template";"ICFY5",#N/A,TRUE,"Template";"TPY5",#N/A,TRUE,"Template";"CtrlY5",#N/A,TRUE,"Template"}</definedName>
    <definedName name="wrn.Annual_5yr._1_1" localSheetId="4" hidden="1">{"ISP1Y5",#N/A,TRUE,"Template";"ISP2Y5",#N/A,TRUE,"Template";"BSY5",#N/A,TRUE,"Template";"ICFY5",#N/A,TRUE,"Template";"TPY5",#N/A,TRUE,"Template";"CtrlY5",#N/A,TRUE,"Template"}</definedName>
    <definedName name="wrn.Annual_5yr._1_1" localSheetId="6" hidden="1">{"ISP1Y5",#N/A,TRUE,"Template";"ISP2Y5",#N/A,TRUE,"Template";"BSY5",#N/A,TRUE,"Template";"ICFY5",#N/A,TRUE,"Template";"TPY5",#N/A,TRUE,"Template";"CtrlY5",#N/A,TRUE,"Template"}</definedName>
    <definedName name="wrn.Annual_5yr._1_1" hidden="1">{"ISP1Y5",#N/A,TRUE,"Template";"ISP2Y5",#N/A,TRUE,"Template";"BSY5",#N/A,TRUE,"Template";"ICFY5",#N/A,TRUE,"Template";"TPY5",#N/A,TRUE,"Template";"CtrlY5",#N/A,TRUE,"Template"}</definedName>
    <definedName name="wrn.Annual_5yr._1_1_1" localSheetId="7" hidden="1">{"ISP1Y5",#N/A,TRUE,"Template";"ISP2Y5",#N/A,TRUE,"Template";"BSY5",#N/A,TRUE,"Template";"ICFY5",#N/A,TRUE,"Template";"TPY5",#N/A,TRUE,"Template";"CtrlY5",#N/A,TRUE,"Template"}</definedName>
    <definedName name="wrn.Annual_5yr._1_1_1" localSheetId="3" hidden="1">{"ISP1Y5",#N/A,TRUE,"Template";"ISP2Y5",#N/A,TRUE,"Template";"BSY5",#N/A,TRUE,"Template";"ICFY5",#N/A,TRUE,"Template";"TPY5",#N/A,TRUE,"Template";"CtrlY5",#N/A,TRUE,"Template"}</definedName>
    <definedName name="wrn.Annual_5yr._1_1_1" localSheetId="2" hidden="1">{"ISP1Y5",#N/A,TRUE,"Template";"ISP2Y5",#N/A,TRUE,"Template";"BSY5",#N/A,TRUE,"Template";"ICFY5",#N/A,TRUE,"Template";"TPY5",#N/A,TRUE,"Template";"CtrlY5",#N/A,TRUE,"Template"}</definedName>
    <definedName name="wrn.Annual_5yr._1_1_1" localSheetId="5" hidden="1">{"ISP1Y5",#N/A,TRUE,"Template";"ISP2Y5",#N/A,TRUE,"Template";"BSY5",#N/A,TRUE,"Template";"ICFY5",#N/A,TRUE,"Template";"TPY5",#N/A,TRUE,"Template";"CtrlY5",#N/A,TRUE,"Template"}</definedName>
    <definedName name="wrn.Annual_5yr._1_1_1" localSheetId="4" hidden="1">{"ISP1Y5",#N/A,TRUE,"Template";"ISP2Y5",#N/A,TRUE,"Template";"BSY5",#N/A,TRUE,"Template";"ICFY5",#N/A,TRUE,"Template";"TPY5",#N/A,TRUE,"Template";"CtrlY5",#N/A,TRUE,"Template"}</definedName>
    <definedName name="wrn.Annual_5yr._1_1_1" localSheetId="6" hidden="1">{"ISP1Y5",#N/A,TRUE,"Template";"ISP2Y5",#N/A,TRUE,"Template";"BSY5",#N/A,TRUE,"Template";"ICFY5",#N/A,TRUE,"Template";"TPY5",#N/A,TRUE,"Template";"CtrlY5",#N/A,TRUE,"Template"}</definedName>
    <definedName name="wrn.Annual_5yr._1_1_1" hidden="1">{"ISP1Y5",#N/A,TRUE,"Template";"ISP2Y5",#N/A,TRUE,"Template";"BSY5",#N/A,TRUE,"Template";"ICFY5",#N/A,TRUE,"Template";"TPY5",#N/A,TRUE,"Template";"CtrlY5",#N/A,TRUE,"Template"}</definedName>
    <definedName name="wrn.Annual_5yr._1_1_2" localSheetId="7" hidden="1">{"ISP1Y5",#N/A,TRUE,"Template";"ISP2Y5",#N/A,TRUE,"Template";"BSY5",#N/A,TRUE,"Template";"ICFY5",#N/A,TRUE,"Template";"TPY5",#N/A,TRUE,"Template";"CtrlY5",#N/A,TRUE,"Template"}</definedName>
    <definedName name="wrn.Annual_5yr._1_1_2" localSheetId="3" hidden="1">{"ISP1Y5",#N/A,TRUE,"Template";"ISP2Y5",#N/A,TRUE,"Template";"BSY5",#N/A,TRUE,"Template";"ICFY5",#N/A,TRUE,"Template";"TPY5",#N/A,TRUE,"Template";"CtrlY5",#N/A,TRUE,"Template"}</definedName>
    <definedName name="wrn.Annual_5yr._1_1_2" localSheetId="2" hidden="1">{"ISP1Y5",#N/A,TRUE,"Template";"ISP2Y5",#N/A,TRUE,"Template";"BSY5",#N/A,TRUE,"Template";"ICFY5",#N/A,TRUE,"Template";"TPY5",#N/A,TRUE,"Template";"CtrlY5",#N/A,TRUE,"Template"}</definedName>
    <definedName name="wrn.Annual_5yr._1_1_2" localSheetId="5" hidden="1">{"ISP1Y5",#N/A,TRUE,"Template";"ISP2Y5",#N/A,TRUE,"Template";"BSY5",#N/A,TRUE,"Template";"ICFY5",#N/A,TRUE,"Template";"TPY5",#N/A,TRUE,"Template";"CtrlY5",#N/A,TRUE,"Template"}</definedName>
    <definedName name="wrn.Annual_5yr._1_1_2" localSheetId="4" hidden="1">{"ISP1Y5",#N/A,TRUE,"Template";"ISP2Y5",#N/A,TRUE,"Template";"BSY5",#N/A,TRUE,"Template";"ICFY5",#N/A,TRUE,"Template";"TPY5",#N/A,TRUE,"Template";"CtrlY5",#N/A,TRUE,"Template"}</definedName>
    <definedName name="wrn.Annual_5yr._1_1_2" localSheetId="6" hidden="1">{"ISP1Y5",#N/A,TRUE,"Template";"ISP2Y5",#N/A,TRUE,"Template";"BSY5",#N/A,TRUE,"Template";"ICFY5",#N/A,TRUE,"Template";"TPY5",#N/A,TRUE,"Template";"CtrlY5",#N/A,TRUE,"Template"}</definedName>
    <definedName name="wrn.Annual_5yr._1_1_2" hidden="1">{"ISP1Y5",#N/A,TRUE,"Template";"ISP2Y5",#N/A,TRUE,"Template";"BSY5",#N/A,TRUE,"Template";"ICFY5",#N/A,TRUE,"Template";"TPY5",#N/A,TRUE,"Template";"CtrlY5",#N/A,TRUE,"Template"}</definedName>
    <definedName name="wrn.Annual_5yr._1_1_3" localSheetId="7" hidden="1">{"ISP1Y5",#N/A,TRUE,"Template";"ISP2Y5",#N/A,TRUE,"Template";"BSY5",#N/A,TRUE,"Template";"ICFY5",#N/A,TRUE,"Template";"TPY5",#N/A,TRUE,"Template";"CtrlY5",#N/A,TRUE,"Template"}</definedName>
    <definedName name="wrn.Annual_5yr._1_1_3" localSheetId="3" hidden="1">{"ISP1Y5",#N/A,TRUE,"Template";"ISP2Y5",#N/A,TRUE,"Template";"BSY5",#N/A,TRUE,"Template";"ICFY5",#N/A,TRUE,"Template";"TPY5",#N/A,TRUE,"Template";"CtrlY5",#N/A,TRUE,"Template"}</definedName>
    <definedName name="wrn.Annual_5yr._1_1_3" localSheetId="2" hidden="1">{"ISP1Y5",#N/A,TRUE,"Template";"ISP2Y5",#N/A,TRUE,"Template";"BSY5",#N/A,TRUE,"Template";"ICFY5",#N/A,TRUE,"Template";"TPY5",#N/A,TRUE,"Template";"CtrlY5",#N/A,TRUE,"Template"}</definedName>
    <definedName name="wrn.Annual_5yr._1_1_3" localSheetId="5" hidden="1">{"ISP1Y5",#N/A,TRUE,"Template";"ISP2Y5",#N/A,TRUE,"Template";"BSY5",#N/A,TRUE,"Template";"ICFY5",#N/A,TRUE,"Template";"TPY5",#N/A,TRUE,"Template";"CtrlY5",#N/A,TRUE,"Template"}</definedName>
    <definedName name="wrn.Annual_5yr._1_1_3" localSheetId="4" hidden="1">{"ISP1Y5",#N/A,TRUE,"Template";"ISP2Y5",#N/A,TRUE,"Template";"BSY5",#N/A,TRUE,"Template";"ICFY5",#N/A,TRUE,"Template";"TPY5",#N/A,TRUE,"Template";"CtrlY5",#N/A,TRUE,"Template"}</definedName>
    <definedName name="wrn.Annual_5yr._1_1_3" localSheetId="6" hidden="1">{"ISP1Y5",#N/A,TRUE,"Template";"ISP2Y5",#N/A,TRUE,"Template";"BSY5",#N/A,TRUE,"Template";"ICFY5",#N/A,TRUE,"Template";"TPY5",#N/A,TRUE,"Template";"CtrlY5",#N/A,TRUE,"Template"}</definedName>
    <definedName name="wrn.Annual_5yr._1_1_3" hidden="1">{"ISP1Y5",#N/A,TRUE,"Template";"ISP2Y5",#N/A,TRUE,"Template";"BSY5",#N/A,TRUE,"Template";"ICFY5",#N/A,TRUE,"Template";"TPY5",#N/A,TRUE,"Template";"CtrlY5",#N/A,TRUE,"Template"}</definedName>
    <definedName name="wrn.Annual_5yr._1_2" localSheetId="7" hidden="1">{"ISP1Y5",#N/A,TRUE,"Template";"ISP2Y5",#N/A,TRUE,"Template";"BSY5",#N/A,TRUE,"Template";"ICFY5",#N/A,TRUE,"Template";"TPY5",#N/A,TRUE,"Template";"CtrlY5",#N/A,TRUE,"Template"}</definedName>
    <definedName name="wrn.Annual_5yr._1_2" localSheetId="3" hidden="1">{"ISP1Y5",#N/A,TRUE,"Template";"ISP2Y5",#N/A,TRUE,"Template";"BSY5",#N/A,TRUE,"Template";"ICFY5",#N/A,TRUE,"Template";"TPY5",#N/A,TRUE,"Template";"CtrlY5",#N/A,TRUE,"Template"}</definedName>
    <definedName name="wrn.Annual_5yr._1_2" localSheetId="2" hidden="1">{"ISP1Y5",#N/A,TRUE,"Template";"ISP2Y5",#N/A,TRUE,"Template";"BSY5",#N/A,TRUE,"Template";"ICFY5",#N/A,TRUE,"Template";"TPY5",#N/A,TRUE,"Template";"CtrlY5",#N/A,TRUE,"Template"}</definedName>
    <definedName name="wrn.Annual_5yr._1_2" localSheetId="5" hidden="1">{"ISP1Y5",#N/A,TRUE,"Template";"ISP2Y5",#N/A,TRUE,"Template";"BSY5",#N/A,TRUE,"Template";"ICFY5",#N/A,TRUE,"Template";"TPY5",#N/A,TRUE,"Template";"CtrlY5",#N/A,TRUE,"Template"}</definedName>
    <definedName name="wrn.Annual_5yr._1_2" localSheetId="4" hidden="1">{"ISP1Y5",#N/A,TRUE,"Template";"ISP2Y5",#N/A,TRUE,"Template";"BSY5",#N/A,TRUE,"Template";"ICFY5",#N/A,TRUE,"Template";"TPY5",#N/A,TRUE,"Template";"CtrlY5",#N/A,TRUE,"Template"}</definedName>
    <definedName name="wrn.Annual_5yr._1_2" localSheetId="6" hidden="1">{"ISP1Y5",#N/A,TRUE,"Template";"ISP2Y5",#N/A,TRUE,"Template";"BSY5",#N/A,TRUE,"Template";"ICFY5",#N/A,TRUE,"Template";"TPY5",#N/A,TRUE,"Template";"CtrlY5",#N/A,TRUE,"Template"}</definedName>
    <definedName name="wrn.Annual_5yr._1_2" hidden="1">{"ISP1Y5",#N/A,TRUE,"Template";"ISP2Y5",#N/A,TRUE,"Template";"BSY5",#N/A,TRUE,"Template";"ICFY5",#N/A,TRUE,"Template";"TPY5",#N/A,TRUE,"Template";"CtrlY5",#N/A,TRUE,"Template"}</definedName>
    <definedName name="wrn.Annual_5yr._1_3" localSheetId="7" hidden="1">{"ISP1Y5",#N/A,TRUE,"Template";"ISP2Y5",#N/A,TRUE,"Template";"BSY5",#N/A,TRUE,"Template";"ICFY5",#N/A,TRUE,"Template";"TPY5",#N/A,TRUE,"Template";"CtrlY5",#N/A,TRUE,"Template"}</definedName>
    <definedName name="wrn.Annual_5yr._1_3" localSheetId="3" hidden="1">{"ISP1Y5",#N/A,TRUE,"Template";"ISP2Y5",#N/A,TRUE,"Template";"BSY5",#N/A,TRUE,"Template";"ICFY5",#N/A,TRUE,"Template";"TPY5",#N/A,TRUE,"Template";"CtrlY5",#N/A,TRUE,"Template"}</definedName>
    <definedName name="wrn.Annual_5yr._1_3" localSheetId="2" hidden="1">{"ISP1Y5",#N/A,TRUE,"Template";"ISP2Y5",#N/A,TRUE,"Template";"BSY5",#N/A,TRUE,"Template";"ICFY5",#N/A,TRUE,"Template";"TPY5",#N/A,TRUE,"Template";"CtrlY5",#N/A,TRUE,"Template"}</definedName>
    <definedName name="wrn.Annual_5yr._1_3" localSheetId="5" hidden="1">{"ISP1Y5",#N/A,TRUE,"Template";"ISP2Y5",#N/A,TRUE,"Template";"BSY5",#N/A,TRUE,"Template";"ICFY5",#N/A,TRUE,"Template";"TPY5",#N/A,TRUE,"Template";"CtrlY5",#N/A,TRUE,"Template"}</definedName>
    <definedName name="wrn.Annual_5yr._1_3" localSheetId="4" hidden="1">{"ISP1Y5",#N/A,TRUE,"Template";"ISP2Y5",#N/A,TRUE,"Template";"BSY5",#N/A,TRUE,"Template";"ICFY5",#N/A,TRUE,"Template";"TPY5",#N/A,TRUE,"Template";"CtrlY5",#N/A,TRUE,"Template"}</definedName>
    <definedName name="wrn.Annual_5yr._1_3" localSheetId="6" hidden="1">{"ISP1Y5",#N/A,TRUE,"Template";"ISP2Y5",#N/A,TRUE,"Template";"BSY5",#N/A,TRUE,"Template";"ICFY5",#N/A,TRUE,"Template";"TPY5",#N/A,TRUE,"Template";"CtrlY5",#N/A,TRUE,"Template"}</definedName>
    <definedName name="wrn.Annual_5yr._1_3" hidden="1">{"ISP1Y5",#N/A,TRUE,"Template";"ISP2Y5",#N/A,TRUE,"Template";"BSY5",#N/A,TRUE,"Template";"ICFY5",#N/A,TRUE,"Template";"TPY5",#N/A,TRUE,"Template";"CtrlY5",#N/A,TRUE,"Template"}</definedName>
    <definedName name="wrn.Annual_5yr._1_4" localSheetId="7" hidden="1">{"ISP1Y5",#N/A,TRUE,"Template";"ISP2Y5",#N/A,TRUE,"Template";"BSY5",#N/A,TRUE,"Template";"ICFY5",#N/A,TRUE,"Template";"TPY5",#N/A,TRUE,"Template";"CtrlY5",#N/A,TRUE,"Template"}</definedName>
    <definedName name="wrn.Annual_5yr._1_4" localSheetId="3" hidden="1">{"ISP1Y5",#N/A,TRUE,"Template";"ISP2Y5",#N/A,TRUE,"Template";"BSY5",#N/A,TRUE,"Template";"ICFY5",#N/A,TRUE,"Template";"TPY5",#N/A,TRUE,"Template";"CtrlY5",#N/A,TRUE,"Template"}</definedName>
    <definedName name="wrn.Annual_5yr._1_4" localSheetId="2" hidden="1">{"ISP1Y5",#N/A,TRUE,"Template";"ISP2Y5",#N/A,TRUE,"Template";"BSY5",#N/A,TRUE,"Template";"ICFY5",#N/A,TRUE,"Template";"TPY5",#N/A,TRUE,"Template";"CtrlY5",#N/A,TRUE,"Template"}</definedName>
    <definedName name="wrn.Annual_5yr._1_4" localSheetId="5" hidden="1">{"ISP1Y5",#N/A,TRUE,"Template";"ISP2Y5",#N/A,TRUE,"Template";"BSY5",#N/A,TRUE,"Template";"ICFY5",#N/A,TRUE,"Template";"TPY5",#N/A,TRUE,"Template";"CtrlY5",#N/A,TRUE,"Template"}</definedName>
    <definedName name="wrn.Annual_5yr._1_4" localSheetId="4" hidden="1">{"ISP1Y5",#N/A,TRUE,"Template";"ISP2Y5",#N/A,TRUE,"Template";"BSY5",#N/A,TRUE,"Template";"ICFY5",#N/A,TRUE,"Template";"TPY5",#N/A,TRUE,"Template";"CtrlY5",#N/A,TRUE,"Template"}</definedName>
    <definedName name="wrn.Annual_5yr._1_4" localSheetId="6" hidden="1">{"ISP1Y5",#N/A,TRUE,"Template";"ISP2Y5",#N/A,TRUE,"Template";"BSY5",#N/A,TRUE,"Template";"ICFY5",#N/A,TRUE,"Template";"TPY5",#N/A,TRUE,"Template";"CtrlY5",#N/A,TRUE,"Template"}</definedName>
    <definedName name="wrn.Annual_5yr._1_4" hidden="1">{"ISP1Y5",#N/A,TRUE,"Template";"ISP2Y5",#N/A,TRUE,"Template";"BSY5",#N/A,TRUE,"Template";"ICFY5",#N/A,TRUE,"Template";"TPY5",#N/A,TRUE,"Template";"CtrlY5",#N/A,TRUE,"Template"}</definedName>
    <definedName name="wrn.Annual_5yr._2" localSheetId="7" hidden="1">{"ISP1Y5",#N/A,TRUE,"Template";"ISP2Y5",#N/A,TRUE,"Template";"BSY5",#N/A,TRUE,"Template";"ICFY5",#N/A,TRUE,"Template";"TPY5",#N/A,TRUE,"Template";"CtrlY5",#N/A,TRUE,"Template"}</definedName>
    <definedName name="wrn.Annual_5yr._2" localSheetId="3" hidden="1">{"ISP1Y5",#N/A,TRUE,"Template";"ISP2Y5",#N/A,TRUE,"Template";"BSY5",#N/A,TRUE,"Template";"ICFY5",#N/A,TRUE,"Template";"TPY5",#N/A,TRUE,"Template";"CtrlY5",#N/A,TRUE,"Template"}</definedName>
    <definedName name="wrn.Annual_5yr._2" localSheetId="2" hidden="1">{"ISP1Y5",#N/A,TRUE,"Template";"ISP2Y5",#N/A,TRUE,"Template";"BSY5",#N/A,TRUE,"Template";"ICFY5",#N/A,TRUE,"Template";"TPY5",#N/A,TRUE,"Template";"CtrlY5",#N/A,TRUE,"Template"}</definedName>
    <definedName name="wrn.Annual_5yr._2" localSheetId="5" hidden="1">{"ISP1Y5",#N/A,TRUE,"Template";"ISP2Y5",#N/A,TRUE,"Template";"BSY5",#N/A,TRUE,"Template";"ICFY5",#N/A,TRUE,"Template";"TPY5",#N/A,TRUE,"Template";"CtrlY5",#N/A,TRUE,"Template"}</definedName>
    <definedName name="wrn.Annual_5yr._2" localSheetId="4" hidden="1">{"ISP1Y5",#N/A,TRUE,"Template";"ISP2Y5",#N/A,TRUE,"Template";"BSY5",#N/A,TRUE,"Template";"ICFY5",#N/A,TRUE,"Template";"TPY5",#N/A,TRUE,"Template";"CtrlY5",#N/A,TRUE,"Template"}</definedName>
    <definedName name="wrn.Annual_5yr._2" localSheetId="6" hidden="1">{"ISP1Y5",#N/A,TRUE,"Template";"ISP2Y5",#N/A,TRUE,"Template";"BSY5",#N/A,TRUE,"Template";"ICFY5",#N/A,TRUE,"Template";"TPY5",#N/A,TRUE,"Template";"CtrlY5",#N/A,TRUE,"Template"}</definedName>
    <definedName name="wrn.Annual_5yr._2" hidden="1">{"ISP1Y5",#N/A,TRUE,"Template";"ISP2Y5",#N/A,TRUE,"Template";"BSY5",#N/A,TRUE,"Template";"ICFY5",#N/A,TRUE,"Template";"TPY5",#N/A,TRUE,"Template";"CtrlY5",#N/A,TRUE,"Template"}</definedName>
    <definedName name="wrn.Annual_5yr._3" localSheetId="7" hidden="1">{"ISP1Y5",#N/A,TRUE,"Template";"ISP2Y5",#N/A,TRUE,"Template";"BSY5",#N/A,TRUE,"Template";"ICFY5",#N/A,TRUE,"Template";"TPY5",#N/A,TRUE,"Template";"CtrlY5",#N/A,TRUE,"Template"}</definedName>
    <definedName name="wrn.Annual_5yr._3" localSheetId="3" hidden="1">{"ISP1Y5",#N/A,TRUE,"Template";"ISP2Y5",#N/A,TRUE,"Template";"BSY5",#N/A,TRUE,"Template";"ICFY5",#N/A,TRUE,"Template";"TPY5",#N/A,TRUE,"Template";"CtrlY5",#N/A,TRUE,"Template"}</definedName>
    <definedName name="wrn.Annual_5yr._3" localSheetId="2" hidden="1">{"ISP1Y5",#N/A,TRUE,"Template";"ISP2Y5",#N/A,TRUE,"Template";"BSY5",#N/A,TRUE,"Template";"ICFY5",#N/A,TRUE,"Template";"TPY5",#N/A,TRUE,"Template";"CtrlY5",#N/A,TRUE,"Template"}</definedName>
    <definedName name="wrn.Annual_5yr._3" localSheetId="5" hidden="1">{"ISP1Y5",#N/A,TRUE,"Template";"ISP2Y5",#N/A,TRUE,"Template";"BSY5",#N/A,TRUE,"Template";"ICFY5",#N/A,TRUE,"Template";"TPY5",#N/A,TRUE,"Template";"CtrlY5",#N/A,TRUE,"Template"}</definedName>
    <definedName name="wrn.Annual_5yr._3" localSheetId="4" hidden="1">{"ISP1Y5",#N/A,TRUE,"Template";"ISP2Y5",#N/A,TRUE,"Template";"BSY5",#N/A,TRUE,"Template";"ICFY5",#N/A,TRUE,"Template";"TPY5",#N/A,TRUE,"Template";"CtrlY5",#N/A,TRUE,"Template"}</definedName>
    <definedName name="wrn.Annual_5yr._3" localSheetId="6" hidden="1">{"ISP1Y5",#N/A,TRUE,"Template";"ISP2Y5",#N/A,TRUE,"Template";"BSY5",#N/A,TRUE,"Template";"ICFY5",#N/A,TRUE,"Template";"TPY5",#N/A,TRUE,"Template";"CtrlY5",#N/A,TRUE,"Template"}</definedName>
    <definedName name="wrn.Annual_5yr._3" hidden="1">{"ISP1Y5",#N/A,TRUE,"Template";"ISP2Y5",#N/A,TRUE,"Template";"BSY5",#N/A,TRUE,"Template";"ICFY5",#N/A,TRUE,"Template";"TPY5",#N/A,TRUE,"Template";"CtrlY5",#N/A,TRUE,"Template"}</definedName>
    <definedName name="wrn.Annual_5yr._4" localSheetId="7" hidden="1">{"ISP1Y5",#N/A,TRUE,"Template";"ISP2Y5",#N/A,TRUE,"Template";"BSY5",#N/A,TRUE,"Template";"ICFY5",#N/A,TRUE,"Template";"TPY5",#N/A,TRUE,"Template";"CtrlY5",#N/A,TRUE,"Template"}</definedName>
    <definedName name="wrn.Annual_5yr._4" localSheetId="3" hidden="1">{"ISP1Y5",#N/A,TRUE,"Template";"ISP2Y5",#N/A,TRUE,"Template";"BSY5",#N/A,TRUE,"Template";"ICFY5",#N/A,TRUE,"Template";"TPY5",#N/A,TRUE,"Template";"CtrlY5",#N/A,TRUE,"Template"}</definedName>
    <definedName name="wrn.Annual_5yr._4" localSheetId="2" hidden="1">{"ISP1Y5",#N/A,TRUE,"Template";"ISP2Y5",#N/A,TRUE,"Template";"BSY5",#N/A,TRUE,"Template";"ICFY5",#N/A,TRUE,"Template";"TPY5",#N/A,TRUE,"Template";"CtrlY5",#N/A,TRUE,"Template"}</definedName>
    <definedName name="wrn.Annual_5yr._4" localSheetId="5" hidden="1">{"ISP1Y5",#N/A,TRUE,"Template";"ISP2Y5",#N/A,TRUE,"Template";"BSY5",#N/A,TRUE,"Template";"ICFY5",#N/A,TRUE,"Template";"TPY5",#N/A,TRUE,"Template";"CtrlY5",#N/A,TRUE,"Template"}</definedName>
    <definedName name="wrn.Annual_5yr._4" localSheetId="4" hidden="1">{"ISP1Y5",#N/A,TRUE,"Template";"ISP2Y5",#N/A,TRUE,"Template";"BSY5",#N/A,TRUE,"Template";"ICFY5",#N/A,TRUE,"Template";"TPY5",#N/A,TRUE,"Template";"CtrlY5",#N/A,TRUE,"Template"}</definedName>
    <definedName name="wrn.Annual_5yr._4" localSheetId="6" hidden="1">{"ISP1Y5",#N/A,TRUE,"Template";"ISP2Y5",#N/A,TRUE,"Template";"BSY5",#N/A,TRUE,"Template";"ICFY5",#N/A,TRUE,"Template";"TPY5",#N/A,TRUE,"Template";"CtrlY5",#N/A,TRUE,"Template"}</definedName>
    <definedName name="wrn.Annual_5yr._4" hidden="1">{"ISP1Y5",#N/A,TRUE,"Template";"ISP2Y5",#N/A,TRUE,"Template";"BSY5",#N/A,TRUE,"Template";"ICFY5",#N/A,TRUE,"Template";"TPY5",#N/A,TRUE,"Template";"CtrlY5",#N/A,TRUE,"Template"}</definedName>
    <definedName name="wrn.Assets." localSheetId="7" hidden="1">{"ASSETS",#N/A,FALSE,"Assets"}</definedName>
    <definedName name="wrn.Assets." localSheetId="3" hidden="1">{"ASSETS",#N/A,FALSE,"Assets"}</definedName>
    <definedName name="wrn.Assets." localSheetId="2" hidden="1">{"ASSETS",#N/A,FALSE,"Assets"}</definedName>
    <definedName name="wrn.Assets." localSheetId="5" hidden="1">{"ASSETS",#N/A,FALSE,"Assets"}</definedName>
    <definedName name="wrn.Assets." localSheetId="4" hidden="1">{"ASSETS",#N/A,FALSE,"Assets"}</definedName>
    <definedName name="wrn.Assets." localSheetId="6" hidden="1">{"ASSETS",#N/A,FALSE,"Assets"}</definedName>
    <definedName name="wrn.Assets." hidden="1">{"ASSETS",#N/A,FALSE,"Assets"}</definedName>
    <definedName name="wrn.Assets._1" localSheetId="7" hidden="1">{"ASSETS",#N/A,FALSE,"Assets"}</definedName>
    <definedName name="wrn.Assets._1" localSheetId="3" hidden="1">{"ASSETS",#N/A,FALSE,"Assets"}</definedName>
    <definedName name="wrn.Assets._1" localSheetId="2" hidden="1">{"ASSETS",#N/A,FALSE,"Assets"}</definedName>
    <definedName name="wrn.Assets._1" localSheetId="5" hidden="1">{"ASSETS",#N/A,FALSE,"Assets"}</definedName>
    <definedName name="wrn.Assets._1" localSheetId="4" hidden="1">{"ASSETS",#N/A,FALSE,"Assets"}</definedName>
    <definedName name="wrn.Assets._1" localSheetId="6" hidden="1">{"ASSETS",#N/A,FALSE,"Assets"}</definedName>
    <definedName name="wrn.Assets._1" hidden="1">{"ASSETS",#N/A,FALSE,"Assets"}</definedName>
    <definedName name="wrn.Assets._2" localSheetId="7" hidden="1">{"ASSETS",#N/A,FALSE,"Assets"}</definedName>
    <definedName name="wrn.Assets._2" localSheetId="3" hidden="1">{"ASSETS",#N/A,FALSE,"Assets"}</definedName>
    <definedName name="wrn.Assets._2" localSheetId="2" hidden="1">{"ASSETS",#N/A,FALSE,"Assets"}</definedName>
    <definedName name="wrn.Assets._2" localSheetId="5" hidden="1">{"ASSETS",#N/A,FALSE,"Assets"}</definedName>
    <definedName name="wrn.Assets._2" localSheetId="4" hidden="1">{"ASSETS",#N/A,FALSE,"Assets"}</definedName>
    <definedName name="wrn.Assets._2" localSheetId="6" hidden="1">{"ASSETS",#N/A,FALSE,"Assets"}</definedName>
    <definedName name="wrn.Assets._2" hidden="1">{"ASSETS",#N/A,FALSE,"Assets"}</definedName>
    <definedName name="wrn.Assets._3" localSheetId="7" hidden="1">{"ASSETS",#N/A,FALSE,"Assets"}</definedName>
    <definedName name="wrn.Assets._3" localSheetId="3" hidden="1">{"ASSETS",#N/A,FALSE,"Assets"}</definedName>
    <definedName name="wrn.Assets._3" localSheetId="2" hidden="1">{"ASSETS",#N/A,FALSE,"Assets"}</definedName>
    <definedName name="wrn.Assets._3" localSheetId="5" hidden="1">{"ASSETS",#N/A,FALSE,"Assets"}</definedName>
    <definedName name="wrn.Assets._3" localSheetId="4" hidden="1">{"ASSETS",#N/A,FALSE,"Assets"}</definedName>
    <definedName name="wrn.Assets._3" localSheetId="6" hidden="1">{"ASSETS",#N/A,FALSE,"Assets"}</definedName>
    <definedName name="wrn.Assets._3" hidden="1">{"ASSETS",#N/A,FALSE,"Assets"}</definedName>
    <definedName name="wrn.ASSOC_CO." localSheetId="7" hidden="1">{"ASSC_CO",#N/A,FALSE,"A"}</definedName>
    <definedName name="wrn.ASSOC_CO." localSheetId="3" hidden="1">{"ASSC_CO",#N/A,FALSE,"A"}</definedName>
    <definedName name="wrn.ASSOC_CO." localSheetId="2" hidden="1">{"ASSC_CO",#N/A,FALSE,"A"}</definedName>
    <definedName name="wrn.ASSOC_CO." localSheetId="5" hidden="1">{"ASSC_CO",#N/A,FALSE,"A"}</definedName>
    <definedName name="wrn.ASSOC_CO." localSheetId="4" hidden="1">{"ASSC_CO",#N/A,FALSE,"A"}</definedName>
    <definedName name="wrn.ASSOC_CO." localSheetId="6" hidden="1">{"ASSC_CO",#N/A,FALSE,"A"}</definedName>
    <definedName name="wrn.ASSOC_CO." hidden="1">{"ASSC_CO",#N/A,FALSE,"A"}</definedName>
    <definedName name="wrn.ASSOC_CO._1" localSheetId="7" hidden="1">{"ASSC_CO",#N/A,FALSE,"A"}</definedName>
    <definedName name="wrn.ASSOC_CO._1" localSheetId="3" hidden="1">{"ASSC_CO",#N/A,FALSE,"A"}</definedName>
    <definedName name="wrn.ASSOC_CO._1" localSheetId="2" hidden="1">{"ASSC_CO",#N/A,FALSE,"A"}</definedName>
    <definedName name="wrn.ASSOC_CO._1" localSheetId="5" hidden="1">{"ASSC_CO",#N/A,FALSE,"A"}</definedName>
    <definedName name="wrn.ASSOC_CO._1" localSheetId="4" hidden="1">{"ASSC_CO",#N/A,FALSE,"A"}</definedName>
    <definedName name="wrn.ASSOC_CO._1" localSheetId="6" hidden="1">{"ASSC_CO",#N/A,FALSE,"A"}</definedName>
    <definedName name="wrn.ASSOC_CO._1" hidden="1">{"ASSC_CO",#N/A,FALSE,"A"}</definedName>
    <definedName name="wrn.ASSOC_CO._2" localSheetId="7" hidden="1">{"ASSC_CO",#N/A,FALSE,"A"}</definedName>
    <definedName name="wrn.ASSOC_CO._2" localSheetId="3" hidden="1">{"ASSC_CO",#N/A,FALSE,"A"}</definedName>
    <definedName name="wrn.ASSOC_CO._2" localSheetId="2" hidden="1">{"ASSC_CO",#N/A,FALSE,"A"}</definedName>
    <definedName name="wrn.ASSOC_CO._2" localSheetId="5" hidden="1">{"ASSC_CO",#N/A,FALSE,"A"}</definedName>
    <definedName name="wrn.ASSOC_CO._2" localSheetId="4" hidden="1">{"ASSC_CO",#N/A,FALSE,"A"}</definedName>
    <definedName name="wrn.ASSOC_CO._2" localSheetId="6" hidden="1">{"ASSC_CO",#N/A,FALSE,"A"}</definedName>
    <definedName name="wrn.ASSOC_CO._2" hidden="1">{"ASSC_CO",#N/A,FALSE,"A"}</definedName>
    <definedName name="wrn.ASSOC_CO._3" localSheetId="7" hidden="1">{"ASSC_CO",#N/A,FALSE,"A"}</definedName>
    <definedName name="wrn.ASSOC_CO._3" localSheetId="3" hidden="1">{"ASSC_CO",#N/A,FALSE,"A"}</definedName>
    <definedName name="wrn.ASSOC_CO._3" localSheetId="2" hidden="1">{"ASSC_CO",#N/A,FALSE,"A"}</definedName>
    <definedName name="wrn.ASSOC_CO._3" localSheetId="5" hidden="1">{"ASSC_CO",#N/A,FALSE,"A"}</definedName>
    <definedName name="wrn.ASSOC_CO._3" localSheetId="4" hidden="1">{"ASSC_CO",#N/A,FALSE,"A"}</definedName>
    <definedName name="wrn.ASSOC_CO._3" localSheetId="6" hidden="1">{"ASSC_CO",#N/A,FALSE,"A"}</definedName>
    <definedName name="wrn.ASSOC_CO._3" hidden="1">{"ASSC_CO",#N/A,FALSE,"A"}</definedName>
    <definedName name="wrn.BS." localSheetId="7" hidden="1">{"BS",#N/A,FALSE,"A"}</definedName>
    <definedName name="wrn.BS." localSheetId="3" hidden="1">{"BS",#N/A,FALSE,"A"}</definedName>
    <definedName name="wrn.BS." localSheetId="2" hidden="1">{"BS",#N/A,FALSE,"A"}</definedName>
    <definedName name="wrn.BS." localSheetId="5" hidden="1">{"BS",#N/A,FALSE,"A"}</definedName>
    <definedName name="wrn.BS." localSheetId="4" hidden="1">{"BS",#N/A,FALSE,"A"}</definedName>
    <definedName name="wrn.BS." localSheetId="6" hidden="1">{"BS",#N/A,FALSE,"A"}</definedName>
    <definedName name="wrn.BS." hidden="1">{"BS",#N/A,FALSE,"A"}</definedName>
    <definedName name="wrn.BS._1" localSheetId="7" hidden="1">{"BS",#N/A,FALSE,"A"}</definedName>
    <definedName name="wrn.BS._1" localSheetId="3" hidden="1">{"BS",#N/A,FALSE,"A"}</definedName>
    <definedName name="wrn.BS._1" localSheetId="2" hidden="1">{"BS",#N/A,FALSE,"A"}</definedName>
    <definedName name="wrn.BS._1" localSheetId="5" hidden="1">{"BS",#N/A,FALSE,"A"}</definedName>
    <definedName name="wrn.BS._1" localSheetId="4" hidden="1">{"BS",#N/A,FALSE,"A"}</definedName>
    <definedName name="wrn.BS._1" localSheetId="6" hidden="1">{"BS",#N/A,FALSE,"A"}</definedName>
    <definedName name="wrn.BS._1" hidden="1">{"BS",#N/A,FALSE,"A"}</definedName>
    <definedName name="wrn.BS._2" localSheetId="7" hidden="1">{"BS",#N/A,FALSE,"A"}</definedName>
    <definedName name="wrn.BS._2" localSheetId="3" hidden="1">{"BS",#N/A,FALSE,"A"}</definedName>
    <definedName name="wrn.BS._2" localSheetId="2" hidden="1">{"BS",#N/A,FALSE,"A"}</definedName>
    <definedName name="wrn.BS._2" localSheetId="5" hidden="1">{"BS",#N/A,FALSE,"A"}</definedName>
    <definedName name="wrn.BS._2" localSheetId="4" hidden="1">{"BS",#N/A,FALSE,"A"}</definedName>
    <definedName name="wrn.BS._2" localSheetId="6" hidden="1">{"BS",#N/A,FALSE,"A"}</definedName>
    <definedName name="wrn.BS._2" hidden="1">{"BS",#N/A,FALSE,"A"}</definedName>
    <definedName name="wrn.BS._3" localSheetId="7" hidden="1">{"BS",#N/A,FALSE,"A"}</definedName>
    <definedName name="wrn.BS._3" localSheetId="3" hidden="1">{"BS",#N/A,FALSE,"A"}</definedName>
    <definedName name="wrn.BS._3" localSheetId="2" hidden="1">{"BS",#N/A,FALSE,"A"}</definedName>
    <definedName name="wrn.BS._3" localSheetId="5" hidden="1">{"BS",#N/A,FALSE,"A"}</definedName>
    <definedName name="wrn.BS._3" localSheetId="4" hidden="1">{"BS",#N/A,FALSE,"A"}</definedName>
    <definedName name="wrn.BS._3" localSheetId="6" hidden="1">{"BS",#N/A,FALSE,"A"}</definedName>
    <definedName name="wrn.BS._3" hidden="1">{"BS",#N/A,FALSE,"A"}</definedName>
    <definedName name="wrn.Liab." localSheetId="7" hidden="1">{"LIAB",#N/A,FALSE,"Liab"}</definedName>
    <definedName name="wrn.Liab." localSheetId="3" hidden="1">{"LIAB",#N/A,FALSE,"Liab"}</definedName>
    <definedName name="wrn.Liab." localSheetId="2" hidden="1">{"LIAB",#N/A,FALSE,"Liab"}</definedName>
    <definedName name="wrn.Liab." localSheetId="5" hidden="1">{"LIAB",#N/A,FALSE,"Liab"}</definedName>
    <definedName name="wrn.Liab." localSheetId="4" hidden="1">{"LIAB",#N/A,FALSE,"Liab"}</definedName>
    <definedName name="wrn.Liab." localSheetId="6" hidden="1">{"LIAB",#N/A,FALSE,"Liab"}</definedName>
    <definedName name="wrn.Liab." hidden="1">{"LIAB",#N/A,FALSE,"Liab"}</definedName>
    <definedName name="wrn.Liab._1" localSheetId="7" hidden="1">{"LIAB",#N/A,FALSE,"Liab"}</definedName>
    <definedName name="wrn.Liab._1" localSheetId="3" hidden="1">{"LIAB",#N/A,FALSE,"Liab"}</definedName>
    <definedName name="wrn.Liab._1" localSheetId="2" hidden="1">{"LIAB",#N/A,FALSE,"Liab"}</definedName>
    <definedName name="wrn.Liab._1" localSheetId="5" hidden="1">{"LIAB",#N/A,FALSE,"Liab"}</definedName>
    <definedName name="wrn.Liab._1" localSheetId="4" hidden="1">{"LIAB",#N/A,FALSE,"Liab"}</definedName>
    <definedName name="wrn.Liab._1" localSheetId="6" hidden="1">{"LIAB",#N/A,FALSE,"Liab"}</definedName>
    <definedName name="wrn.Liab._1" hidden="1">{"LIAB",#N/A,FALSE,"Liab"}</definedName>
    <definedName name="wrn.Liab._2" localSheetId="7" hidden="1">{"LIAB",#N/A,FALSE,"Liab"}</definedName>
    <definedName name="wrn.Liab._2" localSheetId="3" hidden="1">{"LIAB",#N/A,FALSE,"Liab"}</definedName>
    <definedName name="wrn.Liab._2" localSheetId="2" hidden="1">{"LIAB",#N/A,FALSE,"Liab"}</definedName>
    <definedName name="wrn.Liab._2" localSheetId="5" hidden="1">{"LIAB",#N/A,FALSE,"Liab"}</definedName>
    <definedName name="wrn.Liab._2" localSheetId="4" hidden="1">{"LIAB",#N/A,FALSE,"Liab"}</definedName>
    <definedName name="wrn.Liab._2" localSheetId="6" hidden="1">{"LIAB",#N/A,FALSE,"Liab"}</definedName>
    <definedName name="wrn.Liab._2" hidden="1">{"LIAB",#N/A,FALSE,"Liab"}</definedName>
    <definedName name="wrn.Liab._3" localSheetId="7" hidden="1">{"LIAB",#N/A,FALSE,"Liab"}</definedName>
    <definedName name="wrn.Liab._3" localSheetId="3" hidden="1">{"LIAB",#N/A,FALSE,"Liab"}</definedName>
    <definedName name="wrn.Liab._3" localSheetId="2" hidden="1">{"LIAB",#N/A,FALSE,"Liab"}</definedName>
    <definedName name="wrn.Liab._3" localSheetId="5" hidden="1">{"LIAB",#N/A,FALSE,"Liab"}</definedName>
    <definedName name="wrn.Liab._3" localSheetId="4" hidden="1">{"LIAB",#N/A,FALSE,"Liab"}</definedName>
    <definedName name="wrn.Liab._3" localSheetId="6" hidden="1">{"LIAB",#N/A,FALSE,"Liab"}</definedName>
    <definedName name="wrn.Liab._3" hidden="1">{"LIAB",#N/A,FALSE,"Liab"}</definedName>
    <definedName name="wrn.Monthly_Yr1." localSheetId="7" hidden="1">{"ISP1Y1",#N/A,TRUE,"Template";"ISP2Y1",#N/A,TRUE,"Template";"BSY1",#N/A,TRUE,"Template";"ICFY1",#N/A,TRUE,"Template";"TPY1",#N/A,TRUE,"Template";"CtrlY1",#N/A,TRUE,"Template"}</definedName>
    <definedName name="wrn.Monthly_Yr1." localSheetId="3" hidden="1">{"ISP1Y1",#N/A,TRUE,"Template";"ISP2Y1",#N/A,TRUE,"Template";"BSY1",#N/A,TRUE,"Template";"ICFY1",#N/A,TRUE,"Template";"TPY1",#N/A,TRUE,"Template";"CtrlY1",#N/A,TRUE,"Template"}</definedName>
    <definedName name="wrn.Monthly_Yr1." localSheetId="2" hidden="1">{"ISP1Y1",#N/A,TRUE,"Template";"ISP2Y1",#N/A,TRUE,"Template";"BSY1",#N/A,TRUE,"Template";"ICFY1",#N/A,TRUE,"Template";"TPY1",#N/A,TRUE,"Template";"CtrlY1",#N/A,TRUE,"Template"}</definedName>
    <definedName name="wrn.Monthly_Yr1." localSheetId="5" hidden="1">{"ISP1Y1",#N/A,TRUE,"Template";"ISP2Y1",#N/A,TRUE,"Template";"BSY1",#N/A,TRUE,"Template";"ICFY1",#N/A,TRUE,"Template";"TPY1",#N/A,TRUE,"Template";"CtrlY1",#N/A,TRUE,"Template"}</definedName>
    <definedName name="wrn.Monthly_Yr1." localSheetId="4" hidden="1">{"ISP1Y1",#N/A,TRUE,"Template";"ISP2Y1",#N/A,TRUE,"Template";"BSY1",#N/A,TRUE,"Template";"ICFY1",#N/A,TRUE,"Template";"TPY1",#N/A,TRUE,"Template";"CtrlY1",#N/A,TRUE,"Template"}</definedName>
    <definedName name="wrn.Monthly_Yr1." localSheetId="6"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1._1" localSheetId="7" hidden="1">{"ISP1Y1",#N/A,TRUE,"Template";"ISP2Y1",#N/A,TRUE,"Template";"BSY1",#N/A,TRUE,"Template";"ICFY1",#N/A,TRUE,"Template";"TPY1",#N/A,TRUE,"Template";"CtrlY1",#N/A,TRUE,"Template"}</definedName>
    <definedName name="wrn.Monthly_Yr1._1" localSheetId="3" hidden="1">{"ISP1Y1",#N/A,TRUE,"Template";"ISP2Y1",#N/A,TRUE,"Template";"BSY1",#N/A,TRUE,"Template";"ICFY1",#N/A,TRUE,"Template";"TPY1",#N/A,TRUE,"Template";"CtrlY1",#N/A,TRUE,"Template"}</definedName>
    <definedName name="wrn.Monthly_Yr1._1" localSheetId="2" hidden="1">{"ISP1Y1",#N/A,TRUE,"Template";"ISP2Y1",#N/A,TRUE,"Template";"BSY1",#N/A,TRUE,"Template";"ICFY1",#N/A,TRUE,"Template";"TPY1",#N/A,TRUE,"Template";"CtrlY1",#N/A,TRUE,"Template"}</definedName>
    <definedName name="wrn.Monthly_Yr1._1" localSheetId="5" hidden="1">{"ISP1Y1",#N/A,TRUE,"Template";"ISP2Y1",#N/A,TRUE,"Template";"BSY1",#N/A,TRUE,"Template";"ICFY1",#N/A,TRUE,"Template";"TPY1",#N/A,TRUE,"Template";"CtrlY1",#N/A,TRUE,"Template"}</definedName>
    <definedName name="wrn.Monthly_Yr1._1" localSheetId="4" hidden="1">{"ISP1Y1",#N/A,TRUE,"Template";"ISP2Y1",#N/A,TRUE,"Template";"BSY1",#N/A,TRUE,"Template";"ICFY1",#N/A,TRUE,"Template";"TPY1",#N/A,TRUE,"Template";"CtrlY1",#N/A,TRUE,"Template"}</definedName>
    <definedName name="wrn.Monthly_Yr1._1" localSheetId="6" hidden="1">{"ISP1Y1",#N/A,TRUE,"Template";"ISP2Y1",#N/A,TRUE,"Template";"BSY1",#N/A,TRUE,"Template";"ICFY1",#N/A,TRUE,"Template";"TPY1",#N/A,TRUE,"Template";"CtrlY1",#N/A,TRUE,"Template"}</definedName>
    <definedName name="wrn.Monthly_Yr1._1" hidden="1">{"ISP1Y1",#N/A,TRUE,"Template";"ISP2Y1",#N/A,TRUE,"Template";"BSY1",#N/A,TRUE,"Template";"ICFY1",#N/A,TRUE,"Template";"TPY1",#N/A,TRUE,"Template";"CtrlY1",#N/A,TRUE,"Template"}</definedName>
    <definedName name="wrn.Monthly_Yr1._1_1" localSheetId="7" hidden="1">{"ISP1Y1",#N/A,TRUE,"Template";"ISP2Y1",#N/A,TRUE,"Template";"BSY1",#N/A,TRUE,"Template";"ICFY1",#N/A,TRUE,"Template";"TPY1",#N/A,TRUE,"Template";"CtrlY1",#N/A,TRUE,"Template"}</definedName>
    <definedName name="wrn.Monthly_Yr1._1_1" localSheetId="3" hidden="1">{"ISP1Y1",#N/A,TRUE,"Template";"ISP2Y1",#N/A,TRUE,"Template";"BSY1",#N/A,TRUE,"Template";"ICFY1",#N/A,TRUE,"Template";"TPY1",#N/A,TRUE,"Template";"CtrlY1",#N/A,TRUE,"Template"}</definedName>
    <definedName name="wrn.Monthly_Yr1._1_1" localSheetId="2" hidden="1">{"ISP1Y1",#N/A,TRUE,"Template";"ISP2Y1",#N/A,TRUE,"Template";"BSY1",#N/A,TRUE,"Template";"ICFY1",#N/A,TRUE,"Template";"TPY1",#N/A,TRUE,"Template";"CtrlY1",#N/A,TRUE,"Template"}</definedName>
    <definedName name="wrn.Monthly_Yr1._1_1" localSheetId="5" hidden="1">{"ISP1Y1",#N/A,TRUE,"Template";"ISP2Y1",#N/A,TRUE,"Template";"BSY1",#N/A,TRUE,"Template";"ICFY1",#N/A,TRUE,"Template";"TPY1",#N/A,TRUE,"Template";"CtrlY1",#N/A,TRUE,"Template"}</definedName>
    <definedName name="wrn.Monthly_Yr1._1_1" localSheetId="4" hidden="1">{"ISP1Y1",#N/A,TRUE,"Template";"ISP2Y1",#N/A,TRUE,"Template";"BSY1",#N/A,TRUE,"Template";"ICFY1",#N/A,TRUE,"Template";"TPY1",#N/A,TRUE,"Template";"CtrlY1",#N/A,TRUE,"Template"}</definedName>
    <definedName name="wrn.Monthly_Yr1._1_1" localSheetId="6" hidden="1">{"ISP1Y1",#N/A,TRUE,"Template";"ISP2Y1",#N/A,TRUE,"Template";"BSY1",#N/A,TRUE,"Template";"ICFY1",#N/A,TRUE,"Template";"TPY1",#N/A,TRUE,"Template";"CtrlY1",#N/A,TRUE,"Template"}</definedName>
    <definedName name="wrn.Monthly_Yr1._1_1" hidden="1">{"ISP1Y1",#N/A,TRUE,"Template";"ISP2Y1",#N/A,TRUE,"Template";"BSY1",#N/A,TRUE,"Template";"ICFY1",#N/A,TRUE,"Template";"TPY1",#N/A,TRUE,"Template";"CtrlY1",#N/A,TRUE,"Template"}</definedName>
    <definedName name="wrn.Monthly_Yr1._1_1_1" localSheetId="7" hidden="1">{"ISP1Y1",#N/A,TRUE,"Template";"ISP2Y1",#N/A,TRUE,"Template";"BSY1",#N/A,TRUE,"Template";"ICFY1",#N/A,TRUE,"Template";"TPY1",#N/A,TRUE,"Template";"CtrlY1",#N/A,TRUE,"Template"}</definedName>
    <definedName name="wrn.Monthly_Yr1._1_1_1" localSheetId="3" hidden="1">{"ISP1Y1",#N/A,TRUE,"Template";"ISP2Y1",#N/A,TRUE,"Template";"BSY1",#N/A,TRUE,"Template";"ICFY1",#N/A,TRUE,"Template";"TPY1",#N/A,TRUE,"Template";"CtrlY1",#N/A,TRUE,"Template"}</definedName>
    <definedName name="wrn.Monthly_Yr1._1_1_1" localSheetId="2" hidden="1">{"ISP1Y1",#N/A,TRUE,"Template";"ISP2Y1",#N/A,TRUE,"Template";"BSY1",#N/A,TRUE,"Template";"ICFY1",#N/A,TRUE,"Template";"TPY1",#N/A,TRUE,"Template";"CtrlY1",#N/A,TRUE,"Template"}</definedName>
    <definedName name="wrn.Monthly_Yr1._1_1_1" localSheetId="5" hidden="1">{"ISP1Y1",#N/A,TRUE,"Template";"ISP2Y1",#N/A,TRUE,"Template";"BSY1",#N/A,TRUE,"Template";"ICFY1",#N/A,TRUE,"Template";"TPY1",#N/A,TRUE,"Template";"CtrlY1",#N/A,TRUE,"Template"}</definedName>
    <definedName name="wrn.Monthly_Yr1._1_1_1" localSheetId="4" hidden="1">{"ISP1Y1",#N/A,TRUE,"Template";"ISP2Y1",#N/A,TRUE,"Template";"BSY1",#N/A,TRUE,"Template";"ICFY1",#N/A,TRUE,"Template";"TPY1",#N/A,TRUE,"Template";"CtrlY1",#N/A,TRUE,"Template"}</definedName>
    <definedName name="wrn.Monthly_Yr1._1_1_1" localSheetId="6" hidden="1">{"ISP1Y1",#N/A,TRUE,"Template";"ISP2Y1",#N/A,TRUE,"Template";"BSY1",#N/A,TRUE,"Template";"ICFY1",#N/A,TRUE,"Template";"TPY1",#N/A,TRUE,"Template";"CtrlY1",#N/A,TRUE,"Template"}</definedName>
    <definedName name="wrn.Monthly_Yr1._1_1_1" hidden="1">{"ISP1Y1",#N/A,TRUE,"Template";"ISP2Y1",#N/A,TRUE,"Template";"BSY1",#N/A,TRUE,"Template";"ICFY1",#N/A,TRUE,"Template";"TPY1",#N/A,TRUE,"Template";"CtrlY1",#N/A,TRUE,"Template"}</definedName>
    <definedName name="wrn.Monthly_Yr1._1_1_2" localSheetId="7" hidden="1">{"ISP1Y1",#N/A,TRUE,"Template";"ISP2Y1",#N/A,TRUE,"Template";"BSY1",#N/A,TRUE,"Template";"ICFY1",#N/A,TRUE,"Template";"TPY1",#N/A,TRUE,"Template";"CtrlY1",#N/A,TRUE,"Template"}</definedName>
    <definedName name="wrn.Monthly_Yr1._1_1_2" localSheetId="3" hidden="1">{"ISP1Y1",#N/A,TRUE,"Template";"ISP2Y1",#N/A,TRUE,"Template";"BSY1",#N/A,TRUE,"Template";"ICFY1",#N/A,TRUE,"Template";"TPY1",#N/A,TRUE,"Template";"CtrlY1",#N/A,TRUE,"Template"}</definedName>
    <definedName name="wrn.Monthly_Yr1._1_1_2" localSheetId="2" hidden="1">{"ISP1Y1",#N/A,TRUE,"Template";"ISP2Y1",#N/A,TRUE,"Template";"BSY1",#N/A,TRUE,"Template";"ICFY1",#N/A,TRUE,"Template";"TPY1",#N/A,TRUE,"Template";"CtrlY1",#N/A,TRUE,"Template"}</definedName>
    <definedName name="wrn.Monthly_Yr1._1_1_2" localSheetId="5" hidden="1">{"ISP1Y1",#N/A,TRUE,"Template";"ISP2Y1",#N/A,TRUE,"Template";"BSY1",#N/A,TRUE,"Template";"ICFY1",#N/A,TRUE,"Template";"TPY1",#N/A,TRUE,"Template";"CtrlY1",#N/A,TRUE,"Template"}</definedName>
    <definedName name="wrn.Monthly_Yr1._1_1_2" localSheetId="4" hidden="1">{"ISP1Y1",#N/A,TRUE,"Template";"ISP2Y1",#N/A,TRUE,"Template";"BSY1",#N/A,TRUE,"Template";"ICFY1",#N/A,TRUE,"Template";"TPY1",#N/A,TRUE,"Template";"CtrlY1",#N/A,TRUE,"Template"}</definedName>
    <definedName name="wrn.Monthly_Yr1._1_1_2" localSheetId="6" hidden="1">{"ISP1Y1",#N/A,TRUE,"Template";"ISP2Y1",#N/A,TRUE,"Template";"BSY1",#N/A,TRUE,"Template";"ICFY1",#N/A,TRUE,"Template";"TPY1",#N/A,TRUE,"Template";"CtrlY1",#N/A,TRUE,"Template"}</definedName>
    <definedName name="wrn.Monthly_Yr1._1_1_2" hidden="1">{"ISP1Y1",#N/A,TRUE,"Template";"ISP2Y1",#N/A,TRUE,"Template";"BSY1",#N/A,TRUE,"Template";"ICFY1",#N/A,TRUE,"Template";"TPY1",#N/A,TRUE,"Template";"CtrlY1",#N/A,TRUE,"Template"}</definedName>
    <definedName name="wrn.Monthly_Yr1._1_1_3" localSheetId="7" hidden="1">{"ISP1Y1",#N/A,TRUE,"Template";"ISP2Y1",#N/A,TRUE,"Template";"BSY1",#N/A,TRUE,"Template";"ICFY1",#N/A,TRUE,"Template";"TPY1",#N/A,TRUE,"Template";"CtrlY1",#N/A,TRUE,"Template"}</definedName>
    <definedName name="wrn.Monthly_Yr1._1_1_3" localSheetId="3" hidden="1">{"ISP1Y1",#N/A,TRUE,"Template";"ISP2Y1",#N/A,TRUE,"Template";"BSY1",#N/A,TRUE,"Template";"ICFY1",#N/A,TRUE,"Template";"TPY1",#N/A,TRUE,"Template";"CtrlY1",#N/A,TRUE,"Template"}</definedName>
    <definedName name="wrn.Monthly_Yr1._1_1_3" localSheetId="2" hidden="1">{"ISP1Y1",#N/A,TRUE,"Template";"ISP2Y1",#N/A,TRUE,"Template";"BSY1",#N/A,TRUE,"Template";"ICFY1",#N/A,TRUE,"Template";"TPY1",#N/A,TRUE,"Template";"CtrlY1",#N/A,TRUE,"Template"}</definedName>
    <definedName name="wrn.Monthly_Yr1._1_1_3" localSheetId="5" hidden="1">{"ISP1Y1",#N/A,TRUE,"Template";"ISP2Y1",#N/A,TRUE,"Template";"BSY1",#N/A,TRUE,"Template";"ICFY1",#N/A,TRUE,"Template";"TPY1",#N/A,TRUE,"Template";"CtrlY1",#N/A,TRUE,"Template"}</definedName>
    <definedName name="wrn.Monthly_Yr1._1_1_3" localSheetId="4" hidden="1">{"ISP1Y1",#N/A,TRUE,"Template";"ISP2Y1",#N/A,TRUE,"Template";"BSY1",#N/A,TRUE,"Template";"ICFY1",#N/A,TRUE,"Template";"TPY1",#N/A,TRUE,"Template";"CtrlY1",#N/A,TRUE,"Template"}</definedName>
    <definedName name="wrn.Monthly_Yr1._1_1_3" localSheetId="6" hidden="1">{"ISP1Y1",#N/A,TRUE,"Template";"ISP2Y1",#N/A,TRUE,"Template";"BSY1",#N/A,TRUE,"Template";"ICFY1",#N/A,TRUE,"Template";"TPY1",#N/A,TRUE,"Template";"CtrlY1",#N/A,TRUE,"Template"}</definedName>
    <definedName name="wrn.Monthly_Yr1._1_1_3" hidden="1">{"ISP1Y1",#N/A,TRUE,"Template";"ISP2Y1",#N/A,TRUE,"Template";"BSY1",#N/A,TRUE,"Template";"ICFY1",#N/A,TRUE,"Template";"TPY1",#N/A,TRUE,"Template";"CtrlY1",#N/A,TRUE,"Template"}</definedName>
    <definedName name="wrn.Monthly_Yr1._1_2" localSheetId="7" hidden="1">{"ISP1Y1",#N/A,TRUE,"Template";"ISP2Y1",#N/A,TRUE,"Template";"BSY1",#N/A,TRUE,"Template";"ICFY1",#N/A,TRUE,"Template";"TPY1",#N/A,TRUE,"Template";"CtrlY1",#N/A,TRUE,"Template"}</definedName>
    <definedName name="wrn.Monthly_Yr1._1_2" localSheetId="3" hidden="1">{"ISP1Y1",#N/A,TRUE,"Template";"ISP2Y1",#N/A,TRUE,"Template";"BSY1",#N/A,TRUE,"Template";"ICFY1",#N/A,TRUE,"Template";"TPY1",#N/A,TRUE,"Template";"CtrlY1",#N/A,TRUE,"Template"}</definedName>
    <definedName name="wrn.Monthly_Yr1._1_2" localSheetId="2" hidden="1">{"ISP1Y1",#N/A,TRUE,"Template";"ISP2Y1",#N/A,TRUE,"Template";"BSY1",#N/A,TRUE,"Template";"ICFY1",#N/A,TRUE,"Template";"TPY1",#N/A,TRUE,"Template";"CtrlY1",#N/A,TRUE,"Template"}</definedName>
    <definedName name="wrn.Monthly_Yr1._1_2" localSheetId="5" hidden="1">{"ISP1Y1",#N/A,TRUE,"Template";"ISP2Y1",#N/A,TRUE,"Template";"BSY1",#N/A,TRUE,"Template";"ICFY1",#N/A,TRUE,"Template";"TPY1",#N/A,TRUE,"Template";"CtrlY1",#N/A,TRUE,"Template"}</definedName>
    <definedName name="wrn.Monthly_Yr1._1_2" localSheetId="4" hidden="1">{"ISP1Y1",#N/A,TRUE,"Template";"ISP2Y1",#N/A,TRUE,"Template";"BSY1",#N/A,TRUE,"Template";"ICFY1",#N/A,TRUE,"Template";"TPY1",#N/A,TRUE,"Template";"CtrlY1",#N/A,TRUE,"Template"}</definedName>
    <definedName name="wrn.Monthly_Yr1._1_2" localSheetId="6" hidden="1">{"ISP1Y1",#N/A,TRUE,"Template";"ISP2Y1",#N/A,TRUE,"Template";"BSY1",#N/A,TRUE,"Template";"ICFY1",#N/A,TRUE,"Template";"TPY1",#N/A,TRUE,"Template";"CtrlY1",#N/A,TRUE,"Template"}</definedName>
    <definedName name="wrn.Monthly_Yr1._1_2" hidden="1">{"ISP1Y1",#N/A,TRUE,"Template";"ISP2Y1",#N/A,TRUE,"Template";"BSY1",#N/A,TRUE,"Template";"ICFY1",#N/A,TRUE,"Template";"TPY1",#N/A,TRUE,"Template";"CtrlY1",#N/A,TRUE,"Template"}</definedName>
    <definedName name="wrn.Monthly_Yr1._1_3" localSheetId="7" hidden="1">{"ISP1Y1",#N/A,TRUE,"Template";"ISP2Y1",#N/A,TRUE,"Template";"BSY1",#N/A,TRUE,"Template";"ICFY1",#N/A,TRUE,"Template";"TPY1",#N/A,TRUE,"Template";"CtrlY1",#N/A,TRUE,"Template"}</definedName>
    <definedName name="wrn.Monthly_Yr1._1_3" localSheetId="3" hidden="1">{"ISP1Y1",#N/A,TRUE,"Template";"ISP2Y1",#N/A,TRUE,"Template";"BSY1",#N/A,TRUE,"Template";"ICFY1",#N/A,TRUE,"Template";"TPY1",#N/A,TRUE,"Template";"CtrlY1",#N/A,TRUE,"Template"}</definedName>
    <definedName name="wrn.Monthly_Yr1._1_3" localSheetId="2" hidden="1">{"ISP1Y1",#N/A,TRUE,"Template";"ISP2Y1",#N/A,TRUE,"Template";"BSY1",#N/A,TRUE,"Template";"ICFY1",#N/A,TRUE,"Template";"TPY1",#N/A,TRUE,"Template";"CtrlY1",#N/A,TRUE,"Template"}</definedName>
    <definedName name="wrn.Monthly_Yr1._1_3" localSheetId="5" hidden="1">{"ISP1Y1",#N/A,TRUE,"Template";"ISP2Y1",#N/A,TRUE,"Template";"BSY1",#N/A,TRUE,"Template";"ICFY1",#N/A,TRUE,"Template";"TPY1",#N/A,TRUE,"Template";"CtrlY1",#N/A,TRUE,"Template"}</definedName>
    <definedName name="wrn.Monthly_Yr1._1_3" localSheetId="4" hidden="1">{"ISP1Y1",#N/A,TRUE,"Template";"ISP2Y1",#N/A,TRUE,"Template";"BSY1",#N/A,TRUE,"Template";"ICFY1",#N/A,TRUE,"Template";"TPY1",#N/A,TRUE,"Template";"CtrlY1",#N/A,TRUE,"Template"}</definedName>
    <definedName name="wrn.Monthly_Yr1._1_3" localSheetId="6" hidden="1">{"ISP1Y1",#N/A,TRUE,"Template";"ISP2Y1",#N/A,TRUE,"Template";"BSY1",#N/A,TRUE,"Template";"ICFY1",#N/A,TRUE,"Template";"TPY1",#N/A,TRUE,"Template";"CtrlY1",#N/A,TRUE,"Template"}</definedName>
    <definedName name="wrn.Monthly_Yr1._1_3" hidden="1">{"ISP1Y1",#N/A,TRUE,"Template";"ISP2Y1",#N/A,TRUE,"Template";"BSY1",#N/A,TRUE,"Template";"ICFY1",#N/A,TRUE,"Template";"TPY1",#N/A,TRUE,"Template";"CtrlY1",#N/A,TRUE,"Template"}</definedName>
    <definedName name="wrn.Monthly_Yr1._1_4" localSheetId="7" hidden="1">{"ISP1Y1",#N/A,TRUE,"Template";"ISP2Y1",#N/A,TRUE,"Template";"BSY1",#N/A,TRUE,"Template";"ICFY1",#N/A,TRUE,"Template";"TPY1",#N/A,TRUE,"Template";"CtrlY1",#N/A,TRUE,"Template"}</definedName>
    <definedName name="wrn.Monthly_Yr1._1_4" localSheetId="3" hidden="1">{"ISP1Y1",#N/A,TRUE,"Template";"ISP2Y1",#N/A,TRUE,"Template";"BSY1",#N/A,TRUE,"Template";"ICFY1",#N/A,TRUE,"Template";"TPY1",#N/A,TRUE,"Template";"CtrlY1",#N/A,TRUE,"Template"}</definedName>
    <definedName name="wrn.Monthly_Yr1._1_4" localSheetId="2" hidden="1">{"ISP1Y1",#N/A,TRUE,"Template";"ISP2Y1",#N/A,TRUE,"Template";"BSY1",#N/A,TRUE,"Template";"ICFY1",#N/A,TRUE,"Template";"TPY1",#N/A,TRUE,"Template";"CtrlY1",#N/A,TRUE,"Template"}</definedName>
    <definedName name="wrn.Monthly_Yr1._1_4" localSheetId="5" hidden="1">{"ISP1Y1",#N/A,TRUE,"Template";"ISP2Y1",#N/A,TRUE,"Template";"BSY1",#N/A,TRUE,"Template";"ICFY1",#N/A,TRUE,"Template";"TPY1",#N/A,TRUE,"Template";"CtrlY1",#N/A,TRUE,"Template"}</definedName>
    <definedName name="wrn.Monthly_Yr1._1_4" localSheetId="4" hidden="1">{"ISP1Y1",#N/A,TRUE,"Template";"ISP2Y1",#N/A,TRUE,"Template";"BSY1",#N/A,TRUE,"Template";"ICFY1",#N/A,TRUE,"Template";"TPY1",#N/A,TRUE,"Template";"CtrlY1",#N/A,TRUE,"Template"}</definedName>
    <definedName name="wrn.Monthly_Yr1._1_4" localSheetId="6" hidden="1">{"ISP1Y1",#N/A,TRUE,"Template";"ISP2Y1",#N/A,TRUE,"Template";"BSY1",#N/A,TRUE,"Template";"ICFY1",#N/A,TRUE,"Template";"TPY1",#N/A,TRUE,"Template";"CtrlY1",#N/A,TRUE,"Template"}</definedName>
    <definedName name="wrn.Monthly_Yr1._1_4" hidden="1">{"ISP1Y1",#N/A,TRUE,"Template";"ISP2Y1",#N/A,TRUE,"Template";"BSY1",#N/A,TRUE,"Template";"ICFY1",#N/A,TRUE,"Template";"TPY1",#N/A,TRUE,"Template";"CtrlY1",#N/A,TRUE,"Template"}</definedName>
    <definedName name="wrn.Monthly_Yr1._2" localSheetId="7" hidden="1">{"ISP1Y1",#N/A,TRUE,"Template";"ISP2Y1",#N/A,TRUE,"Template";"BSY1",#N/A,TRUE,"Template";"ICFY1",#N/A,TRUE,"Template";"TPY1",#N/A,TRUE,"Template";"CtrlY1",#N/A,TRUE,"Template"}</definedName>
    <definedName name="wrn.Monthly_Yr1._2" localSheetId="3" hidden="1">{"ISP1Y1",#N/A,TRUE,"Template";"ISP2Y1",#N/A,TRUE,"Template";"BSY1",#N/A,TRUE,"Template";"ICFY1",#N/A,TRUE,"Template";"TPY1",#N/A,TRUE,"Template";"CtrlY1",#N/A,TRUE,"Template"}</definedName>
    <definedName name="wrn.Monthly_Yr1._2" localSheetId="2" hidden="1">{"ISP1Y1",#N/A,TRUE,"Template";"ISP2Y1",#N/A,TRUE,"Template";"BSY1",#N/A,TRUE,"Template";"ICFY1",#N/A,TRUE,"Template";"TPY1",#N/A,TRUE,"Template";"CtrlY1",#N/A,TRUE,"Template"}</definedName>
    <definedName name="wrn.Monthly_Yr1._2" localSheetId="5" hidden="1">{"ISP1Y1",#N/A,TRUE,"Template";"ISP2Y1",#N/A,TRUE,"Template";"BSY1",#N/A,TRUE,"Template";"ICFY1",#N/A,TRUE,"Template";"TPY1",#N/A,TRUE,"Template";"CtrlY1",#N/A,TRUE,"Template"}</definedName>
    <definedName name="wrn.Monthly_Yr1._2" localSheetId="4" hidden="1">{"ISP1Y1",#N/A,TRUE,"Template";"ISP2Y1",#N/A,TRUE,"Template";"BSY1",#N/A,TRUE,"Template";"ICFY1",#N/A,TRUE,"Template";"TPY1",#N/A,TRUE,"Template";"CtrlY1",#N/A,TRUE,"Template"}</definedName>
    <definedName name="wrn.Monthly_Yr1._2" localSheetId="6" hidden="1">{"ISP1Y1",#N/A,TRUE,"Template";"ISP2Y1",#N/A,TRUE,"Template";"BSY1",#N/A,TRUE,"Template";"ICFY1",#N/A,TRUE,"Template";"TPY1",#N/A,TRUE,"Template";"CtrlY1",#N/A,TRUE,"Template"}</definedName>
    <definedName name="wrn.Monthly_Yr1._2" hidden="1">{"ISP1Y1",#N/A,TRUE,"Template";"ISP2Y1",#N/A,TRUE,"Template";"BSY1",#N/A,TRUE,"Template";"ICFY1",#N/A,TRUE,"Template";"TPY1",#N/A,TRUE,"Template";"CtrlY1",#N/A,TRUE,"Template"}</definedName>
    <definedName name="wrn.Monthly_Yr1._3" localSheetId="7" hidden="1">{"ISP1Y1",#N/A,TRUE,"Template";"ISP2Y1",#N/A,TRUE,"Template";"BSY1",#N/A,TRUE,"Template";"ICFY1",#N/A,TRUE,"Template";"TPY1",#N/A,TRUE,"Template";"CtrlY1",#N/A,TRUE,"Template"}</definedName>
    <definedName name="wrn.Monthly_Yr1._3" localSheetId="3" hidden="1">{"ISP1Y1",#N/A,TRUE,"Template";"ISP2Y1",#N/A,TRUE,"Template";"BSY1",#N/A,TRUE,"Template";"ICFY1",#N/A,TRUE,"Template";"TPY1",#N/A,TRUE,"Template";"CtrlY1",#N/A,TRUE,"Template"}</definedName>
    <definedName name="wrn.Monthly_Yr1._3" localSheetId="2" hidden="1">{"ISP1Y1",#N/A,TRUE,"Template";"ISP2Y1",#N/A,TRUE,"Template";"BSY1",#N/A,TRUE,"Template";"ICFY1",#N/A,TRUE,"Template";"TPY1",#N/A,TRUE,"Template";"CtrlY1",#N/A,TRUE,"Template"}</definedName>
    <definedName name="wrn.Monthly_Yr1._3" localSheetId="5" hidden="1">{"ISP1Y1",#N/A,TRUE,"Template";"ISP2Y1",#N/A,TRUE,"Template";"BSY1",#N/A,TRUE,"Template";"ICFY1",#N/A,TRUE,"Template";"TPY1",#N/A,TRUE,"Template";"CtrlY1",#N/A,TRUE,"Template"}</definedName>
    <definedName name="wrn.Monthly_Yr1._3" localSheetId="4" hidden="1">{"ISP1Y1",#N/A,TRUE,"Template";"ISP2Y1",#N/A,TRUE,"Template";"BSY1",#N/A,TRUE,"Template";"ICFY1",#N/A,TRUE,"Template";"TPY1",#N/A,TRUE,"Template";"CtrlY1",#N/A,TRUE,"Template"}</definedName>
    <definedName name="wrn.Monthly_Yr1._3" localSheetId="6" hidden="1">{"ISP1Y1",#N/A,TRUE,"Template";"ISP2Y1",#N/A,TRUE,"Template";"BSY1",#N/A,TRUE,"Template";"ICFY1",#N/A,TRUE,"Template";"TPY1",#N/A,TRUE,"Template";"CtrlY1",#N/A,TRUE,"Template"}</definedName>
    <definedName name="wrn.Monthly_Yr1._3" hidden="1">{"ISP1Y1",#N/A,TRUE,"Template";"ISP2Y1",#N/A,TRUE,"Template";"BSY1",#N/A,TRUE,"Template";"ICFY1",#N/A,TRUE,"Template";"TPY1",#N/A,TRUE,"Template";"CtrlY1",#N/A,TRUE,"Template"}</definedName>
    <definedName name="wrn.Monthly_Yr1._4" localSheetId="7" hidden="1">{"ISP1Y1",#N/A,TRUE,"Template";"ISP2Y1",#N/A,TRUE,"Template";"BSY1",#N/A,TRUE,"Template";"ICFY1",#N/A,TRUE,"Template";"TPY1",#N/A,TRUE,"Template";"CtrlY1",#N/A,TRUE,"Template"}</definedName>
    <definedName name="wrn.Monthly_Yr1._4" localSheetId="3" hidden="1">{"ISP1Y1",#N/A,TRUE,"Template";"ISP2Y1",#N/A,TRUE,"Template";"BSY1",#N/A,TRUE,"Template";"ICFY1",#N/A,TRUE,"Template";"TPY1",#N/A,TRUE,"Template";"CtrlY1",#N/A,TRUE,"Template"}</definedName>
    <definedName name="wrn.Monthly_Yr1._4" localSheetId="2" hidden="1">{"ISP1Y1",#N/A,TRUE,"Template";"ISP2Y1",#N/A,TRUE,"Template";"BSY1",#N/A,TRUE,"Template";"ICFY1",#N/A,TRUE,"Template";"TPY1",#N/A,TRUE,"Template";"CtrlY1",#N/A,TRUE,"Template"}</definedName>
    <definedName name="wrn.Monthly_Yr1._4" localSheetId="5" hidden="1">{"ISP1Y1",#N/A,TRUE,"Template";"ISP2Y1",#N/A,TRUE,"Template";"BSY1",#N/A,TRUE,"Template";"ICFY1",#N/A,TRUE,"Template";"TPY1",#N/A,TRUE,"Template";"CtrlY1",#N/A,TRUE,"Template"}</definedName>
    <definedName name="wrn.Monthly_Yr1._4" localSheetId="4" hidden="1">{"ISP1Y1",#N/A,TRUE,"Template";"ISP2Y1",#N/A,TRUE,"Template";"BSY1",#N/A,TRUE,"Template";"ICFY1",#N/A,TRUE,"Template";"TPY1",#N/A,TRUE,"Template";"CtrlY1",#N/A,TRUE,"Template"}</definedName>
    <definedName name="wrn.Monthly_Yr1._4" localSheetId="6" hidden="1">{"ISP1Y1",#N/A,TRUE,"Template";"ISP2Y1",#N/A,TRUE,"Template";"BSY1",#N/A,TRUE,"Template";"ICFY1",#N/A,TRUE,"Template";"TPY1",#N/A,TRUE,"Template";"CtrlY1",#N/A,TRUE,"Template"}</definedName>
    <definedName name="wrn.Monthly_Yr1._4" hidden="1">{"ISP1Y1",#N/A,TRUE,"Template";"ISP2Y1",#N/A,TRUE,"Template";"BSY1",#N/A,TRUE,"Template";"ICFY1",#N/A,TRUE,"Template";"TPY1",#N/A,TRUE,"Template";"CtrlY1",#N/A,TRUE,"Template"}</definedName>
    <definedName name="wrn.monthly_yr2" localSheetId="7" hidden="1">{"ISP1Y1",#N/A,TRUE,"Template";"ISP2Y1",#N/A,TRUE,"Template";"BSY1",#N/A,TRUE,"Template";"ICFY1",#N/A,TRUE,"Template";"TPY1",#N/A,TRUE,"Template";"CtrlY1",#N/A,TRUE,"Template"}</definedName>
    <definedName name="wrn.monthly_yr2" localSheetId="3" hidden="1">{"ISP1Y1",#N/A,TRUE,"Template";"ISP2Y1",#N/A,TRUE,"Template";"BSY1",#N/A,TRUE,"Template";"ICFY1",#N/A,TRUE,"Template";"TPY1",#N/A,TRUE,"Template";"CtrlY1",#N/A,TRUE,"Template"}</definedName>
    <definedName name="wrn.monthly_yr2" localSheetId="2" hidden="1">{"ISP1Y1",#N/A,TRUE,"Template";"ISP2Y1",#N/A,TRUE,"Template";"BSY1",#N/A,TRUE,"Template";"ICFY1",#N/A,TRUE,"Template";"TPY1",#N/A,TRUE,"Template";"CtrlY1",#N/A,TRUE,"Template"}</definedName>
    <definedName name="wrn.monthly_yr2" localSheetId="5" hidden="1">{"ISP1Y1",#N/A,TRUE,"Template";"ISP2Y1",#N/A,TRUE,"Template";"BSY1",#N/A,TRUE,"Template";"ICFY1",#N/A,TRUE,"Template";"TPY1",#N/A,TRUE,"Template";"CtrlY1",#N/A,TRUE,"Template"}</definedName>
    <definedName name="wrn.monthly_yr2" localSheetId="4" hidden="1">{"ISP1Y1",#N/A,TRUE,"Template";"ISP2Y1",#N/A,TRUE,"Template";"BSY1",#N/A,TRUE,"Template";"ICFY1",#N/A,TRUE,"Template";"TPY1",#N/A,TRUE,"Template";"CtrlY1",#N/A,TRUE,"Template"}</definedName>
    <definedName name="wrn.monthly_yr2" localSheetId="6"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7" hidden="1">{"ISP1Y2",#N/A,TRUE,"Template";"ISP2Y2",#N/A,TRUE,"Template";"BSY2",#N/A,TRUE,"Template";"ICFY2",#N/A,TRUE,"Template";"TPY2",#N/A,TRUE,"Template";"CtrlY2",#N/A,TRUE,"Template"}</definedName>
    <definedName name="wrn.Monthly_Yr2." localSheetId="3" hidden="1">{"ISP1Y2",#N/A,TRUE,"Template";"ISP2Y2",#N/A,TRUE,"Template";"BSY2",#N/A,TRUE,"Template";"ICFY2",#N/A,TRUE,"Template";"TPY2",#N/A,TRUE,"Template";"CtrlY2",#N/A,TRUE,"Template"}</definedName>
    <definedName name="wrn.Monthly_Yr2." localSheetId="2" hidden="1">{"ISP1Y2",#N/A,TRUE,"Template";"ISP2Y2",#N/A,TRUE,"Template";"BSY2",#N/A,TRUE,"Template";"ICFY2",#N/A,TRUE,"Template";"TPY2",#N/A,TRUE,"Template";"CtrlY2",#N/A,TRUE,"Template"}</definedName>
    <definedName name="wrn.Monthly_Yr2." localSheetId="5" hidden="1">{"ISP1Y2",#N/A,TRUE,"Template";"ISP2Y2",#N/A,TRUE,"Template";"BSY2",#N/A,TRUE,"Template";"ICFY2",#N/A,TRUE,"Template";"TPY2",#N/A,TRUE,"Template";"CtrlY2",#N/A,TRUE,"Template"}</definedName>
    <definedName name="wrn.Monthly_Yr2." localSheetId="4" hidden="1">{"ISP1Y2",#N/A,TRUE,"Template";"ISP2Y2",#N/A,TRUE,"Template";"BSY2",#N/A,TRUE,"Template";"ICFY2",#N/A,TRUE,"Template";"TPY2",#N/A,TRUE,"Template";"CtrlY2",#N/A,TRUE,"Template"}</definedName>
    <definedName name="wrn.Monthly_Yr2." localSheetId="6"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Monthly_Yr2._1" localSheetId="7" hidden="1">{"ISP1Y2",#N/A,TRUE,"Template";"ISP2Y2",#N/A,TRUE,"Template";"BSY2",#N/A,TRUE,"Template";"ICFY2",#N/A,TRUE,"Template";"TPY2",#N/A,TRUE,"Template";"CtrlY2",#N/A,TRUE,"Template"}</definedName>
    <definedName name="wrn.Monthly_Yr2._1" localSheetId="3" hidden="1">{"ISP1Y2",#N/A,TRUE,"Template";"ISP2Y2",#N/A,TRUE,"Template";"BSY2",#N/A,TRUE,"Template";"ICFY2",#N/A,TRUE,"Template";"TPY2",#N/A,TRUE,"Template";"CtrlY2",#N/A,TRUE,"Template"}</definedName>
    <definedName name="wrn.Monthly_Yr2._1" localSheetId="2" hidden="1">{"ISP1Y2",#N/A,TRUE,"Template";"ISP2Y2",#N/A,TRUE,"Template";"BSY2",#N/A,TRUE,"Template";"ICFY2",#N/A,TRUE,"Template";"TPY2",#N/A,TRUE,"Template";"CtrlY2",#N/A,TRUE,"Template"}</definedName>
    <definedName name="wrn.Monthly_Yr2._1" localSheetId="5" hidden="1">{"ISP1Y2",#N/A,TRUE,"Template";"ISP2Y2",#N/A,TRUE,"Template";"BSY2",#N/A,TRUE,"Template";"ICFY2",#N/A,TRUE,"Template";"TPY2",#N/A,TRUE,"Template";"CtrlY2",#N/A,TRUE,"Template"}</definedName>
    <definedName name="wrn.Monthly_Yr2._1" localSheetId="4" hidden="1">{"ISP1Y2",#N/A,TRUE,"Template";"ISP2Y2",#N/A,TRUE,"Template";"BSY2",#N/A,TRUE,"Template";"ICFY2",#N/A,TRUE,"Template";"TPY2",#N/A,TRUE,"Template";"CtrlY2",#N/A,TRUE,"Template"}</definedName>
    <definedName name="wrn.Monthly_Yr2._1" localSheetId="6" hidden="1">{"ISP1Y2",#N/A,TRUE,"Template";"ISP2Y2",#N/A,TRUE,"Template";"BSY2",#N/A,TRUE,"Template";"ICFY2",#N/A,TRUE,"Template";"TPY2",#N/A,TRUE,"Template";"CtrlY2",#N/A,TRUE,"Template"}</definedName>
    <definedName name="wrn.Monthly_Yr2._1" hidden="1">{"ISP1Y2",#N/A,TRUE,"Template";"ISP2Y2",#N/A,TRUE,"Template";"BSY2",#N/A,TRUE,"Template";"ICFY2",#N/A,TRUE,"Template";"TPY2",#N/A,TRUE,"Template";"CtrlY2",#N/A,TRUE,"Template"}</definedName>
    <definedName name="wrn.Monthly_Yr2._1_1" localSheetId="7" hidden="1">{"ISP1Y2",#N/A,TRUE,"Template";"ISP2Y2",#N/A,TRUE,"Template";"BSY2",#N/A,TRUE,"Template";"ICFY2",#N/A,TRUE,"Template";"TPY2",#N/A,TRUE,"Template";"CtrlY2",#N/A,TRUE,"Template"}</definedName>
    <definedName name="wrn.Monthly_Yr2._1_1" localSheetId="3" hidden="1">{"ISP1Y2",#N/A,TRUE,"Template";"ISP2Y2",#N/A,TRUE,"Template";"BSY2",#N/A,TRUE,"Template";"ICFY2",#N/A,TRUE,"Template";"TPY2",#N/A,TRUE,"Template";"CtrlY2",#N/A,TRUE,"Template"}</definedName>
    <definedName name="wrn.Monthly_Yr2._1_1" localSheetId="2" hidden="1">{"ISP1Y2",#N/A,TRUE,"Template";"ISP2Y2",#N/A,TRUE,"Template";"BSY2",#N/A,TRUE,"Template";"ICFY2",#N/A,TRUE,"Template";"TPY2",#N/A,TRUE,"Template";"CtrlY2",#N/A,TRUE,"Template"}</definedName>
    <definedName name="wrn.Monthly_Yr2._1_1" localSheetId="5" hidden="1">{"ISP1Y2",#N/A,TRUE,"Template";"ISP2Y2",#N/A,TRUE,"Template";"BSY2",#N/A,TRUE,"Template";"ICFY2",#N/A,TRUE,"Template";"TPY2",#N/A,TRUE,"Template";"CtrlY2",#N/A,TRUE,"Template"}</definedName>
    <definedName name="wrn.Monthly_Yr2._1_1" localSheetId="4" hidden="1">{"ISP1Y2",#N/A,TRUE,"Template";"ISP2Y2",#N/A,TRUE,"Template";"BSY2",#N/A,TRUE,"Template";"ICFY2",#N/A,TRUE,"Template";"TPY2",#N/A,TRUE,"Template";"CtrlY2",#N/A,TRUE,"Template"}</definedName>
    <definedName name="wrn.Monthly_Yr2._1_1" localSheetId="6" hidden="1">{"ISP1Y2",#N/A,TRUE,"Template";"ISP2Y2",#N/A,TRUE,"Template";"BSY2",#N/A,TRUE,"Template";"ICFY2",#N/A,TRUE,"Template";"TPY2",#N/A,TRUE,"Template";"CtrlY2",#N/A,TRUE,"Template"}</definedName>
    <definedName name="wrn.Monthly_Yr2._1_1" hidden="1">{"ISP1Y2",#N/A,TRUE,"Template";"ISP2Y2",#N/A,TRUE,"Template";"BSY2",#N/A,TRUE,"Template";"ICFY2",#N/A,TRUE,"Template";"TPY2",#N/A,TRUE,"Template";"CtrlY2",#N/A,TRUE,"Template"}</definedName>
    <definedName name="wrn.Monthly_Yr2._1_1_1" localSheetId="7" hidden="1">{"ISP1Y2",#N/A,TRUE,"Template";"ISP2Y2",#N/A,TRUE,"Template";"BSY2",#N/A,TRUE,"Template";"ICFY2",#N/A,TRUE,"Template";"TPY2",#N/A,TRUE,"Template";"CtrlY2",#N/A,TRUE,"Template"}</definedName>
    <definedName name="wrn.Monthly_Yr2._1_1_1" localSheetId="3" hidden="1">{"ISP1Y2",#N/A,TRUE,"Template";"ISP2Y2",#N/A,TRUE,"Template";"BSY2",#N/A,TRUE,"Template";"ICFY2",#N/A,TRUE,"Template";"TPY2",#N/A,TRUE,"Template";"CtrlY2",#N/A,TRUE,"Template"}</definedName>
    <definedName name="wrn.Monthly_Yr2._1_1_1" localSheetId="2" hidden="1">{"ISP1Y2",#N/A,TRUE,"Template";"ISP2Y2",#N/A,TRUE,"Template";"BSY2",#N/A,TRUE,"Template";"ICFY2",#N/A,TRUE,"Template";"TPY2",#N/A,TRUE,"Template";"CtrlY2",#N/A,TRUE,"Template"}</definedName>
    <definedName name="wrn.Monthly_Yr2._1_1_1" localSheetId="5" hidden="1">{"ISP1Y2",#N/A,TRUE,"Template";"ISP2Y2",#N/A,TRUE,"Template";"BSY2",#N/A,TRUE,"Template";"ICFY2",#N/A,TRUE,"Template";"TPY2",#N/A,TRUE,"Template";"CtrlY2",#N/A,TRUE,"Template"}</definedName>
    <definedName name="wrn.Monthly_Yr2._1_1_1" localSheetId="4" hidden="1">{"ISP1Y2",#N/A,TRUE,"Template";"ISP2Y2",#N/A,TRUE,"Template";"BSY2",#N/A,TRUE,"Template";"ICFY2",#N/A,TRUE,"Template";"TPY2",#N/A,TRUE,"Template";"CtrlY2",#N/A,TRUE,"Template"}</definedName>
    <definedName name="wrn.Monthly_Yr2._1_1_1" localSheetId="6" hidden="1">{"ISP1Y2",#N/A,TRUE,"Template";"ISP2Y2",#N/A,TRUE,"Template";"BSY2",#N/A,TRUE,"Template";"ICFY2",#N/A,TRUE,"Template";"TPY2",#N/A,TRUE,"Template";"CtrlY2",#N/A,TRUE,"Template"}</definedName>
    <definedName name="wrn.Monthly_Yr2._1_1_1" hidden="1">{"ISP1Y2",#N/A,TRUE,"Template";"ISP2Y2",#N/A,TRUE,"Template";"BSY2",#N/A,TRUE,"Template";"ICFY2",#N/A,TRUE,"Template";"TPY2",#N/A,TRUE,"Template";"CtrlY2",#N/A,TRUE,"Template"}</definedName>
    <definedName name="wrn.Monthly_Yr2._1_1_2" localSheetId="7" hidden="1">{"ISP1Y2",#N/A,TRUE,"Template";"ISP2Y2",#N/A,TRUE,"Template";"BSY2",#N/A,TRUE,"Template";"ICFY2",#N/A,TRUE,"Template";"TPY2",#N/A,TRUE,"Template";"CtrlY2",#N/A,TRUE,"Template"}</definedName>
    <definedName name="wrn.Monthly_Yr2._1_1_2" localSheetId="3" hidden="1">{"ISP1Y2",#N/A,TRUE,"Template";"ISP2Y2",#N/A,TRUE,"Template";"BSY2",#N/A,TRUE,"Template";"ICFY2",#N/A,TRUE,"Template";"TPY2",#N/A,TRUE,"Template";"CtrlY2",#N/A,TRUE,"Template"}</definedName>
    <definedName name="wrn.Monthly_Yr2._1_1_2" localSheetId="2" hidden="1">{"ISP1Y2",#N/A,TRUE,"Template";"ISP2Y2",#N/A,TRUE,"Template";"BSY2",#N/A,TRUE,"Template";"ICFY2",#N/A,TRUE,"Template";"TPY2",#N/A,TRUE,"Template";"CtrlY2",#N/A,TRUE,"Template"}</definedName>
    <definedName name="wrn.Monthly_Yr2._1_1_2" localSheetId="5" hidden="1">{"ISP1Y2",#N/A,TRUE,"Template";"ISP2Y2",#N/A,TRUE,"Template";"BSY2",#N/A,TRUE,"Template";"ICFY2",#N/A,TRUE,"Template";"TPY2",#N/A,TRUE,"Template";"CtrlY2",#N/A,TRUE,"Template"}</definedName>
    <definedName name="wrn.Monthly_Yr2._1_1_2" localSheetId="4" hidden="1">{"ISP1Y2",#N/A,TRUE,"Template";"ISP2Y2",#N/A,TRUE,"Template";"BSY2",#N/A,TRUE,"Template";"ICFY2",#N/A,TRUE,"Template";"TPY2",#N/A,TRUE,"Template";"CtrlY2",#N/A,TRUE,"Template"}</definedName>
    <definedName name="wrn.Monthly_Yr2._1_1_2" localSheetId="6" hidden="1">{"ISP1Y2",#N/A,TRUE,"Template";"ISP2Y2",#N/A,TRUE,"Template";"BSY2",#N/A,TRUE,"Template";"ICFY2",#N/A,TRUE,"Template";"TPY2",#N/A,TRUE,"Template";"CtrlY2",#N/A,TRUE,"Template"}</definedName>
    <definedName name="wrn.Monthly_Yr2._1_1_2" hidden="1">{"ISP1Y2",#N/A,TRUE,"Template";"ISP2Y2",#N/A,TRUE,"Template";"BSY2",#N/A,TRUE,"Template";"ICFY2",#N/A,TRUE,"Template";"TPY2",#N/A,TRUE,"Template";"CtrlY2",#N/A,TRUE,"Template"}</definedName>
    <definedName name="wrn.Monthly_Yr2._1_1_3" localSheetId="7" hidden="1">{"ISP1Y2",#N/A,TRUE,"Template";"ISP2Y2",#N/A,TRUE,"Template";"BSY2",#N/A,TRUE,"Template";"ICFY2",#N/A,TRUE,"Template";"TPY2",#N/A,TRUE,"Template";"CtrlY2",#N/A,TRUE,"Template"}</definedName>
    <definedName name="wrn.Monthly_Yr2._1_1_3" localSheetId="3" hidden="1">{"ISP1Y2",#N/A,TRUE,"Template";"ISP2Y2",#N/A,TRUE,"Template";"BSY2",#N/A,TRUE,"Template";"ICFY2",#N/A,TRUE,"Template";"TPY2",#N/A,TRUE,"Template";"CtrlY2",#N/A,TRUE,"Template"}</definedName>
    <definedName name="wrn.Monthly_Yr2._1_1_3" localSheetId="2" hidden="1">{"ISP1Y2",#N/A,TRUE,"Template";"ISP2Y2",#N/A,TRUE,"Template";"BSY2",#N/A,TRUE,"Template";"ICFY2",#N/A,TRUE,"Template";"TPY2",#N/A,TRUE,"Template";"CtrlY2",#N/A,TRUE,"Template"}</definedName>
    <definedName name="wrn.Monthly_Yr2._1_1_3" localSheetId="5" hidden="1">{"ISP1Y2",#N/A,TRUE,"Template";"ISP2Y2",#N/A,TRUE,"Template";"BSY2",#N/A,TRUE,"Template";"ICFY2",#N/A,TRUE,"Template";"TPY2",#N/A,TRUE,"Template";"CtrlY2",#N/A,TRUE,"Template"}</definedName>
    <definedName name="wrn.Monthly_Yr2._1_1_3" localSheetId="4" hidden="1">{"ISP1Y2",#N/A,TRUE,"Template";"ISP2Y2",#N/A,TRUE,"Template";"BSY2",#N/A,TRUE,"Template";"ICFY2",#N/A,TRUE,"Template";"TPY2",#N/A,TRUE,"Template";"CtrlY2",#N/A,TRUE,"Template"}</definedName>
    <definedName name="wrn.Monthly_Yr2._1_1_3" localSheetId="6" hidden="1">{"ISP1Y2",#N/A,TRUE,"Template";"ISP2Y2",#N/A,TRUE,"Template";"BSY2",#N/A,TRUE,"Template";"ICFY2",#N/A,TRUE,"Template";"TPY2",#N/A,TRUE,"Template";"CtrlY2",#N/A,TRUE,"Template"}</definedName>
    <definedName name="wrn.Monthly_Yr2._1_1_3" hidden="1">{"ISP1Y2",#N/A,TRUE,"Template";"ISP2Y2",#N/A,TRUE,"Template";"BSY2",#N/A,TRUE,"Template";"ICFY2",#N/A,TRUE,"Template";"TPY2",#N/A,TRUE,"Template";"CtrlY2",#N/A,TRUE,"Template"}</definedName>
    <definedName name="wrn.Monthly_Yr2._1_2" localSheetId="7" hidden="1">{"ISP1Y2",#N/A,TRUE,"Template";"ISP2Y2",#N/A,TRUE,"Template";"BSY2",#N/A,TRUE,"Template";"ICFY2",#N/A,TRUE,"Template";"TPY2",#N/A,TRUE,"Template";"CtrlY2",#N/A,TRUE,"Template"}</definedName>
    <definedName name="wrn.Monthly_Yr2._1_2" localSheetId="3" hidden="1">{"ISP1Y2",#N/A,TRUE,"Template";"ISP2Y2",#N/A,TRUE,"Template";"BSY2",#N/A,TRUE,"Template";"ICFY2",#N/A,TRUE,"Template";"TPY2",#N/A,TRUE,"Template";"CtrlY2",#N/A,TRUE,"Template"}</definedName>
    <definedName name="wrn.Monthly_Yr2._1_2" localSheetId="2" hidden="1">{"ISP1Y2",#N/A,TRUE,"Template";"ISP2Y2",#N/A,TRUE,"Template";"BSY2",#N/A,TRUE,"Template";"ICFY2",#N/A,TRUE,"Template";"TPY2",#N/A,TRUE,"Template";"CtrlY2",#N/A,TRUE,"Template"}</definedName>
    <definedName name="wrn.Monthly_Yr2._1_2" localSheetId="5" hidden="1">{"ISP1Y2",#N/A,TRUE,"Template";"ISP2Y2",#N/A,TRUE,"Template";"BSY2",#N/A,TRUE,"Template";"ICFY2",#N/A,TRUE,"Template";"TPY2",#N/A,TRUE,"Template";"CtrlY2",#N/A,TRUE,"Template"}</definedName>
    <definedName name="wrn.Monthly_Yr2._1_2" localSheetId="4" hidden="1">{"ISP1Y2",#N/A,TRUE,"Template";"ISP2Y2",#N/A,TRUE,"Template";"BSY2",#N/A,TRUE,"Template";"ICFY2",#N/A,TRUE,"Template";"TPY2",#N/A,TRUE,"Template";"CtrlY2",#N/A,TRUE,"Template"}</definedName>
    <definedName name="wrn.Monthly_Yr2._1_2" localSheetId="6" hidden="1">{"ISP1Y2",#N/A,TRUE,"Template";"ISP2Y2",#N/A,TRUE,"Template";"BSY2",#N/A,TRUE,"Template";"ICFY2",#N/A,TRUE,"Template";"TPY2",#N/A,TRUE,"Template";"CtrlY2",#N/A,TRUE,"Template"}</definedName>
    <definedName name="wrn.Monthly_Yr2._1_2" hidden="1">{"ISP1Y2",#N/A,TRUE,"Template";"ISP2Y2",#N/A,TRUE,"Template";"BSY2",#N/A,TRUE,"Template";"ICFY2",#N/A,TRUE,"Template";"TPY2",#N/A,TRUE,"Template";"CtrlY2",#N/A,TRUE,"Template"}</definedName>
    <definedName name="wrn.Monthly_Yr2._1_3" localSheetId="7" hidden="1">{"ISP1Y2",#N/A,TRUE,"Template";"ISP2Y2",#N/A,TRUE,"Template";"BSY2",#N/A,TRUE,"Template";"ICFY2",#N/A,TRUE,"Template";"TPY2",#N/A,TRUE,"Template";"CtrlY2",#N/A,TRUE,"Template"}</definedName>
    <definedName name="wrn.Monthly_Yr2._1_3" localSheetId="3" hidden="1">{"ISP1Y2",#N/A,TRUE,"Template";"ISP2Y2",#N/A,TRUE,"Template";"BSY2",#N/A,TRUE,"Template";"ICFY2",#N/A,TRUE,"Template";"TPY2",#N/A,TRUE,"Template";"CtrlY2",#N/A,TRUE,"Template"}</definedName>
    <definedName name="wrn.Monthly_Yr2._1_3" localSheetId="2" hidden="1">{"ISP1Y2",#N/A,TRUE,"Template";"ISP2Y2",#N/A,TRUE,"Template";"BSY2",#N/A,TRUE,"Template";"ICFY2",#N/A,TRUE,"Template";"TPY2",#N/A,TRUE,"Template";"CtrlY2",#N/A,TRUE,"Template"}</definedName>
    <definedName name="wrn.Monthly_Yr2._1_3" localSheetId="5" hidden="1">{"ISP1Y2",#N/A,TRUE,"Template";"ISP2Y2",#N/A,TRUE,"Template";"BSY2",#N/A,TRUE,"Template";"ICFY2",#N/A,TRUE,"Template";"TPY2",#N/A,TRUE,"Template";"CtrlY2",#N/A,TRUE,"Template"}</definedName>
    <definedName name="wrn.Monthly_Yr2._1_3" localSheetId="4" hidden="1">{"ISP1Y2",#N/A,TRUE,"Template";"ISP2Y2",#N/A,TRUE,"Template";"BSY2",#N/A,TRUE,"Template";"ICFY2",#N/A,TRUE,"Template";"TPY2",#N/A,TRUE,"Template";"CtrlY2",#N/A,TRUE,"Template"}</definedName>
    <definedName name="wrn.Monthly_Yr2._1_3" localSheetId="6" hidden="1">{"ISP1Y2",#N/A,TRUE,"Template";"ISP2Y2",#N/A,TRUE,"Template";"BSY2",#N/A,TRUE,"Template";"ICFY2",#N/A,TRUE,"Template";"TPY2",#N/A,TRUE,"Template";"CtrlY2",#N/A,TRUE,"Template"}</definedName>
    <definedName name="wrn.Monthly_Yr2._1_3" hidden="1">{"ISP1Y2",#N/A,TRUE,"Template";"ISP2Y2",#N/A,TRUE,"Template";"BSY2",#N/A,TRUE,"Template";"ICFY2",#N/A,TRUE,"Template";"TPY2",#N/A,TRUE,"Template";"CtrlY2",#N/A,TRUE,"Template"}</definedName>
    <definedName name="wrn.Monthly_Yr2._1_4" localSheetId="7" hidden="1">{"ISP1Y2",#N/A,TRUE,"Template";"ISP2Y2",#N/A,TRUE,"Template";"BSY2",#N/A,TRUE,"Template";"ICFY2",#N/A,TRUE,"Template";"TPY2",#N/A,TRUE,"Template";"CtrlY2",#N/A,TRUE,"Template"}</definedName>
    <definedName name="wrn.Monthly_Yr2._1_4" localSheetId="3" hidden="1">{"ISP1Y2",#N/A,TRUE,"Template";"ISP2Y2",#N/A,TRUE,"Template";"BSY2",#N/A,TRUE,"Template";"ICFY2",#N/A,TRUE,"Template";"TPY2",#N/A,TRUE,"Template";"CtrlY2",#N/A,TRUE,"Template"}</definedName>
    <definedName name="wrn.Monthly_Yr2._1_4" localSheetId="2" hidden="1">{"ISP1Y2",#N/A,TRUE,"Template";"ISP2Y2",#N/A,TRUE,"Template";"BSY2",#N/A,TRUE,"Template";"ICFY2",#N/A,TRUE,"Template";"TPY2",#N/A,TRUE,"Template";"CtrlY2",#N/A,TRUE,"Template"}</definedName>
    <definedName name="wrn.Monthly_Yr2._1_4" localSheetId="5" hidden="1">{"ISP1Y2",#N/A,TRUE,"Template";"ISP2Y2",#N/A,TRUE,"Template";"BSY2",#N/A,TRUE,"Template";"ICFY2",#N/A,TRUE,"Template";"TPY2",#N/A,TRUE,"Template";"CtrlY2",#N/A,TRUE,"Template"}</definedName>
    <definedName name="wrn.Monthly_Yr2._1_4" localSheetId="4" hidden="1">{"ISP1Y2",#N/A,TRUE,"Template";"ISP2Y2",#N/A,TRUE,"Template";"BSY2",#N/A,TRUE,"Template";"ICFY2",#N/A,TRUE,"Template";"TPY2",#N/A,TRUE,"Template";"CtrlY2",#N/A,TRUE,"Template"}</definedName>
    <definedName name="wrn.Monthly_Yr2._1_4" localSheetId="6" hidden="1">{"ISP1Y2",#N/A,TRUE,"Template";"ISP2Y2",#N/A,TRUE,"Template";"BSY2",#N/A,TRUE,"Template";"ICFY2",#N/A,TRUE,"Template";"TPY2",#N/A,TRUE,"Template";"CtrlY2",#N/A,TRUE,"Template"}</definedName>
    <definedName name="wrn.Monthly_Yr2._1_4" hidden="1">{"ISP1Y2",#N/A,TRUE,"Template";"ISP2Y2",#N/A,TRUE,"Template";"BSY2",#N/A,TRUE,"Template";"ICFY2",#N/A,TRUE,"Template";"TPY2",#N/A,TRUE,"Template";"CtrlY2",#N/A,TRUE,"Template"}</definedName>
    <definedName name="wrn.Monthly_Yr2._2" localSheetId="7" hidden="1">{"ISP1Y2",#N/A,TRUE,"Template";"ISP2Y2",#N/A,TRUE,"Template";"BSY2",#N/A,TRUE,"Template";"ICFY2",#N/A,TRUE,"Template";"TPY2",#N/A,TRUE,"Template";"CtrlY2",#N/A,TRUE,"Template"}</definedName>
    <definedName name="wrn.Monthly_Yr2._2" localSheetId="3" hidden="1">{"ISP1Y2",#N/A,TRUE,"Template";"ISP2Y2",#N/A,TRUE,"Template";"BSY2",#N/A,TRUE,"Template";"ICFY2",#N/A,TRUE,"Template";"TPY2",#N/A,TRUE,"Template";"CtrlY2",#N/A,TRUE,"Template"}</definedName>
    <definedName name="wrn.Monthly_Yr2._2" localSheetId="2" hidden="1">{"ISP1Y2",#N/A,TRUE,"Template";"ISP2Y2",#N/A,TRUE,"Template";"BSY2",#N/A,TRUE,"Template";"ICFY2",#N/A,TRUE,"Template";"TPY2",#N/A,TRUE,"Template";"CtrlY2",#N/A,TRUE,"Template"}</definedName>
    <definedName name="wrn.Monthly_Yr2._2" localSheetId="5" hidden="1">{"ISP1Y2",#N/A,TRUE,"Template";"ISP2Y2",#N/A,TRUE,"Template";"BSY2",#N/A,TRUE,"Template";"ICFY2",#N/A,TRUE,"Template";"TPY2",#N/A,TRUE,"Template";"CtrlY2",#N/A,TRUE,"Template"}</definedName>
    <definedName name="wrn.Monthly_Yr2._2" localSheetId="4" hidden="1">{"ISP1Y2",#N/A,TRUE,"Template";"ISP2Y2",#N/A,TRUE,"Template";"BSY2",#N/A,TRUE,"Template";"ICFY2",#N/A,TRUE,"Template";"TPY2",#N/A,TRUE,"Template";"CtrlY2",#N/A,TRUE,"Template"}</definedName>
    <definedName name="wrn.Monthly_Yr2._2" localSheetId="6" hidden="1">{"ISP1Y2",#N/A,TRUE,"Template";"ISP2Y2",#N/A,TRUE,"Template";"BSY2",#N/A,TRUE,"Template";"ICFY2",#N/A,TRUE,"Template";"TPY2",#N/A,TRUE,"Template";"CtrlY2",#N/A,TRUE,"Template"}</definedName>
    <definedName name="wrn.Monthly_Yr2._2" hidden="1">{"ISP1Y2",#N/A,TRUE,"Template";"ISP2Y2",#N/A,TRUE,"Template";"BSY2",#N/A,TRUE,"Template";"ICFY2",#N/A,TRUE,"Template";"TPY2",#N/A,TRUE,"Template";"CtrlY2",#N/A,TRUE,"Template"}</definedName>
    <definedName name="wrn.Monthly_Yr2._3" localSheetId="7" hidden="1">{"ISP1Y2",#N/A,TRUE,"Template";"ISP2Y2",#N/A,TRUE,"Template";"BSY2",#N/A,TRUE,"Template";"ICFY2",#N/A,TRUE,"Template";"TPY2",#N/A,TRUE,"Template";"CtrlY2",#N/A,TRUE,"Template"}</definedName>
    <definedName name="wrn.Monthly_Yr2._3" localSheetId="3" hidden="1">{"ISP1Y2",#N/A,TRUE,"Template";"ISP2Y2",#N/A,TRUE,"Template";"BSY2",#N/A,TRUE,"Template";"ICFY2",#N/A,TRUE,"Template";"TPY2",#N/A,TRUE,"Template";"CtrlY2",#N/A,TRUE,"Template"}</definedName>
    <definedName name="wrn.Monthly_Yr2._3" localSheetId="2" hidden="1">{"ISP1Y2",#N/A,TRUE,"Template";"ISP2Y2",#N/A,TRUE,"Template";"BSY2",#N/A,TRUE,"Template";"ICFY2",#N/A,TRUE,"Template";"TPY2",#N/A,TRUE,"Template";"CtrlY2",#N/A,TRUE,"Template"}</definedName>
    <definedName name="wrn.Monthly_Yr2._3" localSheetId="5" hidden="1">{"ISP1Y2",#N/A,TRUE,"Template";"ISP2Y2",#N/A,TRUE,"Template";"BSY2",#N/A,TRUE,"Template";"ICFY2",#N/A,TRUE,"Template";"TPY2",#N/A,TRUE,"Template";"CtrlY2",#N/A,TRUE,"Template"}</definedName>
    <definedName name="wrn.Monthly_Yr2._3" localSheetId="4" hidden="1">{"ISP1Y2",#N/A,TRUE,"Template";"ISP2Y2",#N/A,TRUE,"Template";"BSY2",#N/A,TRUE,"Template";"ICFY2",#N/A,TRUE,"Template";"TPY2",#N/A,TRUE,"Template";"CtrlY2",#N/A,TRUE,"Template"}</definedName>
    <definedName name="wrn.Monthly_Yr2._3" localSheetId="6" hidden="1">{"ISP1Y2",#N/A,TRUE,"Template";"ISP2Y2",#N/A,TRUE,"Template";"BSY2",#N/A,TRUE,"Template";"ICFY2",#N/A,TRUE,"Template";"TPY2",#N/A,TRUE,"Template";"CtrlY2",#N/A,TRUE,"Template"}</definedName>
    <definedName name="wrn.Monthly_Yr2._3" hidden="1">{"ISP1Y2",#N/A,TRUE,"Template";"ISP2Y2",#N/A,TRUE,"Template";"BSY2",#N/A,TRUE,"Template";"ICFY2",#N/A,TRUE,"Template";"TPY2",#N/A,TRUE,"Template";"CtrlY2",#N/A,TRUE,"Template"}</definedName>
    <definedName name="wrn.Monthly_Yr2._4" localSheetId="7" hidden="1">{"ISP1Y2",#N/A,TRUE,"Template";"ISP2Y2",#N/A,TRUE,"Template";"BSY2",#N/A,TRUE,"Template";"ICFY2",#N/A,TRUE,"Template";"TPY2",#N/A,TRUE,"Template";"CtrlY2",#N/A,TRUE,"Template"}</definedName>
    <definedName name="wrn.Monthly_Yr2._4" localSheetId="3" hidden="1">{"ISP1Y2",#N/A,TRUE,"Template";"ISP2Y2",#N/A,TRUE,"Template";"BSY2",#N/A,TRUE,"Template";"ICFY2",#N/A,TRUE,"Template";"TPY2",#N/A,TRUE,"Template";"CtrlY2",#N/A,TRUE,"Template"}</definedName>
    <definedName name="wrn.Monthly_Yr2._4" localSheetId="2" hidden="1">{"ISP1Y2",#N/A,TRUE,"Template";"ISP2Y2",#N/A,TRUE,"Template";"BSY2",#N/A,TRUE,"Template";"ICFY2",#N/A,TRUE,"Template";"TPY2",#N/A,TRUE,"Template";"CtrlY2",#N/A,TRUE,"Template"}</definedName>
    <definedName name="wrn.Monthly_Yr2._4" localSheetId="5" hidden="1">{"ISP1Y2",#N/A,TRUE,"Template";"ISP2Y2",#N/A,TRUE,"Template";"BSY2",#N/A,TRUE,"Template";"ICFY2",#N/A,TRUE,"Template";"TPY2",#N/A,TRUE,"Template";"CtrlY2",#N/A,TRUE,"Template"}</definedName>
    <definedName name="wrn.Monthly_Yr2._4" localSheetId="4" hidden="1">{"ISP1Y2",#N/A,TRUE,"Template";"ISP2Y2",#N/A,TRUE,"Template";"BSY2",#N/A,TRUE,"Template";"ICFY2",#N/A,TRUE,"Template";"TPY2",#N/A,TRUE,"Template";"CtrlY2",#N/A,TRUE,"Template"}</definedName>
    <definedName name="wrn.Monthly_Yr2._4" localSheetId="6" hidden="1">{"ISP1Y2",#N/A,TRUE,"Template";"ISP2Y2",#N/A,TRUE,"Template";"BSY2",#N/A,TRUE,"Template";"ICFY2",#N/A,TRUE,"Template";"TPY2",#N/A,TRUE,"Template";"CtrlY2",#N/A,TRUE,"Template"}</definedName>
    <definedName name="wrn.Monthly_Yr2._4" hidden="1">{"ISP1Y2",#N/A,TRUE,"Template";"ISP2Y2",#N/A,TRUE,"Template";"BSY2",#N/A,TRUE,"Template";"ICFY2",#N/A,TRUE,"Template";"TPY2",#N/A,TRUE,"Template";"CtrlY2",#N/A,TRUE,"Template"}</definedName>
    <definedName name="wrn.monthly_yr2_1" localSheetId="7" hidden="1">{"ISP1Y1",#N/A,TRUE,"Template";"ISP2Y1",#N/A,TRUE,"Template";"BSY1",#N/A,TRUE,"Template";"ICFY1",#N/A,TRUE,"Template";"TPY1",#N/A,TRUE,"Template";"CtrlY1",#N/A,TRUE,"Template"}</definedName>
    <definedName name="wrn.monthly_yr2_1" localSheetId="3" hidden="1">{"ISP1Y1",#N/A,TRUE,"Template";"ISP2Y1",#N/A,TRUE,"Template";"BSY1",#N/A,TRUE,"Template";"ICFY1",#N/A,TRUE,"Template";"TPY1",#N/A,TRUE,"Template";"CtrlY1",#N/A,TRUE,"Template"}</definedName>
    <definedName name="wrn.monthly_yr2_1" localSheetId="2" hidden="1">{"ISP1Y1",#N/A,TRUE,"Template";"ISP2Y1",#N/A,TRUE,"Template";"BSY1",#N/A,TRUE,"Template";"ICFY1",#N/A,TRUE,"Template";"TPY1",#N/A,TRUE,"Template";"CtrlY1",#N/A,TRUE,"Template"}</definedName>
    <definedName name="wrn.monthly_yr2_1" localSheetId="5" hidden="1">{"ISP1Y1",#N/A,TRUE,"Template";"ISP2Y1",#N/A,TRUE,"Template";"BSY1",#N/A,TRUE,"Template";"ICFY1",#N/A,TRUE,"Template";"TPY1",#N/A,TRUE,"Template";"CtrlY1",#N/A,TRUE,"Template"}</definedName>
    <definedName name="wrn.monthly_yr2_1" localSheetId="4" hidden="1">{"ISP1Y1",#N/A,TRUE,"Template";"ISP2Y1",#N/A,TRUE,"Template";"BSY1",#N/A,TRUE,"Template";"ICFY1",#N/A,TRUE,"Template";"TPY1",#N/A,TRUE,"Template";"CtrlY1",#N/A,TRUE,"Template"}</definedName>
    <definedName name="wrn.monthly_yr2_1" localSheetId="6" hidden="1">{"ISP1Y1",#N/A,TRUE,"Template";"ISP2Y1",#N/A,TRUE,"Template";"BSY1",#N/A,TRUE,"Template";"ICFY1",#N/A,TRUE,"Template";"TPY1",#N/A,TRUE,"Template";"CtrlY1",#N/A,TRUE,"Template"}</definedName>
    <definedName name="wrn.monthly_yr2_1" hidden="1">{"ISP1Y1",#N/A,TRUE,"Template";"ISP2Y1",#N/A,TRUE,"Template";"BSY1",#N/A,TRUE,"Template";"ICFY1",#N/A,TRUE,"Template";"TPY1",#N/A,TRUE,"Template";"CtrlY1",#N/A,TRUE,"Template"}</definedName>
    <definedName name="wrn.monthly_yr2_2" localSheetId="7" hidden="1">{"ISP1Y1",#N/A,TRUE,"Template";"ISP2Y1",#N/A,TRUE,"Template";"BSY1",#N/A,TRUE,"Template";"ICFY1",#N/A,TRUE,"Template";"TPY1",#N/A,TRUE,"Template";"CtrlY1",#N/A,TRUE,"Template"}</definedName>
    <definedName name="wrn.monthly_yr2_2" localSheetId="3" hidden="1">{"ISP1Y1",#N/A,TRUE,"Template";"ISP2Y1",#N/A,TRUE,"Template";"BSY1",#N/A,TRUE,"Template";"ICFY1",#N/A,TRUE,"Template";"TPY1",#N/A,TRUE,"Template";"CtrlY1",#N/A,TRUE,"Template"}</definedName>
    <definedName name="wrn.monthly_yr2_2" localSheetId="2" hidden="1">{"ISP1Y1",#N/A,TRUE,"Template";"ISP2Y1",#N/A,TRUE,"Template";"BSY1",#N/A,TRUE,"Template";"ICFY1",#N/A,TRUE,"Template";"TPY1",#N/A,TRUE,"Template";"CtrlY1",#N/A,TRUE,"Template"}</definedName>
    <definedName name="wrn.monthly_yr2_2" localSheetId="5" hidden="1">{"ISP1Y1",#N/A,TRUE,"Template";"ISP2Y1",#N/A,TRUE,"Template";"BSY1",#N/A,TRUE,"Template";"ICFY1",#N/A,TRUE,"Template";"TPY1",#N/A,TRUE,"Template";"CtrlY1",#N/A,TRUE,"Template"}</definedName>
    <definedName name="wrn.monthly_yr2_2" localSheetId="4" hidden="1">{"ISP1Y1",#N/A,TRUE,"Template";"ISP2Y1",#N/A,TRUE,"Template";"BSY1",#N/A,TRUE,"Template";"ICFY1",#N/A,TRUE,"Template";"TPY1",#N/A,TRUE,"Template";"CtrlY1",#N/A,TRUE,"Template"}</definedName>
    <definedName name="wrn.monthly_yr2_2" localSheetId="6" hidden="1">{"ISP1Y1",#N/A,TRUE,"Template";"ISP2Y1",#N/A,TRUE,"Template";"BSY1",#N/A,TRUE,"Template";"ICFY1",#N/A,TRUE,"Template";"TPY1",#N/A,TRUE,"Template";"CtrlY1",#N/A,TRUE,"Template"}</definedName>
    <definedName name="wrn.monthly_yr2_2" hidden="1">{"ISP1Y1",#N/A,TRUE,"Template";"ISP2Y1",#N/A,TRUE,"Template";"BSY1",#N/A,TRUE,"Template";"ICFY1",#N/A,TRUE,"Template";"TPY1",#N/A,TRUE,"Template";"CtrlY1",#N/A,TRUE,"Template"}</definedName>
    <definedName name="wrn.monthly_yr2_3" localSheetId="7" hidden="1">{"ISP1Y1",#N/A,TRUE,"Template";"ISP2Y1",#N/A,TRUE,"Template";"BSY1",#N/A,TRUE,"Template";"ICFY1",#N/A,TRUE,"Template";"TPY1",#N/A,TRUE,"Template";"CtrlY1",#N/A,TRUE,"Template"}</definedName>
    <definedName name="wrn.monthly_yr2_3" localSheetId="3" hidden="1">{"ISP1Y1",#N/A,TRUE,"Template";"ISP2Y1",#N/A,TRUE,"Template";"BSY1",#N/A,TRUE,"Template";"ICFY1",#N/A,TRUE,"Template";"TPY1",#N/A,TRUE,"Template";"CtrlY1",#N/A,TRUE,"Template"}</definedName>
    <definedName name="wrn.monthly_yr2_3" localSheetId="2" hidden="1">{"ISP1Y1",#N/A,TRUE,"Template";"ISP2Y1",#N/A,TRUE,"Template";"BSY1",#N/A,TRUE,"Template";"ICFY1",#N/A,TRUE,"Template";"TPY1",#N/A,TRUE,"Template";"CtrlY1",#N/A,TRUE,"Template"}</definedName>
    <definedName name="wrn.monthly_yr2_3" localSheetId="5" hidden="1">{"ISP1Y1",#N/A,TRUE,"Template";"ISP2Y1",#N/A,TRUE,"Template";"BSY1",#N/A,TRUE,"Template";"ICFY1",#N/A,TRUE,"Template";"TPY1",#N/A,TRUE,"Template";"CtrlY1",#N/A,TRUE,"Template"}</definedName>
    <definedName name="wrn.monthly_yr2_3" localSheetId="4" hidden="1">{"ISP1Y1",#N/A,TRUE,"Template";"ISP2Y1",#N/A,TRUE,"Template";"BSY1",#N/A,TRUE,"Template";"ICFY1",#N/A,TRUE,"Template";"TPY1",#N/A,TRUE,"Template";"CtrlY1",#N/A,TRUE,"Template"}</definedName>
    <definedName name="wrn.monthly_yr2_3" localSheetId="6" hidden="1">{"ISP1Y1",#N/A,TRUE,"Template";"ISP2Y1",#N/A,TRUE,"Template";"BSY1",#N/A,TRUE,"Template";"ICFY1",#N/A,TRUE,"Template";"TPY1",#N/A,TRUE,"Template";"CtrlY1",#N/A,TRUE,"Template"}</definedName>
    <definedName name="wrn.monthly_yr2_3" hidden="1">{"ISP1Y1",#N/A,TRUE,"Template";"ISP2Y1",#N/A,TRUE,"Template";"BSY1",#N/A,TRUE,"Template";"ICFY1",#N/A,TRUE,"Template";"TPY1",#N/A,TRUE,"Template";"CtrlY1",#N/A,TRUE,"Template"}</definedName>
    <definedName name="wrn.NetWorth." localSheetId="7" hidden="1">{"NW",#N/A,FALSE,"STMT"}</definedName>
    <definedName name="wrn.NetWorth." localSheetId="3" hidden="1">{"NW",#N/A,FALSE,"STMT"}</definedName>
    <definedName name="wrn.NetWorth." localSheetId="2" hidden="1">{"NW",#N/A,FALSE,"STMT"}</definedName>
    <definedName name="wrn.NetWorth." localSheetId="5" hidden="1">{"NW",#N/A,FALSE,"STMT"}</definedName>
    <definedName name="wrn.NetWorth." localSheetId="4" hidden="1">{"NW",#N/A,FALSE,"STMT"}</definedName>
    <definedName name="wrn.NetWorth." localSheetId="6" hidden="1">{"NW",#N/A,FALSE,"STMT"}</definedName>
    <definedName name="wrn.NetWorth." hidden="1">{"NW",#N/A,FALSE,"STMT"}</definedName>
    <definedName name="wrn.NetWorth._1" localSheetId="7" hidden="1">{"NW",#N/A,FALSE,"STMT"}</definedName>
    <definedName name="wrn.NetWorth._1" localSheetId="3" hidden="1">{"NW",#N/A,FALSE,"STMT"}</definedName>
    <definedName name="wrn.NetWorth._1" localSheetId="2" hidden="1">{"NW",#N/A,FALSE,"STMT"}</definedName>
    <definedName name="wrn.NetWorth._1" localSheetId="5" hidden="1">{"NW",#N/A,FALSE,"STMT"}</definedName>
    <definedName name="wrn.NetWorth._1" localSheetId="4" hidden="1">{"NW",#N/A,FALSE,"STMT"}</definedName>
    <definedName name="wrn.NetWorth._1" localSheetId="6" hidden="1">{"NW",#N/A,FALSE,"STMT"}</definedName>
    <definedName name="wrn.NetWorth._1" hidden="1">{"NW",#N/A,FALSE,"STMT"}</definedName>
    <definedName name="wrn.NetWorth._2" localSheetId="7" hidden="1">{"NW",#N/A,FALSE,"STMT"}</definedName>
    <definedName name="wrn.NetWorth._2" localSheetId="3" hidden="1">{"NW",#N/A,FALSE,"STMT"}</definedName>
    <definedName name="wrn.NetWorth._2" localSheetId="2" hidden="1">{"NW",#N/A,FALSE,"STMT"}</definedName>
    <definedName name="wrn.NetWorth._2" localSheetId="5" hidden="1">{"NW",#N/A,FALSE,"STMT"}</definedName>
    <definedName name="wrn.NetWorth._2" localSheetId="4" hidden="1">{"NW",#N/A,FALSE,"STMT"}</definedName>
    <definedName name="wrn.NetWorth._2" localSheetId="6" hidden="1">{"NW",#N/A,FALSE,"STMT"}</definedName>
    <definedName name="wrn.NetWorth._2" hidden="1">{"NW",#N/A,FALSE,"STMT"}</definedName>
    <definedName name="wrn.NetWorth._3" localSheetId="7" hidden="1">{"NW",#N/A,FALSE,"STMT"}</definedName>
    <definedName name="wrn.NetWorth._3" localSheetId="3" hidden="1">{"NW",#N/A,FALSE,"STMT"}</definedName>
    <definedName name="wrn.NetWorth._3" localSheetId="2" hidden="1">{"NW",#N/A,FALSE,"STMT"}</definedName>
    <definedName name="wrn.NetWorth._3" localSheetId="5" hidden="1">{"NW",#N/A,FALSE,"STMT"}</definedName>
    <definedName name="wrn.NetWorth._3" localSheetId="4" hidden="1">{"NW",#N/A,FALSE,"STMT"}</definedName>
    <definedName name="wrn.NetWorth._3" localSheetId="6" hidden="1">{"NW",#N/A,FALSE,"STMT"}</definedName>
    <definedName name="wrn.NetWorth._3" hidden="1">{"NW",#N/A,FALSE,"STMT"}</definedName>
    <definedName name="wrn.Pfd." localSheetId="7" hidden="1">{"Pfd",#N/A,FALSE,"Pfd"}</definedName>
    <definedName name="wrn.Pfd." localSheetId="3" hidden="1">{"Pfd",#N/A,FALSE,"Pfd"}</definedName>
    <definedName name="wrn.Pfd." localSheetId="2" hidden="1">{"Pfd",#N/A,FALSE,"Pfd"}</definedName>
    <definedName name="wrn.Pfd." localSheetId="5" hidden="1">{"Pfd",#N/A,FALSE,"Pfd"}</definedName>
    <definedName name="wrn.Pfd." localSheetId="4" hidden="1">{"Pfd",#N/A,FALSE,"Pfd"}</definedName>
    <definedName name="wrn.Pfd." localSheetId="6" hidden="1">{"Pfd",#N/A,FALSE,"Pfd"}</definedName>
    <definedName name="wrn.Pfd." hidden="1">{"Pfd",#N/A,FALSE,"Pfd"}</definedName>
    <definedName name="wrn.Pfd._1" localSheetId="7" hidden="1">{"Pfd",#N/A,FALSE,"Pfd"}</definedName>
    <definedName name="wrn.Pfd._1" localSheetId="3" hidden="1">{"Pfd",#N/A,FALSE,"Pfd"}</definedName>
    <definedName name="wrn.Pfd._1" localSheetId="2" hidden="1">{"Pfd",#N/A,FALSE,"Pfd"}</definedName>
    <definedName name="wrn.Pfd._1" localSheetId="5" hidden="1">{"Pfd",#N/A,FALSE,"Pfd"}</definedName>
    <definedName name="wrn.Pfd._1" localSheetId="4" hidden="1">{"Pfd",#N/A,FALSE,"Pfd"}</definedName>
    <definedName name="wrn.Pfd._1" localSheetId="6" hidden="1">{"Pfd",#N/A,FALSE,"Pfd"}</definedName>
    <definedName name="wrn.Pfd._1" hidden="1">{"Pfd",#N/A,FALSE,"Pfd"}</definedName>
    <definedName name="wrn.Pfd._2" localSheetId="7" hidden="1">{"Pfd",#N/A,FALSE,"Pfd"}</definedName>
    <definedName name="wrn.Pfd._2" localSheetId="3" hidden="1">{"Pfd",#N/A,FALSE,"Pfd"}</definedName>
    <definedName name="wrn.Pfd._2" localSheetId="2" hidden="1">{"Pfd",#N/A,FALSE,"Pfd"}</definedName>
    <definedName name="wrn.Pfd._2" localSheetId="5" hidden="1">{"Pfd",#N/A,FALSE,"Pfd"}</definedName>
    <definedName name="wrn.Pfd._2" localSheetId="4" hidden="1">{"Pfd",#N/A,FALSE,"Pfd"}</definedName>
    <definedName name="wrn.Pfd._2" localSheetId="6" hidden="1">{"Pfd",#N/A,FALSE,"Pfd"}</definedName>
    <definedName name="wrn.Pfd._2" hidden="1">{"Pfd",#N/A,FALSE,"Pfd"}</definedName>
    <definedName name="wrn.Pfd._3" localSheetId="7" hidden="1">{"Pfd",#N/A,FALSE,"Pfd"}</definedName>
    <definedName name="wrn.Pfd._3" localSheetId="3" hidden="1">{"Pfd",#N/A,FALSE,"Pfd"}</definedName>
    <definedName name="wrn.Pfd._3" localSheetId="2" hidden="1">{"Pfd",#N/A,FALSE,"Pfd"}</definedName>
    <definedName name="wrn.Pfd._3" localSheetId="5" hidden="1">{"Pfd",#N/A,FALSE,"Pfd"}</definedName>
    <definedName name="wrn.Pfd._3" localSheetId="4" hidden="1">{"Pfd",#N/A,FALSE,"Pfd"}</definedName>
    <definedName name="wrn.Pfd._3" localSheetId="6" hidden="1">{"Pfd",#N/A,FALSE,"Pfd"}</definedName>
    <definedName name="wrn.Pfd._3" hidden="1">{"Pfd",#N/A,FALSE,"Pfd"}</definedName>
    <definedName name="wrn.SCHED._.BC." localSheetId="7" hidden="1">{"SCHED_B&amp;C",#N/A,FALSE,"A"}</definedName>
    <definedName name="wrn.SCHED._.BC." localSheetId="3" hidden="1">{"SCHED_B&amp;C",#N/A,FALSE,"A"}</definedName>
    <definedName name="wrn.SCHED._.BC." localSheetId="2" hidden="1">{"SCHED_B&amp;C",#N/A,FALSE,"A"}</definedName>
    <definedName name="wrn.SCHED._.BC." localSheetId="5" hidden="1">{"SCHED_B&amp;C",#N/A,FALSE,"A"}</definedName>
    <definedName name="wrn.SCHED._.BC." localSheetId="4" hidden="1">{"SCHED_B&amp;C",#N/A,FALSE,"A"}</definedName>
    <definedName name="wrn.SCHED._.BC." localSheetId="6" hidden="1">{"SCHED_B&amp;C",#N/A,FALSE,"A"}</definedName>
    <definedName name="wrn.SCHED._.BC." hidden="1">{"SCHED_B&amp;C",#N/A,FALSE,"A"}</definedName>
    <definedName name="wrn.SCHED._.BC._1" localSheetId="7" hidden="1">{"SCHED_B&amp;C",#N/A,FALSE,"A"}</definedName>
    <definedName name="wrn.SCHED._.BC._1" localSheetId="3" hidden="1">{"SCHED_B&amp;C",#N/A,FALSE,"A"}</definedName>
    <definedName name="wrn.SCHED._.BC._1" localSheetId="2" hidden="1">{"SCHED_B&amp;C",#N/A,FALSE,"A"}</definedName>
    <definedName name="wrn.SCHED._.BC._1" localSheetId="5" hidden="1">{"SCHED_B&amp;C",#N/A,FALSE,"A"}</definedName>
    <definedName name="wrn.SCHED._.BC._1" localSheetId="4" hidden="1">{"SCHED_B&amp;C",#N/A,FALSE,"A"}</definedName>
    <definedName name="wrn.SCHED._.BC._1" localSheetId="6" hidden="1">{"SCHED_B&amp;C",#N/A,FALSE,"A"}</definedName>
    <definedName name="wrn.SCHED._.BC._1" hidden="1">{"SCHED_B&amp;C",#N/A,FALSE,"A"}</definedName>
    <definedName name="wrn.SCHED._.BC._2" localSheetId="7" hidden="1">{"SCHED_B&amp;C",#N/A,FALSE,"A"}</definedName>
    <definedName name="wrn.SCHED._.BC._2" localSheetId="3" hidden="1">{"SCHED_B&amp;C",#N/A,FALSE,"A"}</definedName>
    <definedName name="wrn.SCHED._.BC._2" localSheetId="2" hidden="1">{"SCHED_B&amp;C",#N/A,FALSE,"A"}</definedName>
    <definedName name="wrn.SCHED._.BC._2" localSheetId="5" hidden="1">{"SCHED_B&amp;C",#N/A,FALSE,"A"}</definedName>
    <definedName name="wrn.SCHED._.BC._2" localSheetId="4" hidden="1">{"SCHED_B&amp;C",#N/A,FALSE,"A"}</definedName>
    <definedName name="wrn.SCHED._.BC._2" localSheetId="6" hidden="1">{"SCHED_B&amp;C",#N/A,FALSE,"A"}</definedName>
    <definedName name="wrn.SCHED._.BC._2" hidden="1">{"SCHED_B&amp;C",#N/A,FALSE,"A"}</definedName>
    <definedName name="wrn.SCHED._.BC._3" localSheetId="7" hidden="1">{"SCHED_B&amp;C",#N/A,FALSE,"A"}</definedName>
    <definedName name="wrn.SCHED._.BC._3" localSheetId="3" hidden="1">{"SCHED_B&amp;C",#N/A,FALSE,"A"}</definedName>
    <definedName name="wrn.SCHED._.BC._3" localSheetId="2" hidden="1">{"SCHED_B&amp;C",#N/A,FALSE,"A"}</definedName>
    <definedName name="wrn.SCHED._.BC._3" localSheetId="5" hidden="1">{"SCHED_B&amp;C",#N/A,FALSE,"A"}</definedName>
    <definedName name="wrn.SCHED._.BC._3" localSheetId="4" hidden="1">{"SCHED_B&amp;C",#N/A,FALSE,"A"}</definedName>
    <definedName name="wrn.SCHED._.BC._3" localSheetId="6" hidden="1">{"SCHED_B&amp;C",#N/A,FALSE,"A"}</definedName>
    <definedName name="wrn.SCHED._.BC._3" hidden="1">{"SCHED_B&amp;C",#N/A,FALSE,"A"}</definedName>
    <definedName name="wrn.SCHED._.DE." localSheetId="7" hidden="1">{"SCHED_D&amp;E",#N/A,FALSE,"A"}</definedName>
    <definedName name="wrn.SCHED._.DE." localSheetId="3" hidden="1">{"SCHED_D&amp;E",#N/A,FALSE,"A"}</definedName>
    <definedName name="wrn.SCHED._.DE." localSheetId="2" hidden="1">{"SCHED_D&amp;E",#N/A,FALSE,"A"}</definedName>
    <definedName name="wrn.SCHED._.DE." localSheetId="5" hidden="1">{"SCHED_D&amp;E",#N/A,FALSE,"A"}</definedName>
    <definedName name="wrn.SCHED._.DE." localSheetId="4" hidden="1">{"SCHED_D&amp;E",#N/A,FALSE,"A"}</definedName>
    <definedName name="wrn.SCHED._.DE." localSheetId="6" hidden="1">{"SCHED_D&amp;E",#N/A,FALSE,"A"}</definedName>
    <definedName name="wrn.SCHED._.DE." hidden="1">{"SCHED_D&amp;E",#N/A,FALSE,"A"}</definedName>
    <definedName name="wrn.SCHED._.DE._1" localSheetId="7" hidden="1">{"SCHED_D&amp;E",#N/A,FALSE,"A"}</definedName>
    <definedName name="wrn.SCHED._.DE._1" localSheetId="3" hidden="1">{"SCHED_D&amp;E",#N/A,FALSE,"A"}</definedName>
    <definedName name="wrn.SCHED._.DE._1" localSheetId="2" hidden="1">{"SCHED_D&amp;E",#N/A,FALSE,"A"}</definedName>
    <definedName name="wrn.SCHED._.DE._1" localSheetId="5" hidden="1">{"SCHED_D&amp;E",#N/A,FALSE,"A"}</definedName>
    <definedName name="wrn.SCHED._.DE._1" localSheetId="4" hidden="1">{"SCHED_D&amp;E",#N/A,FALSE,"A"}</definedName>
    <definedName name="wrn.SCHED._.DE._1" localSheetId="6" hidden="1">{"SCHED_D&amp;E",#N/A,FALSE,"A"}</definedName>
    <definedName name="wrn.SCHED._.DE._1" hidden="1">{"SCHED_D&amp;E",#N/A,FALSE,"A"}</definedName>
    <definedName name="wrn.SCHED._.DE._2" localSheetId="7" hidden="1">{"SCHED_D&amp;E",#N/A,FALSE,"A"}</definedName>
    <definedName name="wrn.SCHED._.DE._2" localSheetId="3" hidden="1">{"SCHED_D&amp;E",#N/A,FALSE,"A"}</definedName>
    <definedName name="wrn.SCHED._.DE._2" localSheetId="2" hidden="1">{"SCHED_D&amp;E",#N/A,FALSE,"A"}</definedName>
    <definedName name="wrn.SCHED._.DE._2" localSheetId="5" hidden="1">{"SCHED_D&amp;E",#N/A,FALSE,"A"}</definedName>
    <definedName name="wrn.SCHED._.DE._2" localSheetId="4" hidden="1">{"SCHED_D&amp;E",#N/A,FALSE,"A"}</definedName>
    <definedName name="wrn.SCHED._.DE._2" localSheetId="6" hidden="1">{"SCHED_D&amp;E",#N/A,FALSE,"A"}</definedName>
    <definedName name="wrn.SCHED._.DE._2" hidden="1">{"SCHED_D&amp;E",#N/A,FALSE,"A"}</definedName>
    <definedName name="wrn.SCHED._.DE._3" localSheetId="7" hidden="1">{"SCHED_D&amp;E",#N/A,FALSE,"A"}</definedName>
    <definedName name="wrn.SCHED._.DE._3" localSheetId="3" hidden="1">{"SCHED_D&amp;E",#N/A,FALSE,"A"}</definedName>
    <definedName name="wrn.SCHED._.DE._3" localSheetId="2" hidden="1">{"SCHED_D&amp;E",#N/A,FALSE,"A"}</definedName>
    <definedName name="wrn.SCHED._.DE._3" localSheetId="5" hidden="1">{"SCHED_D&amp;E",#N/A,FALSE,"A"}</definedName>
    <definedName name="wrn.SCHED._.DE._3" localSheetId="4" hidden="1">{"SCHED_D&amp;E",#N/A,FALSE,"A"}</definedName>
    <definedName name="wrn.SCHED._.DE._3" localSheetId="6" hidden="1">{"SCHED_D&amp;E",#N/A,FALSE,"A"}</definedName>
    <definedName name="wrn.SCHED._.DE._3" hidden="1">{"SCHED_D&amp;E",#N/A,FALSE,"A"}</definedName>
    <definedName name="wrn.SHEDA." localSheetId="7" hidden="1">{"SCHED_A",#N/A,FALSE,"A"}</definedName>
    <definedName name="wrn.SHEDA." localSheetId="3" hidden="1">{"SCHED_A",#N/A,FALSE,"A"}</definedName>
    <definedName name="wrn.SHEDA." localSheetId="2" hidden="1">{"SCHED_A",#N/A,FALSE,"A"}</definedName>
    <definedName name="wrn.SHEDA." localSheetId="5" hidden="1">{"SCHED_A",#N/A,FALSE,"A"}</definedName>
    <definedName name="wrn.SHEDA." localSheetId="4" hidden="1">{"SCHED_A",#N/A,FALSE,"A"}</definedName>
    <definedName name="wrn.SHEDA." localSheetId="6" hidden="1">{"SCHED_A",#N/A,FALSE,"A"}</definedName>
    <definedName name="wrn.SHEDA." hidden="1">{"SCHED_A",#N/A,FALSE,"A"}</definedName>
    <definedName name="wrn.SHEDA._1" localSheetId="7" hidden="1">{"SCHED_A",#N/A,FALSE,"A"}</definedName>
    <definedName name="wrn.SHEDA._1" localSheetId="3" hidden="1">{"SCHED_A",#N/A,FALSE,"A"}</definedName>
    <definedName name="wrn.SHEDA._1" localSheetId="2" hidden="1">{"SCHED_A",#N/A,FALSE,"A"}</definedName>
    <definedName name="wrn.SHEDA._1" localSheetId="5" hidden="1">{"SCHED_A",#N/A,FALSE,"A"}</definedName>
    <definedName name="wrn.SHEDA._1" localSheetId="4" hidden="1">{"SCHED_A",#N/A,FALSE,"A"}</definedName>
    <definedName name="wrn.SHEDA._1" localSheetId="6" hidden="1">{"SCHED_A",#N/A,FALSE,"A"}</definedName>
    <definedName name="wrn.SHEDA._1" hidden="1">{"SCHED_A",#N/A,FALSE,"A"}</definedName>
    <definedName name="wrn.SHEDA._2" localSheetId="7" hidden="1">{"SCHED_A",#N/A,FALSE,"A"}</definedName>
    <definedName name="wrn.SHEDA._2" localSheetId="3" hidden="1">{"SCHED_A",#N/A,FALSE,"A"}</definedName>
    <definedName name="wrn.SHEDA._2" localSheetId="2" hidden="1">{"SCHED_A",#N/A,FALSE,"A"}</definedName>
    <definedName name="wrn.SHEDA._2" localSheetId="5" hidden="1">{"SCHED_A",#N/A,FALSE,"A"}</definedName>
    <definedName name="wrn.SHEDA._2" localSheetId="4" hidden="1">{"SCHED_A",#N/A,FALSE,"A"}</definedName>
    <definedName name="wrn.SHEDA._2" localSheetId="6" hidden="1">{"SCHED_A",#N/A,FALSE,"A"}</definedName>
    <definedName name="wrn.SHEDA._2" hidden="1">{"SCHED_A",#N/A,FALSE,"A"}</definedName>
    <definedName name="wrn.SHEDA._3" localSheetId="7" hidden="1">{"SCHED_A",#N/A,FALSE,"A"}</definedName>
    <definedName name="wrn.SHEDA._3" localSheetId="3" hidden="1">{"SCHED_A",#N/A,FALSE,"A"}</definedName>
    <definedName name="wrn.SHEDA._3" localSheetId="2" hidden="1">{"SCHED_A",#N/A,FALSE,"A"}</definedName>
    <definedName name="wrn.SHEDA._3" localSheetId="5" hidden="1">{"SCHED_A",#N/A,FALSE,"A"}</definedName>
    <definedName name="wrn.SHEDA._3" localSheetId="4" hidden="1">{"SCHED_A",#N/A,FALSE,"A"}</definedName>
    <definedName name="wrn.SHEDA._3" localSheetId="6" hidden="1">{"SCHED_A",#N/A,FALSE,"A"}</definedName>
    <definedName name="wrn.SHEDA._3" hidden="1">{"SCHED_A",#N/A,FALSE,"A"}</definedName>
    <definedName name="YE_NQPension" localSheetId="7">#REF!</definedName>
    <definedName name="YE_NQPension">#REF!</definedName>
    <definedName name="YE_QualPension" localSheetId="7">#REF!</definedName>
    <definedName name="YE_QualPension">#REF!</definedName>
    <definedName name="YE_RL" localSheetId="7">#REF!</definedName>
    <definedName name="YE_RL">#REF!</definedName>
    <definedName name="YE_RL_CEG">#REF!</definedName>
    <definedName name="YE_RM_D">#REF!</definedName>
    <definedName name="YE_RM_NoD">#REF!</definedName>
    <definedName name="Year">#REF!</definedName>
    <definedName name="Year_DuesCategory_InputTab">#REF!</definedName>
    <definedName name="Year_Input">'[20]CONE Model'!$D$5</definedName>
    <definedName name="Year1_PensionTab">#REF!</definedName>
    <definedName name="Year10_PensionTab">#REF!</definedName>
    <definedName name="Year2_PensionTab">#REF!</definedName>
    <definedName name="Year3_PensionTab">#REF!</definedName>
    <definedName name="Year4_PensionTab">#REF!</definedName>
    <definedName name="Year5_PensionTab">#REF!</definedName>
    <definedName name="Year6_PensionTab">#REF!</definedName>
    <definedName name="Year7_PensionTab">#REF!</definedName>
    <definedName name="Year8_PensionTab">#REF!</definedName>
    <definedName name="Year9_PensionTab">#REF!</definedName>
    <definedName name="YearFive">[1]GlobalDates!$C$14</definedName>
    <definedName name="YearFour">[1]GlobalDates!$C$13</definedName>
    <definedName name="YearOne">[1]GlobalDates!$C$10</definedName>
    <definedName name="Years_AmortChartforEEI_InputTab" localSheetId="7">#REF!</definedName>
    <definedName name="Years_AmortChartforEEI_InputTab">#REF!</definedName>
    <definedName name="Years_Dues_OneMonth_InputTab" localSheetId="7">#REF!</definedName>
    <definedName name="Years_Dues_OneMonth_InputTab">#REF!</definedName>
    <definedName name="Years_HewittStmtTab" localSheetId="7">#REF!</definedName>
    <definedName name="Years_HewittStmtTab">#REF!</definedName>
    <definedName name="Years_PensionTab">#REF!</definedName>
    <definedName name="Years_RCRWSTab">#REF!</definedName>
    <definedName name="YearsElectric_PensionTab">#REF!</definedName>
    <definedName name="YearsGas_PensionTab">#REF!</definedName>
    <definedName name="YearsHewitt_PensionTab">#REF!</definedName>
    <definedName name="YearSix">[1]GlobalDates!$C$15</definedName>
    <definedName name="YearThree">[1]GlobalDates!$C$12</definedName>
    <definedName name="YearTwo">[1]GlobalDates!$C$11</definedName>
    <definedName name="Yrs_Dues_InputTab" localSheetId="7">#REF!</definedName>
    <definedName name="Yrs_Dues_InputTab">#REF!</definedName>
    <definedName name="Yrs_EEI_Pct_InputTab" localSheetId="7">#REF!</definedName>
    <definedName name="Yrs_EEI_Pct_InputTab">#REF!</definedName>
    <definedName name="YTDAmt" localSheetId="7">#REF!</definedName>
    <definedName name="YTDAm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4" i="2" l="1"/>
  <c r="C75" i="2"/>
  <c r="C76" i="2"/>
  <c r="E40" i="15"/>
  <c r="E39" i="15"/>
  <c r="E38" i="15"/>
  <c r="E37" i="15"/>
  <c r="E36" i="15"/>
  <c r="E35" i="15"/>
  <c r="E34" i="15"/>
  <c r="E33" i="15"/>
  <c r="E32" i="15"/>
  <c r="E31" i="15"/>
  <c r="E30" i="15"/>
  <c r="E29" i="15"/>
  <c r="E28" i="15"/>
  <c r="C40" i="15"/>
  <c r="C39" i="15"/>
  <c r="C38" i="15"/>
  <c r="C37" i="15"/>
  <c r="C36" i="15"/>
  <c r="C35" i="15"/>
  <c r="C34" i="15"/>
  <c r="C33" i="15"/>
  <c r="C32" i="15"/>
  <c r="C31" i="15"/>
  <c r="C30" i="15"/>
  <c r="C29" i="15"/>
  <c r="C28" i="15"/>
  <c r="J46" i="15"/>
  <c r="E41" i="15" s="1"/>
  <c r="I46" i="15"/>
  <c r="I47" i="15" s="1"/>
  <c r="G17" i="15"/>
  <c r="G16" i="15"/>
  <c r="G15" i="15"/>
  <c r="G14" i="15"/>
  <c r="G13" i="15"/>
  <c r="G12" i="15"/>
  <c r="G11" i="15"/>
  <c r="G10" i="15"/>
  <c r="G9" i="15"/>
  <c r="G8" i="15"/>
  <c r="G7" i="15"/>
  <c r="G6" i="15"/>
  <c r="G5" i="15"/>
  <c r="E17" i="15"/>
  <c r="E16" i="15"/>
  <c r="E15" i="15"/>
  <c r="E14" i="15"/>
  <c r="E13" i="15"/>
  <c r="E12" i="15"/>
  <c r="E11" i="15"/>
  <c r="E10" i="15"/>
  <c r="E9" i="15"/>
  <c r="E8" i="15"/>
  <c r="E7" i="15"/>
  <c r="E6" i="15"/>
  <c r="E5" i="15"/>
  <c r="L21" i="15"/>
  <c r="E18" i="15" s="1"/>
  <c r="M21" i="15"/>
  <c r="G18" i="15" s="1"/>
  <c r="K21" i="15"/>
  <c r="C18" i="15" s="1"/>
  <c r="C17" i="15"/>
  <c r="C16" i="15"/>
  <c r="C15" i="15"/>
  <c r="C14" i="15"/>
  <c r="C13" i="15"/>
  <c r="C12" i="15"/>
  <c r="C11" i="15"/>
  <c r="C10" i="15"/>
  <c r="C9" i="15"/>
  <c r="C8" i="15"/>
  <c r="C7" i="15"/>
  <c r="C6" i="15"/>
  <c r="C5" i="15"/>
  <c r="I2" i="5"/>
  <c r="H2" i="5"/>
  <c r="J47" i="15" l="1"/>
  <c r="J48" i="15" s="1"/>
  <c r="E43" i="15" s="1"/>
  <c r="C42" i="15"/>
  <c r="I48" i="15"/>
  <c r="C43" i="15" s="1"/>
  <c r="K22" i="15"/>
  <c r="M22" i="15"/>
  <c r="C41" i="15"/>
  <c r="L22" i="15"/>
  <c r="E42" i="15" l="1"/>
  <c r="E19" i="15"/>
  <c r="L23" i="15"/>
  <c r="E20" i="15" s="1"/>
  <c r="C19" i="15"/>
  <c r="K23" i="15"/>
  <c r="C20" i="15" s="1"/>
  <c r="M23" i="15"/>
  <c r="G20" i="15" s="1"/>
  <c r="G19" i="15"/>
  <c r="I30" i="5"/>
  <c r="O22" i="12"/>
  <c r="O5" i="12"/>
  <c r="O6" i="12"/>
  <c r="O7" i="12"/>
  <c r="O8" i="12"/>
  <c r="O9" i="12"/>
  <c r="O10" i="12"/>
  <c r="O11" i="12"/>
  <c r="O12" i="12"/>
  <c r="O13" i="12"/>
  <c r="O14" i="12"/>
  <c r="O15" i="12"/>
  <c r="O16" i="12"/>
  <c r="O17" i="12"/>
  <c r="O18" i="12"/>
  <c r="O19" i="12"/>
  <c r="O20" i="12"/>
  <c r="O21" i="12"/>
  <c r="O4" i="12"/>
  <c r="D29" i="15"/>
  <c r="D30" i="15"/>
  <c r="D31" i="15"/>
  <c r="D32" i="15"/>
  <c r="D33" i="15"/>
  <c r="D34" i="15"/>
  <c r="D35" i="15"/>
  <c r="D36" i="15"/>
  <c r="D37" i="15"/>
  <c r="D38" i="15"/>
  <c r="D39" i="15"/>
  <c r="D40" i="15"/>
  <c r="D41" i="15"/>
  <c r="D42" i="15"/>
  <c r="D43" i="15"/>
  <c r="D28" i="15"/>
  <c r="H31" i="15" l="1"/>
  <c r="H32" i="15" s="1"/>
  <c r="H33" i="15" s="1"/>
  <c r="H34" i="15" s="1"/>
  <c r="H35" i="15" s="1"/>
  <c r="H36" i="15" s="1"/>
  <c r="H37" i="15" s="1"/>
  <c r="H38" i="15" s="1"/>
  <c r="H39" i="15" s="1"/>
  <c r="H40" i="15" s="1"/>
  <c r="H41" i="15" s="1"/>
  <c r="H42" i="15" s="1"/>
  <c r="H43" i="15" s="1"/>
  <c r="H44" i="15" s="1"/>
  <c r="H45" i="15" s="1"/>
  <c r="H46" i="15" s="1"/>
  <c r="H47" i="15" s="1"/>
  <c r="H48" i="15" s="1"/>
  <c r="B29" i="15"/>
  <c r="B30" i="15" s="1"/>
  <c r="B31" i="15" s="1"/>
  <c r="B32" i="15" s="1"/>
  <c r="B33" i="15" s="1"/>
  <c r="B34" i="15" s="1"/>
  <c r="B35" i="15" s="1"/>
  <c r="B36" i="15" s="1"/>
  <c r="B37" i="15" s="1"/>
  <c r="B38" i="15" s="1"/>
  <c r="B39" i="15" s="1"/>
  <c r="B40" i="15" s="1"/>
  <c r="B41" i="15" s="1"/>
  <c r="B42" i="15" s="1"/>
  <c r="B43" i="15" s="1"/>
  <c r="D6" i="15"/>
  <c r="F6" i="15"/>
  <c r="H6" i="15"/>
  <c r="D7" i="15"/>
  <c r="F7" i="15"/>
  <c r="H7" i="15"/>
  <c r="D8" i="15"/>
  <c r="F8" i="15"/>
  <c r="H8" i="15"/>
  <c r="D9" i="15"/>
  <c r="F9" i="15"/>
  <c r="H9" i="15"/>
  <c r="D10" i="15"/>
  <c r="F10" i="15"/>
  <c r="H10" i="15"/>
  <c r="D11" i="15"/>
  <c r="F11" i="15"/>
  <c r="H11" i="15"/>
  <c r="D12" i="15"/>
  <c r="F12" i="15"/>
  <c r="H12" i="15"/>
  <c r="D13" i="15"/>
  <c r="F13" i="15"/>
  <c r="H13" i="15"/>
  <c r="D14" i="15"/>
  <c r="F14" i="15"/>
  <c r="H14" i="15"/>
  <c r="D15" i="15"/>
  <c r="F15" i="15"/>
  <c r="H15" i="15"/>
  <c r="D16" i="15"/>
  <c r="F16" i="15"/>
  <c r="H16" i="15"/>
  <c r="D17" i="15"/>
  <c r="F17" i="15"/>
  <c r="H17" i="15"/>
  <c r="D18" i="15"/>
  <c r="F18" i="15"/>
  <c r="H18" i="15"/>
  <c r="D19" i="15"/>
  <c r="F19" i="15"/>
  <c r="H19" i="15"/>
  <c r="D20" i="15"/>
  <c r="F20" i="15"/>
  <c r="H20" i="15"/>
  <c r="H5" i="15"/>
  <c r="C21" i="17"/>
  <c r="C20" i="17"/>
  <c r="C19" i="17"/>
  <c r="C18" i="17"/>
  <c r="C17" i="17"/>
  <c r="C16" i="17"/>
  <c r="C15" i="17"/>
  <c r="C14" i="17"/>
  <c r="C13" i="17"/>
  <c r="C12" i="17"/>
  <c r="C11" i="17"/>
  <c r="C10" i="17"/>
  <c r="C9" i="17"/>
  <c r="C8" i="17"/>
  <c r="C7" i="17"/>
  <c r="C6" i="17"/>
  <c r="C5" i="17"/>
  <c r="C4" i="17"/>
  <c r="C3" i="17"/>
  <c r="F5" i="15"/>
  <c r="D5" i="15"/>
  <c r="N6" i="15"/>
  <c r="N7" i="15"/>
  <c r="N8" i="15"/>
  <c r="N9" i="15"/>
  <c r="N10" i="15"/>
  <c r="N11" i="15"/>
  <c r="N12" i="15"/>
  <c r="N13" i="15"/>
  <c r="N14" i="15"/>
  <c r="N15" i="15"/>
  <c r="N16" i="15"/>
  <c r="N17" i="15"/>
  <c r="N18" i="15"/>
  <c r="N19" i="15"/>
  <c r="N20" i="15"/>
  <c r="N21" i="15" s="1"/>
  <c r="N22" i="15" s="1"/>
  <c r="N23" i="15" s="1"/>
  <c r="N5" i="15"/>
  <c r="J6" i="15" l="1"/>
  <c r="J7" i="15" s="1"/>
  <c r="J8" i="15" s="1"/>
  <c r="J9" i="15" s="1"/>
  <c r="J10" i="15" s="1"/>
  <c r="J11" i="15" s="1"/>
  <c r="J12" i="15" s="1"/>
  <c r="J13" i="15" s="1"/>
  <c r="J14" i="15" s="1"/>
  <c r="J15" i="15" s="1"/>
  <c r="J16" i="15" s="1"/>
  <c r="J17" i="15" s="1"/>
  <c r="J18" i="15" s="1"/>
  <c r="J19" i="15" s="1"/>
  <c r="J20" i="15" s="1"/>
  <c r="J21" i="15" s="1"/>
  <c r="J22" i="15" s="1"/>
  <c r="J23" i="15" s="1"/>
  <c r="B6" i="15"/>
  <c r="B7" i="15" s="1"/>
  <c r="B8" i="15" s="1"/>
  <c r="B9" i="15" s="1"/>
  <c r="B10" i="15" s="1"/>
  <c r="B11" i="15" s="1"/>
  <c r="B12" i="15" s="1"/>
  <c r="B13" i="15" s="1"/>
  <c r="B14" i="15" s="1"/>
  <c r="B15" i="15" s="1"/>
  <c r="B16" i="15" s="1"/>
  <c r="B17" i="15" s="1"/>
  <c r="B18" i="15" s="1"/>
  <c r="B19" i="15" s="1"/>
  <c r="B20" i="15" s="1"/>
  <c r="C14" i="16"/>
  <c r="C17" i="16"/>
  <c r="C16" i="16"/>
  <c r="D17" i="16"/>
  <c r="D16" i="16"/>
  <c r="D15" i="16"/>
  <c r="D4" i="16"/>
  <c r="G16" i="16"/>
  <c r="G17" i="16" s="1"/>
  <c r="G18" i="16" s="1"/>
  <c r="G19" i="16" s="1"/>
  <c r="G20" i="16" s="1"/>
  <c r="G21" i="16" s="1"/>
  <c r="G22" i="16" s="1"/>
  <c r="G23" i="16" s="1"/>
  <c r="G24" i="16" s="1"/>
  <c r="G25" i="16" s="1"/>
  <c r="G26" i="16" s="1"/>
  <c r="G27" i="16" s="1"/>
  <c r="G28" i="16" s="1"/>
  <c r="G29" i="16" s="1"/>
  <c r="G30" i="16" s="1"/>
  <c r="G31" i="16" s="1"/>
  <c r="G32" i="16" s="1"/>
  <c r="G33" i="16" s="1"/>
  <c r="G34" i="16" s="1"/>
  <c r="G35" i="16" s="1"/>
  <c r="F16" i="16"/>
  <c r="F17" i="16" s="1"/>
  <c r="F18" i="16" s="1"/>
  <c r="F19" i="16" s="1"/>
  <c r="F20" i="16" s="1"/>
  <c r="F21" i="16" s="1"/>
  <c r="F22" i="16" s="1"/>
  <c r="F23" i="16" s="1"/>
  <c r="F24" i="16" s="1"/>
  <c r="F25" i="16" s="1"/>
  <c r="F26" i="16" s="1"/>
  <c r="F27" i="16" s="1"/>
  <c r="F28" i="16" s="1"/>
  <c r="F29" i="16" s="1"/>
  <c r="F30" i="16" s="1"/>
  <c r="F31" i="16" s="1"/>
  <c r="F32" i="16" s="1"/>
  <c r="F33" i="16" s="1"/>
  <c r="F34" i="16" s="1"/>
  <c r="F35" i="16" s="1"/>
  <c r="C15" i="16"/>
  <c r="D14" i="16"/>
  <c r="C18" i="16" l="1"/>
  <c r="C13" i="16"/>
  <c r="D13" i="16" l="1"/>
  <c r="C12" i="16"/>
  <c r="C19" i="16"/>
  <c r="D18" i="16"/>
  <c r="C11" i="16" l="1"/>
  <c r="D12" i="16"/>
  <c r="D19" i="16"/>
  <c r="C20" i="16"/>
  <c r="D11" i="16" l="1"/>
  <c r="C10" i="16"/>
  <c r="C21" i="16"/>
  <c r="D20" i="16"/>
  <c r="D21" i="16" l="1"/>
  <c r="C22" i="16"/>
  <c r="D10" i="16"/>
  <c r="C9" i="16"/>
  <c r="D9" i="16" l="1"/>
  <c r="C8" i="16"/>
  <c r="C23" i="16"/>
  <c r="D22" i="16"/>
  <c r="D23" i="16" l="1"/>
  <c r="C24" i="16"/>
  <c r="C7" i="16"/>
  <c r="D8" i="16"/>
  <c r="D7" i="16" l="1"/>
  <c r="C6" i="16"/>
  <c r="C25" i="16"/>
  <c r="D24" i="16"/>
  <c r="D25" i="16" l="1"/>
  <c r="C26" i="16"/>
  <c r="D6" i="16"/>
  <c r="C5" i="16"/>
  <c r="D5" i="16" l="1"/>
  <c r="C4" i="16"/>
  <c r="C27" i="16"/>
  <c r="D26" i="16"/>
  <c r="D27" i="16" l="1"/>
  <c r="C28" i="16"/>
  <c r="C29" i="16" l="1"/>
  <c r="D28" i="16"/>
  <c r="D29" i="16" l="1"/>
  <c r="C30" i="16"/>
  <c r="C31" i="16" l="1"/>
  <c r="D30" i="16"/>
  <c r="D31" i="16" l="1"/>
  <c r="C32" i="16"/>
  <c r="C33" i="16" l="1"/>
  <c r="D32" i="16"/>
  <c r="D33" i="16" l="1"/>
  <c r="C34" i="16"/>
  <c r="C35" i="16" l="1"/>
  <c r="D35" i="16" s="1"/>
  <c r="D34" i="16"/>
  <c r="S35" i="3" l="1"/>
  <c r="T35" i="3"/>
  <c r="S36" i="3"/>
  <c r="T36" i="3"/>
  <c r="S37" i="3"/>
  <c r="T37" i="3"/>
  <c r="S38" i="3"/>
  <c r="T38" i="3"/>
  <c r="S39" i="3"/>
  <c r="T39" i="3"/>
  <c r="S40" i="3"/>
  <c r="T40" i="3"/>
  <c r="S41" i="3"/>
  <c r="T41" i="3"/>
  <c r="S42" i="3"/>
  <c r="T42" i="3"/>
  <c r="S43" i="3"/>
  <c r="T43" i="3"/>
  <c r="S44" i="3"/>
  <c r="T44" i="3"/>
  <c r="S45" i="3"/>
  <c r="T45" i="3"/>
  <c r="S46" i="3"/>
  <c r="T46" i="3"/>
  <c r="S47" i="3"/>
  <c r="T47" i="3"/>
  <c r="S48" i="3"/>
  <c r="T48" i="3"/>
  <c r="S49" i="3"/>
  <c r="T49" i="3"/>
  <c r="S50" i="3"/>
  <c r="T50" i="3"/>
  <c r="S51" i="3"/>
  <c r="T51" i="3"/>
  <c r="S52" i="3"/>
  <c r="T52" i="3"/>
  <c r="S53" i="3"/>
  <c r="T53" i="3"/>
  <c r="S54" i="3"/>
  <c r="T54" i="3"/>
  <c r="S55" i="3"/>
  <c r="T55" i="3"/>
  <c r="S56" i="3"/>
  <c r="T56" i="3"/>
  <c r="S57" i="3"/>
  <c r="T57" i="3"/>
  <c r="S58" i="3"/>
  <c r="T58" i="3"/>
  <c r="S59" i="3"/>
  <c r="T59" i="3"/>
  <c r="S60" i="3"/>
  <c r="T60" i="3"/>
  <c r="S61" i="3"/>
  <c r="T61" i="3"/>
  <c r="S62" i="3"/>
  <c r="T62" i="3"/>
  <c r="S63" i="3"/>
  <c r="T63" i="3"/>
  <c r="S64" i="3"/>
  <c r="T64" i="3"/>
  <c r="S65" i="3"/>
  <c r="T65" i="3"/>
  <c r="S66" i="3"/>
  <c r="T66" i="3"/>
  <c r="S67" i="3"/>
  <c r="T67" i="3"/>
  <c r="S68" i="3"/>
  <c r="T68" i="3"/>
  <c r="S69" i="3"/>
  <c r="T69" i="3"/>
  <c r="S70" i="3"/>
  <c r="T70" i="3"/>
  <c r="S71" i="3"/>
  <c r="T71" i="3"/>
  <c r="S72" i="3"/>
  <c r="T72" i="3"/>
  <c r="S73" i="3"/>
  <c r="T73" i="3"/>
  <c r="S74" i="3"/>
  <c r="T74" i="3"/>
  <c r="S75" i="3"/>
  <c r="T75" i="3"/>
  <c r="S76" i="3"/>
  <c r="T76" i="3"/>
  <c r="S77" i="3"/>
  <c r="T77" i="3"/>
  <c r="S78" i="3"/>
  <c r="T78" i="3"/>
  <c r="S79" i="3"/>
  <c r="T79" i="3"/>
  <c r="S80" i="3"/>
  <c r="T80" i="3"/>
  <c r="S81" i="3"/>
  <c r="T81" i="3"/>
  <c r="S82" i="3"/>
  <c r="T82" i="3"/>
  <c r="S83" i="3"/>
  <c r="T83" i="3"/>
  <c r="S84" i="3"/>
  <c r="T84" i="3"/>
  <c r="S85" i="3"/>
  <c r="T85" i="3"/>
  <c r="S86" i="3"/>
  <c r="T86" i="3"/>
  <c r="S87" i="3"/>
  <c r="T87" i="3"/>
  <c r="S88" i="3"/>
  <c r="T88" i="3"/>
  <c r="S89" i="3"/>
  <c r="T89" i="3"/>
  <c r="S90" i="3"/>
  <c r="T90" i="3"/>
  <c r="S91" i="3"/>
  <c r="T91" i="3"/>
  <c r="S92" i="3"/>
  <c r="T92" i="3"/>
  <c r="S93" i="3"/>
  <c r="T93" i="3"/>
  <c r="S94" i="3"/>
  <c r="T94" i="3"/>
  <c r="S95" i="3"/>
  <c r="T95" i="3"/>
  <c r="S96" i="3"/>
  <c r="T96" i="3"/>
  <c r="S97" i="3"/>
  <c r="T97" i="3"/>
  <c r="S98" i="3"/>
  <c r="T98" i="3"/>
  <c r="S99" i="3"/>
  <c r="T99" i="3"/>
  <c r="S100" i="3"/>
  <c r="T100" i="3"/>
  <c r="S101" i="3"/>
  <c r="T101" i="3"/>
  <c r="S102" i="3"/>
  <c r="T102" i="3"/>
  <c r="S103" i="3"/>
  <c r="T103" i="3"/>
  <c r="S104" i="3"/>
  <c r="T104" i="3"/>
  <c r="S105" i="3"/>
  <c r="T105" i="3"/>
  <c r="S106" i="3"/>
  <c r="T106" i="3"/>
  <c r="S107" i="3"/>
  <c r="T107" i="3"/>
  <c r="S108" i="3"/>
  <c r="T108" i="3"/>
  <c r="S109" i="3"/>
  <c r="T109" i="3"/>
  <c r="S110" i="3"/>
  <c r="T110" i="3"/>
  <c r="S111" i="3"/>
  <c r="T111" i="3"/>
  <c r="S112" i="3"/>
  <c r="T112" i="3"/>
  <c r="S113" i="3"/>
  <c r="T113" i="3"/>
  <c r="S114" i="3"/>
  <c r="T114" i="3"/>
  <c r="S115" i="3"/>
  <c r="T115" i="3"/>
  <c r="S116" i="3"/>
  <c r="T116" i="3"/>
  <c r="S117" i="3"/>
  <c r="T117" i="3"/>
  <c r="S118" i="3"/>
  <c r="T118" i="3"/>
  <c r="S119" i="3"/>
  <c r="T119" i="3"/>
  <c r="S120" i="3"/>
  <c r="T120" i="3"/>
  <c r="S121" i="3"/>
  <c r="T121" i="3"/>
  <c r="S122" i="3"/>
  <c r="T122" i="3"/>
  <c r="S123" i="3"/>
  <c r="T123" i="3"/>
  <c r="S124" i="3"/>
  <c r="T124" i="3"/>
  <c r="S125" i="3"/>
  <c r="T125" i="3"/>
  <c r="S126" i="3"/>
  <c r="T126" i="3"/>
  <c r="S127" i="3"/>
  <c r="T127" i="3"/>
  <c r="S128" i="3"/>
  <c r="T128" i="3"/>
  <c r="S129" i="3"/>
  <c r="T129" i="3"/>
  <c r="S130" i="3"/>
  <c r="T130" i="3"/>
  <c r="S131" i="3"/>
  <c r="T131" i="3"/>
  <c r="S132" i="3"/>
  <c r="T132" i="3"/>
  <c r="S133" i="3"/>
  <c r="T133" i="3"/>
  <c r="S134" i="3"/>
  <c r="T134" i="3"/>
  <c r="S135" i="3"/>
  <c r="T135" i="3"/>
  <c r="S136" i="3"/>
  <c r="T136" i="3"/>
  <c r="S137" i="3"/>
  <c r="T137" i="3"/>
  <c r="S138" i="3"/>
  <c r="T138" i="3"/>
  <c r="S139" i="3"/>
  <c r="T139" i="3"/>
  <c r="S140" i="3"/>
  <c r="T140" i="3"/>
  <c r="S141" i="3"/>
  <c r="T141" i="3"/>
  <c r="S142" i="3"/>
  <c r="T142" i="3"/>
  <c r="S143" i="3"/>
  <c r="T143" i="3"/>
  <c r="S144" i="3"/>
  <c r="T144" i="3"/>
  <c r="S145" i="3"/>
  <c r="T145" i="3"/>
  <c r="S146" i="3"/>
  <c r="T146" i="3"/>
  <c r="S147" i="3"/>
  <c r="T147" i="3"/>
  <c r="S148" i="3"/>
  <c r="T148" i="3"/>
  <c r="S149" i="3"/>
  <c r="T149" i="3"/>
  <c r="S150" i="3"/>
  <c r="T150" i="3"/>
  <c r="S151" i="3"/>
  <c r="T151" i="3"/>
  <c r="S152" i="3"/>
  <c r="T152" i="3"/>
  <c r="S153" i="3"/>
  <c r="T153" i="3"/>
  <c r="S154" i="3"/>
  <c r="T154" i="3"/>
  <c r="S155" i="3"/>
  <c r="T155" i="3"/>
  <c r="S156" i="3"/>
  <c r="T156" i="3"/>
  <c r="S157" i="3"/>
  <c r="T157" i="3"/>
  <c r="S158" i="3"/>
  <c r="T158" i="3"/>
  <c r="S159" i="3"/>
  <c r="T159" i="3"/>
  <c r="S160" i="3"/>
  <c r="T160" i="3"/>
  <c r="S161" i="3"/>
  <c r="T161" i="3"/>
  <c r="S162" i="3"/>
  <c r="T162" i="3"/>
  <c r="S163" i="3"/>
  <c r="T163" i="3"/>
  <c r="S164" i="3"/>
  <c r="T164" i="3"/>
  <c r="S165" i="3"/>
  <c r="T165" i="3"/>
  <c r="S166" i="3"/>
  <c r="T166" i="3"/>
  <c r="S167" i="3"/>
  <c r="T167" i="3"/>
  <c r="S168" i="3"/>
  <c r="T168" i="3"/>
  <c r="S169" i="3"/>
  <c r="T169" i="3"/>
  <c r="S170" i="3"/>
  <c r="T170" i="3"/>
  <c r="S171" i="3"/>
  <c r="T171" i="3"/>
  <c r="S172" i="3"/>
  <c r="T172" i="3"/>
  <c r="S173" i="3"/>
  <c r="T173" i="3"/>
  <c r="S174" i="3"/>
  <c r="T174" i="3"/>
  <c r="S175" i="3"/>
  <c r="T175" i="3"/>
  <c r="S176" i="3"/>
  <c r="T176" i="3"/>
  <c r="S177" i="3"/>
  <c r="T177" i="3"/>
  <c r="S178" i="3"/>
  <c r="T178" i="3"/>
  <c r="S179" i="3"/>
  <c r="T179" i="3"/>
  <c r="S180" i="3"/>
  <c r="T180" i="3"/>
  <c r="S181" i="3"/>
  <c r="T181" i="3"/>
  <c r="S182" i="3"/>
  <c r="T182" i="3"/>
  <c r="S183" i="3"/>
  <c r="T183" i="3"/>
  <c r="S184" i="3"/>
  <c r="T184" i="3"/>
  <c r="S185" i="3"/>
  <c r="T185" i="3"/>
  <c r="S186" i="3"/>
  <c r="T186" i="3"/>
  <c r="S187" i="3"/>
  <c r="T187" i="3"/>
  <c r="S188" i="3"/>
  <c r="T188" i="3"/>
  <c r="S189" i="3"/>
  <c r="T189" i="3"/>
  <c r="S190" i="3"/>
  <c r="T190" i="3"/>
  <c r="S191" i="3"/>
  <c r="T191" i="3"/>
  <c r="S192" i="3"/>
  <c r="T192" i="3"/>
  <c r="S193" i="3"/>
  <c r="T193" i="3"/>
  <c r="S194" i="3"/>
  <c r="T194" i="3"/>
  <c r="S195" i="3"/>
  <c r="T195" i="3"/>
  <c r="S196" i="3"/>
  <c r="T196" i="3"/>
  <c r="S197" i="3"/>
  <c r="T197" i="3"/>
  <c r="S198" i="3"/>
  <c r="T198" i="3"/>
  <c r="S199" i="3"/>
  <c r="T199" i="3"/>
  <c r="S200" i="3"/>
  <c r="T200" i="3"/>
  <c r="S201" i="3"/>
  <c r="T201" i="3"/>
  <c r="S202" i="3"/>
  <c r="T202" i="3"/>
  <c r="S203" i="3"/>
  <c r="T203" i="3"/>
  <c r="S204" i="3"/>
  <c r="T204" i="3"/>
  <c r="S205" i="3"/>
  <c r="T205" i="3"/>
  <c r="S206" i="3"/>
  <c r="T206" i="3"/>
  <c r="S207" i="3"/>
  <c r="T207" i="3"/>
  <c r="S208" i="3"/>
  <c r="T208" i="3"/>
  <c r="S209" i="3"/>
  <c r="T209" i="3"/>
  <c r="S210" i="3"/>
  <c r="T210" i="3"/>
  <c r="S211" i="3"/>
  <c r="T211" i="3"/>
  <c r="S212" i="3"/>
  <c r="T212" i="3"/>
  <c r="S213" i="3"/>
  <c r="T213" i="3"/>
  <c r="S214" i="3"/>
  <c r="T214" i="3"/>
  <c r="S215" i="3"/>
  <c r="T215" i="3"/>
  <c r="S216" i="3"/>
  <c r="T216" i="3"/>
  <c r="S217" i="3"/>
  <c r="T217" i="3"/>
  <c r="S218" i="3"/>
  <c r="T218" i="3"/>
  <c r="S219" i="3"/>
  <c r="T219" i="3"/>
  <c r="S220" i="3"/>
  <c r="T220" i="3"/>
  <c r="S221" i="3"/>
  <c r="T221" i="3"/>
  <c r="S222" i="3"/>
  <c r="T222" i="3"/>
  <c r="S223" i="3"/>
  <c r="T223" i="3"/>
  <c r="S224" i="3"/>
  <c r="T224" i="3"/>
  <c r="S225" i="3"/>
  <c r="T225" i="3"/>
  <c r="T34" i="3"/>
  <c r="S34" i="3"/>
  <c r="AC4" i="12"/>
  <c r="Y4" i="12"/>
  <c r="AC19" i="12" l="1"/>
  <c r="AB19" i="12"/>
  <c r="AA19" i="12"/>
  <c r="Z19" i="12"/>
  <c r="Y19" i="12"/>
  <c r="AC18" i="12"/>
  <c r="AB18" i="12"/>
  <c r="AA18" i="12"/>
  <c r="Z18" i="12"/>
  <c r="Y18" i="12"/>
  <c r="AC17" i="12"/>
  <c r="AB17" i="12"/>
  <c r="AA17" i="12"/>
  <c r="Z17" i="12"/>
  <c r="Y17" i="12"/>
  <c r="AC16" i="12"/>
  <c r="AD16" i="12" s="1"/>
  <c r="AB16" i="12"/>
  <c r="AA16" i="12"/>
  <c r="Z16" i="12"/>
  <c r="Y16" i="12"/>
  <c r="AC15" i="12"/>
  <c r="AB15" i="12"/>
  <c r="AA15" i="12"/>
  <c r="Z15" i="12"/>
  <c r="Y15" i="12"/>
  <c r="AC14" i="12"/>
  <c r="AD14" i="12" s="1"/>
  <c r="AB14" i="12"/>
  <c r="AA14" i="12"/>
  <c r="Z14" i="12"/>
  <c r="Y14" i="12"/>
  <c r="AC13" i="12"/>
  <c r="AD13" i="12" s="1"/>
  <c r="AB13" i="12"/>
  <c r="AA13" i="12"/>
  <c r="Z13" i="12"/>
  <c r="Y13" i="12"/>
  <c r="AC12" i="12"/>
  <c r="AB12" i="12"/>
  <c r="AA12" i="12"/>
  <c r="Z12" i="12"/>
  <c r="Y12" i="12"/>
  <c r="AC11" i="12"/>
  <c r="AB11" i="12"/>
  <c r="AA11" i="12"/>
  <c r="Z11" i="12"/>
  <c r="Y11" i="12"/>
  <c r="AC10" i="12"/>
  <c r="AB10" i="12"/>
  <c r="AA10" i="12"/>
  <c r="Z10" i="12"/>
  <c r="Y10" i="12"/>
  <c r="AC9" i="12"/>
  <c r="AB9" i="12"/>
  <c r="AA9" i="12"/>
  <c r="Z9" i="12"/>
  <c r="Y9" i="12"/>
  <c r="AC8" i="12"/>
  <c r="AB8" i="12"/>
  <c r="AA8" i="12"/>
  <c r="Z8" i="12"/>
  <c r="Y8" i="12"/>
  <c r="AC7" i="12"/>
  <c r="AB7" i="12"/>
  <c r="AA7" i="12"/>
  <c r="Z7" i="12"/>
  <c r="Y7" i="12"/>
  <c r="AC6" i="12"/>
  <c r="AB6" i="12"/>
  <c r="AA6" i="12"/>
  <c r="Z6" i="12"/>
  <c r="Y6" i="12"/>
  <c r="AC5" i="12"/>
  <c r="AB5" i="12"/>
  <c r="AA5" i="12"/>
  <c r="Z5" i="12"/>
  <c r="Y5" i="12"/>
  <c r="AB4" i="12"/>
  <c r="AA4" i="12"/>
  <c r="Z4" i="12"/>
  <c r="M123" i="11"/>
  <c r="M122" i="11"/>
  <c r="M121" i="11"/>
  <c r="M120" i="11"/>
  <c r="F124" i="11" s="1"/>
  <c r="M119" i="11"/>
  <c r="A106" i="11"/>
  <c r="A107" i="11" s="1"/>
  <c r="A108" i="11" s="1"/>
  <c r="A109" i="11" s="1"/>
  <c r="A110" i="11" s="1"/>
  <c r="A111" i="11" s="1"/>
  <c r="A112" i="11" s="1"/>
  <c r="A113" i="11" s="1"/>
  <c r="A114" i="11" s="1"/>
  <c r="A115" i="11" s="1"/>
  <c r="A116" i="11" s="1"/>
  <c r="A117" i="11" s="1"/>
  <c r="A118" i="11" s="1"/>
  <c r="A119" i="11" s="1"/>
  <c r="A120" i="11" s="1"/>
  <c r="A121" i="11" s="1"/>
  <c r="A122" i="11" s="1"/>
  <c r="A123" i="11" s="1"/>
  <c r="M98" i="11"/>
  <c r="M97" i="11"/>
  <c r="M96" i="11"/>
  <c r="M95" i="11"/>
  <c r="J99" i="11" s="1"/>
  <c r="M94" i="11"/>
  <c r="A81" i="11"/>
  <c r="A82" i="11" s="1"/>
  <c r="A83" i="11" s="1"/>
  <c r="A84" i="11" s="1"/>
  <c r="A85" i="11" s="1"/>
  <c r="A86" i="11" s="1"/>
  <c r="A87" i="11" s="1"/>
  <c r="A88" i="11" s="1"/>
  <c r="A89" i="11" s="1"/>
  <c r="A90" i="11" s="1"/>
  <c r="A91" i="11" s="1"/>
  <c r="A92" i="11" s="1"/>
  <c r="A93" i="11" s="1"/>
  <c r="A94" i="11" s="1"/>
  <c r="A95" i="11" s="1"/>
  <c r="A96" i="11" s="1"/>
  <c r="A97" i="11" s="1"/>
  <c r="A98" i="11" s="1"/>
  <c r="G74" i="11"/>
  <c r="M73" i="11"/>
  <c r="M72" i="11"/>
  <c r="M71" i="11"/>
  <c r="M70" i="11"/>
  <c r="F74" i="11" s="1"/>
  <c r="M69" i="11"/>
  <c r="A56" i="11"/>
  <c r="A57" i="11" s="1"/>
  <c r="A58" i="11" s="1"/>
  <c r="A59" i="11" s="1"/>
  <c r="A60" i="11" s="1"/>
  <c r="A61" i="11" s="1"/>
  <c r="A62" i="11" s="1"/>
  <c r="A63" i="11" s="1"/>
  <c r="A64" i="11" s="1"/>
  <c r="A65" i="11" s="1"/>
  <c r="A66" i="11" s="1"/>
  <c r="A67" i="11" s="1"/>
  <c r="A68" i="11" s="1"/>
  <c r="A69" i="11" s="1"/>
  <c r="A70" i="11" s="1"/>
  <c r="A71" i="11" s="1"/>
  <c r="A72" i="11" s="1"/>
  <c r="A73" i="11" s="1"/>
  <c r="M48" i="11"/>
  <c r="M47" i="11"/>
  <c r="M46" i="11"/>
  <c r="M45" i="11"/>
  <c r="J49" i="11" s="1"/>
  <c r="M44" i="11"/>
  <c r="A31" i="11"/>
  <c r="A32" i="11" s="1"/>
  <c r="A33" i="11" s="1"/>
  <c r="A34" i="11" s="1"/>
  <c r="A35" i="11" s="1"/>
  <c r="A36" i="11" s="1"/>
  <c r="A37" i="11" s="1"/>
  <c r="A38" i="11" s="1"/>
  <c r="A39" i="11" s="1"/>
  <c r="A40" i="11" s="1"/>
  <c r="A41" i="11" s="1"/>
  <c r="A42" i="11" s="1"/>
  <c r="A43" i="11" s="1"/>
  <c r="A44" i="11" s="1"/>
  <c r="A45" i="11" s="1"/>
  <c r="A46" i="11" s="1"/>
  <c r="A47" i="11" s="1"/>
  <c r="A48" i="11" s="1"/>
  <c r="G24" i="11"/>
  <c r="M23" i="11"/>
  <c r="M22" i="11"/>
  <c r="M21" i="11"/>
  <c r="M20" i="11"/>
  <c r="F24" i="11" s="1"/>
  <c r="M19" i="11"/>
  <c r="A6" i="11"/>
  <c r="A7" i="11" s="1"/>
  <c r="A8" i="11" s="1"/>
  <c r="A9" i="11" s="1"/>
  <c r="A10" i="11" s="1"/>
  <c r="A11" i="11" s="1"/>
  <c r="A12" i="11" s="1"/>
  <c r="A13" i="11" s="1"/>
  <c r="A14" i="11" s="1"/>
  <c r="A15" i="11" s="1"/>
  <c r="A16" i="11" s="1"/>
  <c r="A17" i="11" s="1"/>
  <c r="A18" i="11" s="1"/>
  <c r="A19" i="11" s="1"/>
  <c r="A20" i="11" s="1"/>
  <c r="A21" i="11" s="1"/>
  <c r="A22" i="11" s="1"/>
  <c r="A23" i="11" s="1"/>
  <c r="A106" i="10"/>
  <c r="A107" i="10" s="1"/>
  <c r="A108" i="10" s="1"/>
  <c r="A109" i="10" s="1"/>
  <c r="A110" i="10" s="1"/>
  <c r="A111" i="10" s="1"/>
  <c r="A112" i="10" s="1"/>
  <c r="A113" i="10" s="1"/>
  <c r="A114" i="10" s="1"/>
  <c r="A115" i="10" s="1"/>
  <c r="A116" i="10" s="1"/>
  <c r="A117" i="10" s="1"/>
  <c r="A118" i="10" s="1"/>
  <c r="A119" i="10" s="1"/>
  <c r="A120" i="10" s="1"/>
  <c r="A121" i="10" s="1"/>
  <c r="A122" i="10" s="1"/>
  <c r="A123" i="10" s="1"/>
  <c r="A81" i="10"/>
  <c r="A82" i="10" s="1"/>
  <c r="A83" i="10" s="1"/>
  <c r="A84" i="10" s="1"/>
  <c r="A85" i="10" s="1"/>
  <c r="A86" i="10" s="1"/>
  <c r="A87" i="10" s="1"/>
  <c r="A88" i="10" s="1"/>
  <c r="A89" i="10" s="1"/>
  <c r="A90" i="10" s="1"/>
  <c r="A91" i="10" s="1"/>
  <c r="A92" i="10" s="1"/>
  <c r="A93" i="10" s="1"/>
  <c r="A94" i="10" s="1"/>
  <c r="A95" i="10" s="1"/>
  <c r="A96" i="10" s="1"/>
  <c r="A97" i="10" s="1"/>
  <c r="A98" i="10" s="1"/>
  <c r="A56" i="10"/>
  <c r="A57" i="10" s="1"/>
  <c r="A58" i="10" s="1"/>
  <c r="A59" i="10" s="1"/>
  <c r="A60" i="10" s="1"/>
  <c r="A61" i="10" s="1"/>
  <c r="A62" i="10" s="1"/>
  <c r="A63" i="10" s="1"/>
  <c r="A64" i="10" s="1"/>
  <c r="A65" i="10" s="1"/>
  <c r="A66" i="10" s="1"/>
  <c r="A67" i="10" s="1"/>
  <c r="A68" i="10" s="1"/>
  <c r="A69" i="10" s="1"/>
  <c r="A70" i="10" s="1"/>
  <c r="A71" i="10" s="1"/>
  <c r="A72" i="10" s="1"/>
  <c r="A73" i="10" s="1"/>
  <c r="A31" i="10"/>
  <c r="A32" i="10" s="1"/>
  <c r="A33" i="10" s="1"/>
  <c r="A34" i="10" s="1"/>
  <c r="A35" i="10" s="1"/>
  <c r="A36" i="10" s="1"/>
  <c r="A37" i="10" s="1"/>
  <c r="A38" i="10" s="1"/>
  <c r="A39" i="10" s="1"/>
  <c r="A40" i="10" s="1"/>
  <c r="A41" i="10" s="1"/>
  <c r="A42" i="10" s="1"/>
  <c r="A43" i="10" s="1"/>
  <c r="A44" i="10" s="1"/>
  <c r="A45" i="10" s="1"/>
  <c r="A46" i="10" s="1"/>
  <c r="A47" i="10" s="1"/>
  <c r="A48" i="10" s="1"/>
  <c r="A6" i="10"/>
  <c r="A7" i="10" s="1"/>
  <c r="A8" i="10" s="1"/>
  <c r="A9" i="10" s="1"/>
  <c r="A10" i="10" s="1"/>
  <c r="A11" i="10" s="1"/>
  <c r="A12" i="10" s="1"/>
  <c r="A13" i="10" s="1"/>
  <c r="A14" i="10" s="1"/>
  <c r="A15" i="10" s="1"/>
  <c r="A16" i="10" s="1"/>
  <c r="A17" i="10" s="1"/>
  <c r="A18" i="10" s="1"/>
  <c r="A19" i="10" s="1"/>
  <c r="A20" i="10" s="1"/>
  <c r="A21" i="10" s="1"/>
  <c r="A22" i="10" s="1"/>
  <c r="A23" i="10" s="1"/>
  <c r="L35" i="9"/>
  <c r="K35" i="9"/>
  <c r="J35" i="9"/>
  <c r="I35" i="9"/>
  <c r="H35" i="9"/>
  <c r="G35" i="9"/>
  <c r="F35" i="9"/>
  <c r="E35" i="9"/>
  <c r="D35" i="9"/>
  <c r="C35" i="9"/>
  <c r="B35" i="9"/>
  <c r="L34" i="9"/>
  <c r="K34" i="9"/>
  <c r="J34" i="9"/>
  <c r="I34" i="9"/>
  <c r="H34" i="9"/>
  <c r="G34" i="9"/>
  <c r="F34" i="9"/>
  <c r="E34" i="9"/>
  <c r="D34" i="9"/>
  <c r="C34" i="9"/>
  <c r="B34" i="9"/>
  <c r="L33" i="9"/>
  <c r="K33" i="9"/>
  <c r="J33" i="9"/>
  <c r="I33" i="9"/>
  <c r="H33" i="9"/>
  <c r="G33" i="9"/>
  <c r="F33" i="9"/>
  <c r="E33" i="9"/>
  <c r="D33" i="9"/>
  <c r="C33" i="9"/>
  <c r="B33" i="9"/>
  <c r="L32" i="9"/>
  <c r="K32" i="9"/>
  <c r="J32" i="9"/>
  <c r="I32" i="9"/>
  <c r="H32" i="9"/>
  <c r="G32" i="9"/>
  <c r="F32" i="9"/>
  <c r="E32" i="9"/>
  <c r="D32" i="9"/>
  <c r="C32" i="9"/>
  <c r="B32" i="9"/>
  <c r="L31" i="9"/>
  <c r="K31" i="9"/>
  <c r="J31" i="9"/>
  <c r="I31" i="9"/>
  <c r="H31" i="9"/>
  <c r="G31" i="9"/>
  <c r="F31" i="9"/>
  <c r="E31" i="9"/>
  <c r="D31" i="9"/>
  <c r="C31" i="9"/>
  <c r="B31" i="9"/>
  <c r="L30" i="9"/>
  <c r="K30" i="9"/>
  <c r="J30" i="9"/>
  <c r="I30" i="9"/>
  <c r="H30" i="9"/>
  <c r="G30" i="9"/>
  <c r="F30" i="9"/>
  <c r="E30" i="9"/>
  <c r="D30" i="9"/>
  <c r="C30" i="9"/>
  <c r="B30" i="9"/>
  <c r="L10" i="9"/>
  <c r="K10" i="9"/>
  <c r="J10" i="9"/>
  <c r="I10" i="9"/>
  <c r="H10" i="9"/>
  <c r="G10" i="9"/>
  <c r="F10" i="9"/>
  <c r="E10" i="9"/>
  <c r="D10" i="9"/>
  <c r="D17" i="9" s="1"/>
  <c r="C10" i="9"/>
  <c r="B10" i="9"/>
  <c r="L9" i="9"/>
  <c r="K9" i="9"/>
  <c r="J9" i="9"/>
  <c r="I9" i="9"/>
  <c r="H9" i="9"/>
  <c r="G9" i="9"/>
  <c r="F9" i="9"/>
  <c r="E9" i="9"/>
  <c r="D9" i="9"/>
  <c r="C9" i="9"/>
  <c r="B9" i="9"/>
  <c r="L8" i="9"/>
  <c r="K8" i="9"/>
  <c r="J8" i="9"/>
  <c r="I8" i="9"/>
  <c r="H8" i="9"/>
  <c r="G8" i="9"/>
  <c r="F8" i="9"/>
  <c r="E8" i="9"/>
  <c r="D8" i="9"/>
  <c r="C8" i="9"/>
  <c r="B8" i="9"/>
  <c r="L7" i="9"/>
  <c r="K7" i="9"/>
  <c r="J7" i="9"/>
  <c r="I7" i="9"/>
  <c r="H7" i="9"/>
  <c r="G7" i="9"/>
  <c r="F7" i="9"/>
  <c r="E7" i="9"/>
  <c r="E14" i="9" s="1"/>
  <c r="D7" i="9"/>
  <c r="C7" i="9"/>
  <c r="B7" i="9"/>
  <c r="L6" i="9"/>
  <c r="L13" i="9" s="1"/>
  <c r="K6" i="9"/>
  <c r="J6" i="9"/>
  <c r="I6" i="9"/>
  <c r="H6" i="9"/>
  <c r="G6" i="9"/>
  <c r="F6" i="9"/>
  <c r="E6" i="9"/>
  <c r="D6" i="9"/>
  <c r="D13" i="9" s="1"/>
  <c r="C6" i="9"/>
  <c r="B6" i="9"/>
  <c r="L5" i="9"/>
  <c r="K5" i="9"/>
  <c r="J5" i="9"/>
  <c r="I5" i="9"/>
  <c r="H5" i="9"/>
  <c r="G5" i="9"/>
  <c r="F5" i="9"/>
  <c r="E5" i="9"/>
  <c r="D5" i="9"/>
  <c r="C5" i="9"/>
  <c r="B5" i="9"/>
  <c r="E41" i="8"/>
  <c r="D41" i="8"/>
  <c r="E40" i="8"/>
  <c r="D40" i="8"/>
  <c r="E39" i="8"/>
  <c r="D39" i="8"/>
  <c r="E38" i="8"/>
  <c r="D38" i="8"/>
  <c r="E37" i="8"/>
  <c r="D37" i="8"/>
  <c r="E36" i="8"/>
  <c r="D36" i="8"/>
  <c r="E35" i="8"/>
  <c r="D35" i="8"/>
  <c r="E34" i="8"/>
  <c r="D34" i="8"/>
  <c r="E33" i="8"/>
  <c r="D33" i="8"/>
  <c r="E32" i="8"/>
  <c r="D32" i="8"/>
  <c r="E31" i="8"/>
  <c r="D31" i="8"/>
  <c r="E30" i="8"/>
  <c r="D30" i="8"/>
  <c r="E29" i="8"/>
  <c r="D29" i="8"/>
  <c r="AD18" i="12" l="1"/>
  <c r="AD15" i="12"/>
  <c r="AD17" i="12"/>
  <c r="AD19" i="12"/>
  <c r="G124" i="11"/>
  <c r="I74" i="11"/>
  <c r="I24" i="11"/>
  <c r="J15" i="9"/>
  <c r="H13" i="9"/>
  <c r="J13" i="9"/>
  <c r="I14" i="9"/>
  <c r="F15" i="9"/>
  <c r="H17" i="9"/>
  <c r="F13" i="9"/>
  <c r="L17" i="9"/>
  <c r="F37" i="9"/>
  <c r="H39" i="9"/>
  <c r="J41" i="9"/>
  <c r="I13" i="9"/>
  <c r="F14" i="9"/>
  <c r="C15" i="9"/>
  <c r="K15" i="9"/>
  <c r="H16" i="9"/>
  <c r="E17" i="9"/>
  <c r="E19" i="9"/>
  <c r="M30" i="9"/>
  <c r="M44" i="9" s="1"/>
  <c r="G37" i="9"/>
  <c r="D38" i="9"/>
  <c r="L38" i="9"/>
  <c r="I39" i="9"/>
  <c r="F40" i="9"/>
  <c r="C41" i="9"/>
  <c r="K41" i="9"/>
  <c r="B21" i="9"/>
  <c r="B15" i="9"/>
  <c r="G16" i="9"/>
  <c r="K38" i="9"/>
  <c r="E40" i="9"/>
  <c r="G14" i="9"/>
  <c r="D15" i="9"/>
  <c r="L15" i="9"/>
  <c r="I16" i="9"/>
  <c r="F17" i="9"/>
  <c r="H37" i="9"/>
  <c r="E38" i="9"/>
  <c r="E46" i="9"/>
  <c r="M33" i="9"/>
  <c r="M47" i="9" s="1"/>
  <c r="B39" i="9"/>
  <c r="J39" i="9"/>
  <c r="G48" i="9"/>
  <c r="G40" i="9"/>
  <c r="D41" i="9"/>
  <c r="L41" i="9"/>
  <c r="C38" i="9"/>
  <c r="M35" i="9"/>
  <c r="M49" i="9" s="1"/>
  <c r="B41" i="9"/>
  <c r="B19" i="9"/>
  <c r="B13" i="9"/>
  <c r="B20" i="9"/>
  <c r="C19" i="9"/>
  <c r="C13" i="9"/>
  <c r="K13" i="9"/>
  <c r="H14" i="9"/>
  <c r="H19" i="9" s="1"/>
  <c r="E15" i="9"/>
  <c r="B16" i="9"/>
  <c r="J16" i="9"/>
  <c r="G17" i="9"/>
  <c r="D44" i="9"/>
  <c r="L44" i="9"/>
  <c r="I37" i="9"/>
  <c r="F38" i="9"/>
  <c r="C39" i="9"/>
  <c r="K39" i="9"/>
  <c r="K47" i="9"/>
  <c r="H40" i="9"/>
  <c r="E49" i="9"/>
  <c r="E41" i="9"/>
  <c r="C16" i="9"/>
  <c r="G38" i="9"/>
  <c r="I40" i="9"/>
  <c r="E13" i="9"/>
  <c r="B14" i="9"/>
  <c r="J14" i="9"/>
  <c r="G15" i="9"/>
  <c r="D16" i="9"/>
  <c r="L16" i="9"/>
  <c r="I17" i="9"/>
  <c r="C37" i="9"/>
  <c r="K37" i="9"/>
  <c r="H38" i="9"/>
  <c r="E39" i="9"/>
  <c r="E47" i="9"/>
  <c r="B40" i="9"/>
  <c r="M34" i="9"/>
  <c r="M48" i="9" s="1"/>
  <c r="J40" i="9"/>
  <c r="G41" i="9"/>
  <c r="G49" i="9"/>
  <c r="K16" i="9"/>
  <c r="B37" i="9"/>
  <c r="M31" i="9"/>
  <c r="M45" i="9" s="1"/>
  <c r="L47" i="9"/>
  <c r="L39" i="9"/>
  <c r="K14" i="9"/>
  <c r="H15" i="9"/>
  <c r="E16" i="9"/>
  <c r="M10" i="9"/>
  <c r="B17" i="9"/>
  <c r="J17" i="9"/>
  <c r="G44" i="9"/>
  <c r="D37" i="9"/>
  <c r="L45" i="9"/>
  <c r="L37" i="9"/>
  <c r="I38" i="9"/>
  <c r="F39" i="9"/>
  <c r="F47" i="9"/>
  <c r="C40" i="9"/>
  <c r="K40" i="9"/>
  <c r="K48" i="9"/>
  <c r="H41" i="9"/>
  <c r="J45" i="9"/>
  <c r="J37" i="9"/>
  <c r="D39" i="9"/>
  <c r="D47" i="9"/>
  <c r="F49" i="9"/>
  <c r="F41" i="9"/>
  <c r="C14" i="9"/>
  <c r="G13" i="9"/>
  <c r="D14" i="9"/>
  <c r="L14" i="9"/>
  <c r="I15" i="9"/>
  <c r="F16" i="9"/>
  <c r="C17" i="9"/>
  <c r="K17" i="9"/>
  <c r="H44" i="9"/>
  <c r="E37" i="9"/>
  <c r="B38" i="9"/>
  <c r="M32" i="9"/>
  <c r="M46" i="9" s="1"/>
  <c r="J38" i="9"/>
  <c r="G39" i="9"/>
  <c r="G47" i="9"/>
  <c r="D40" i="9"/>
  <c r="L40" i="9"/>
  <c r="L48" i="9"/>
  <c r="I41" i="9"/>
  <c r="I49" i="9"/>
  <c r="H24" i="11"/>
  <c r="D49" i="11"/>
  <c r="L49" i="11"/>
  <c r="H74" i="11"/>
  <c r="D99" i="11"/>
  <c r="L99" i="11"/>
  <c r="H124" i="11"/>
  <c r="K125" i="11" s="1"/>
  <c r="E49" i="11"/>
  <c r="E99" i="11"/>
  <c r="I124" i="11"/>
  <c r="B24" i="11"/>
  <c r="J24" i="11"/>
  <c r="F49" i="11"/>
  <c r="B74" i="11"/>
  <c r="J74" i="11"/>
  <c r="F99" i="11"/>
  <c r="B124" i="11"/>
  <c r="J124" i="11"/>
  <c r="K99" i="11"/>
  <c r="C24" i="11"/>
  <c r="K24" i="11"/>
  <c r="K25" i="11" s="1"/>
  <c r="G49" i="11"/>
  <c r="C74" i="11"/>
  <c r="E75" i="11" s="1"/>
  <c r="K74" i="11"/>
  <c r="K75" i="11" s="1"/>
  <c r="G99" i="11"/>
  <c r="C124" i="11"/>
  <c r="K124" i="11"/>
  <c r="K49" i="11"/>
  <c r="D24" i="11"/>
  <c r="L24" i="11"/>
  <c r="H49" i="11"/>
  <c r="D74" i="11"/>
  <c r="L74" i="11"/>
  <c r="H99" i="11"/>
  <c r="D124" i="11"/>
  <c r="L124" i="11"/>
  <c r="C49" i="11"/>
  <c r="E50" i="11" s="1"/>
  <c r="C99" i="11"/>
  <c r="E24" i="11"/>
  <c r="I49" i="11"/>
  <c r="E74" i="11"/>
  <c r="I99" i="11"/>
  <c r="E124" i="11"/>
  <c r="B49" i="11"/>
  <c r="B99" i="11"/>
  <c r="F48" i="9" l="1"/>
  <c r="B48" i="9"/>
  <c r="F46" i="9"/>
  <c r="K44" i="9"/>
  <c r="J49" i="9"/>
  <c r="C45" i="9"/>
  <c r="I45" i="9"/>
  <c r="J47" i="9"/>
  <c r="I47" i="9"/>
  <c r="D48" i="9"/>
  <c r="E45" i="9"/>
  <c r="I46" i="9"/>
  <c r="B45" i="9"/>
  <c r="F44" i="9"/>
  <c r="I48" i="9"/>
  <c r="H48" i="9"/>
  <c r="F45" i="9"/>
  <c r="K49" i="9"/>
  <c r="C48" i="9"/>
  <c r="E44" i="9"/>
  <c r="C47" i="9"/>
  <c r="D49" i="9"/>
  <c r="J44" i="9"/>
  <c r="D45" i="9"/>
  <c r="J48" i="9"/>
  <c r="H46" i="9"/>
  <c r="H45" i="9"/>
  <c r="B44" i="9"/>
  <c r="J46" i="9"/>
  <c r="B49" i="9"/>
  <c r="B46" i="9"/>
  <c r="C46" i="9"/>
  <c r="E48" i="9"/>
  <c r="L46" i="9"/>
  <c r="G46" i="9"/>
  <c r="C44" i="9"/>
  <c r="K46" i="9"/>
  <c r="D46" i="9"/>
  <c r="H47" i="9"/>
  <c r="K45" i="9"/>
  <c r="L49" i="9"/>
  <c r="C49" i="9"/>
  <c r="H49" i="9"/>
  <c r="B47" i="9"/>
  <c r="I44" i="9"/>
  <c r="G45" i="9"/>
  <c r="E25" i="11"/>
  <c r="E125" i="11"/>
  <c r="K100" i="11"/>
  <c r="E100" i="11"/>
  <c r="K50" i="11"/>
  <c r="V49" i="7" l="1"/>
  <c r="I6" i="7"/>
  <c r="H6" i="7"/>
  <c r="G6" i="7"/>
  <c r="F6" i="7"/>
  <c r="E6" i="7"/>
  <c r="D6" i="7"/>
  <c r="C6" i="7"/>
  <c r="B6" i="7"/>
  <c r="I5" i="7"/>
  <c r="H5" i="7"/>
  <c r="G5" i="7"/>
  <c r="F5" i="7"/>
  <c r="E5" i="7"/>
  <c r="D5" i="7"/>
  <c r="C5" i="7"/>
  <c r="K60" i="6" l="1"/>
  <c r="K59" i="6"/>
  <c r="J60" i="6"/>
  <c r="J59" i="6"/>
  <c r="I60" i="6"/>
  <c r="I59" i="6"/>
  <c r="E59" i="6" l="1"/>
  <c r="B59" i="6"/>
  <c r="K30" i="6"/>
  <c r="Q29" i="6"/>
  <c r="N29" i="6"/>
  <c r="K29" i="6"/>
  <c r="H29" i="6"/>
  <c r="E29" i="6"/>
  <c r="B29" i="6"/>
  <c r="Q28" i="6"/>
  <c r="N28" i="6"/>
  <c r="L28" i="6"/>
  <c r="K28" i="6"/>
  <c r="H28" i="6"/>
  <c r="E28" i="6"/>
  <c r="B28" i="6"/>
  <c r="AB27" i="6"/>
  <c r="AA27" i="6"/>
  <c r="Z27" i="6"/>
  <c r="W27" i="6"/>
  <c r="V27" i="6"/>
  <c r="U27" i="6"/>
  <c r="S27" i="6"/>
  <c r="AB26" i="6"/>
  <c r="AA26" i="6"/>
  <c r="Z26" i="6"/>
  <c r="W26" i="6"/>
  <c r="V26" i="6"/>
  <c r="U26" i="6"/>
  <c r="S26" i="6"/>
  <c r="AB25" i="6"/>
  <c r="AA25" i="6"/>
  <c r="Z25" i="6"/>
  <c r="W25" i="6"/>
  <c r="V25" i="6"/>
  <c r="U25" i="6"/>
  <c r="S25" i="6"/>
  <c r="AB24" i="6"/>
  <c r="AA24" i="6"/>
  <c r="Z24" i="6"/>
  <c r="W24" i="6"/>
  <c r="V24" i="6"/>
  <c r="U24" i="6"/>
  <c r="S24" i="6"/>
  <c r="AB23" i="6"/>
  <c r="AA23" i="6"/>
  <c r="Z23" i="6"/>
  <c r="W23" i="6"/>
  <c r="V23" i="6"/>
  <c r="U23" i="6"/>
  <c r="S23" i="6"/>
  <c r="AB22" i="6"/>
  <c r="AA22" i="6"/>
  <c r="Z22" i="6"/>
  <c r="W22" i="6"/>
  <c r="V22" i="6"/>
  <c r="U22" i="6"/>
  <c r="S22" i="6"/>
  <c r="AB21" i="6"/>
  <c r="AA21" i="6"/>
  <c r="Z21" i="6"/>
  <c r="W21" i="6"/>
  <c r="V21" i="6"/>
  <c r="U21" i="6"/>
  <c r="S21" i="6"/>
  <c r="AB20" i="6"/>
  <c r="AA20" i="6"/>
  <c r="Z20" i="6"/>
  <c r="W20" i="6"/>
  <c r="V20" i="6"/>
  <c r="U20" i="6"/>
  <c r="S20" i="6"/>
  <c r="AB19" i="6"/>
  <c r="AA19" i="6"/>
  <c r="Z19" i="6"/>
  <c r="W19" i="6"/>
  <c r="V19" i="6"/>
  <c r="U19" i="6"/>
  <c r="S19" i="6"/>
  <c r="AB18" i="6"/>
  <c r="AA18" i="6"/>
  <c r="Z18" i="6"/>
  <c r="W18" i="6"/>
  <c r="V18" i="6"/>
  <c r="U18" i="6"/>
  <c r="S18" i="6"/>
  <c r="AB17" i="6"/>
  <c r="AA17" i="6"/>
  <c r="Z17" i="6"/>
  <c r="W17" i="6"/>
  <c r="V17" i="6"/>
  <c r="U17" i="6"/>
  <c r="S17" i="6"/>
  <c r="AB16" i="6"/>
  <c r="AA16" i="6"/>
  <c r="Z16" i="6"/>
  <c r="W16" i="6"/>
  <c r="V16" i="6"/>
  <c r="U16" i="6"/>
  <c r="S16" i="6"/>
  <c r="AB15" i="6"/>
  <c r="AA15" i="6"/>
  <c r="Z15" i="6"/>
  <c r="W15" i="6"/>
  <c r="V15" i="6"/>
  <c r="U15" i="6"/>
  <c r="S15" i="6"/>
  <c r="AB14" i="6"/>
  <c r="AA14" i="6"/>
  <c r="Z14" i="6"/>
  <c r="W14" i="6"/>
  <c r="V14" i="6"/>
  <c r="U14" i="6"/>
  <c r="S14" i="6"/>
  <c r="AB13" i="6"/>
  <c r="AA13" i="6"/>
  <c r="Z13" i="6"/>
  <c r="W13" i="6"/>
  <c r="V13" i="6"/>
  <c r="U13" i="6"/>
  <c r="S13" i="6"/>
  <c r="AB12" i="6"/>
  <c r="AA12" i="6"/>
  <c r="Z12" i="6"/>
  <c r="W12" i="6"/>
  <c r="V12" i="6"/>
  <c r="U12" i="6"/>
  <c r="S12" i="6"/>
  <c r="AB11" i="6"/>
  <c r="AA11" i="6"/>
  <c r="Z11" i="6"/>
  <c r="W11" i="6"/>
  <c r="V11" i="6"/>
  <c r="U11" i="6"/>
  <c r="S11" i="6"/>
  <c r="AB10" i="6"/>
  <c r="AA10" i="6"/>
  <c r="Z10" i="6"/>
  <c r="W10" i="6"/>
  <c r="V10" i="6"/>
  <c r="U10" i="6"/>
  <c r="S10" i="6"/>
  <c r="AB9" i="6"/>
  <c r="AA9" i="6"/>
  <c r="Z9" i="6"/>
  <c r="W9" i="6"/>
  <c r="V9" i="6"/>
  <c r="U9" i="6"/>
  <c r="S9" i="6"/>
  <c r="AB8" i="6"/>
  <c r="AA8" i="6"/>
  <c r="Z8" i="6"/>
  <c r="W8" i="6"/>
  <c r="V8" i="6"/>
  <c r="U8" i="6"/>
  <c r="S8" i="6"/>
  <c r="AB7" i="6"/>
  <c r="AA7" i="6"/>
  <c r="Z7" i="6"/>
  <c r="W7" i="6"/>
  <c r="V7" i="6"/>
  <c r="U7" i="6"/>
  <c r="A38" i="4"/>
  <c r="A39" i="4" s="1"/>
  <c r="A40" i="4" s="1"/>
  <c r="A41" i="4" s="1"/>
  <c r="S29" i="4"/>
  <c r="R29" i="4"/>
  <c r="Q29" i="4"/>
  <c r="P29" i="4"/>
  <c r="E29" i="4"/>
  <c r="D29" i="4"/>
  <c r="C29" i="4"/>
  <c r="B29" i="4"/>
  <c r="A8" i="3"/>
  <c r="A9" i="3" s="1"/>
  <c r="A10" i="3" s="1"/>
  <c r="A11" i="3" s="1"/>
  <c r="A12" i="3" s="1"/>
  <c r="A13" i="3" s="1"/>
  <c r="A14" i="3" s="1"/>
  <c r="A15" i="3" s="1"/>
  <c r="A16" i="3" s="1"/>
  <c r="A17" i="3" s="1"/>
  <c r="A18" i="3" s="1"/>
  <c r="A19" i="3" s="1"/>
  <c r="A20" i="3" s="1"/>
  <c r="A21" i="3" s="1"/>
  <c r="A22" i="3" s="1"/>
  <c r="A23" i="3" s="1"/>
  <c r="A24" i="3" s="1"/>
  <c r="A25" i="3" s="1"/>
  <c r="A26" i="3" s="1"/>
  <c r="A27" i="3" s="1"/>
</calcChain>
</file>

<file path=xl/sharedStrings.xml><?xml version="1.0" encoding="utf-8"?>
<sst xmlns="http://schemas.openxmlformats.org/spreadsheetml/2006/main" count="604" uniqueCount="251">
  <si>
    <t>Source:</t>
  </si>
  <si>
    <t>2022 Load Forecast  - https://www.pjm.com/-/media/library/reports-notices/load-forecast/2022-load-report.ashx. Note that values beyond 2037 are extrapolated using 5-Year CAGR over 2032-2037.</t>
  </si>
  <si>
    <t>Energy (MWh)</t>
  </si>
  <si>
    <t>Zone</t>
  </si>
  <si>
    <t>RTO</t>
  </si>
  <si>
    <t>Year</t>
  </si>
  <si>
    <t>AE</t>
  </si>
  <si>
    <t>AEP</t>
  </si>
  <si>
    <t>APS</t>
  </si>
  <si>
    <t>ATSI</t>
  </si>
  <si>
    <t>BGE</t>
  </si>
  <si>
    <t>COMED</t>
  </si>
  <si>
    <t>DAY</t>
  </si>
  <si>
    <t>DEOK</t>
  </si>
  <si>
    <t>DLCO</t>
  </si>
  <si>
    <t>DOM</t>
  </si>
  <si>
    <t>DPL</t>
  </si>
  <si>
    <t>EKPC</t>
  </si>
  <si>
    <t>JCPL</t>
  </si>
  <si>
    <t>METED</t>
  </si>
  <si>
    <t>OVEC</t>
  </si>
  <si>
    <t>PECO</t>
  </si>
  <si>
    <t>PEPCO</t>
  </si>
  <si>
    <t>PENELEC</t>
  </si>
  <si>
    <t>PPL_UGI</t>
  </si>
  <si>
    <t>PSEG</t>
  </si>
  <si>
    <t>RECO</t>
  </si>
  <si>
    <t>Total</t>
  </si>
  <si>
    <t>Peak (MW)</t>
  </si>
  <si>
    <t>Monthly Peak (MW)</t>
  </si>
  <si>
    <t>Summer CAGR</t>
  </si>
  <si>
    <t>Winter CAGR</t>
  </si>
  <si>
    <t>Peak CAGR</t>
  </si>
  <si>
    <t>CAGR</t>
  </si>
  <si>
    <t>Energy Load</t>
  </si>
  <si>
    <t>Summer Peak Demand</t>
  </si>
  <si>
    <t>Winter Peak Demand</t>
  </si>
  <si>
    <t>Natural Gas Price Forecast</t>
  </si>
  <si>
    <t>Source Notes:</t>
  </si>
  <si>
    <t>2021$/MMBtu</t>
  </si>
  <si>
    <t>Near-term prices (through 2023) - Based on SNL Amerex Forwards as of June 3rd, 2022</t>
  </si>
  <si>
    <t>Updated</t>
  </si>
  <si>
    <t>Near-to-medium term (2024-2025) - Blend of near-term and AEO 2022 long-term forecasts</t>
  </si>
  <si>
    <t>Longer-term (2026-2042) - AEO 2022 Long-term forecast.</t>
  </si>
  <si>
    <t>Eastern Gas South</t>
  </si>
  <si>
    <t>Henry Hub (Base)</t>
  </si>
  <si>
    <t>TGP Z4 200L</t>
  </si>
  <si>
    <t>Transco Z5</t>
  </si>
  <si>
    <t>TCO</t>
  </si>
  <si>
    <t>Dominion S</t>
  </si>
  <si>
    <t>Note:</t>
  </si>
  <si>
    <t>CRA uses pure natural gas market forwards over 2020-2021 period, and the market forwards are based on an average of the ten trading dates ending April 30, 2021.</t>
  </si>
  <si>
    <t>Over 2021-2023, the market forwards are blended with CRA's fundamental gas forecasts, and starting 2024 the gas price outlook represents the CRA fundamental outlook for Henry Hub (based on internal forecasting tools) and all other gas hubs in the US and Canada.</t>
  </si>
  <si>
    <t>Henry Hub</t>
  </si>
  <si>
    <t>Eastern Gas South - Low</t>
  </si>
  <si>
    <t>Eastern Gas South - Base</t>
  </si>
  <si>
    <t>Eastern Gas South - High</t>
  </si>
  <si>
    <t>Coal Price Projections</t>
  </si>
  <si>
    <t>Factor metric to short ton</t>
  </si>
  <si>
    <t>Near term (2022-2023) - Forwards (source: SNL Forwards)</t>
  </si>
  <si>
    <t>Medium-term (2024-2025) - Trend from forwards to CRA fundamentals analysis</t>
  </si>
  <si>
    <t>Longer-term (2026+) - CRA fundamental analysis</t>
  </si>
  <si>
    <t>CRA</t>
  </si>
  <si>
    <t>(2021$/short ton of coal)</t>
  </si>
  <si>
    <t>FOB</t>
  </si>
  <si>
    <t>CAPP</t>
  </si>
  <si>
    <t>NAPP</t>
  </si>
  <si>
    <t>ILB</t>
  </si>
  <si>
    <t>PRB</t>
  </si>
  <si>
    <t>May/June 2022 SNL Coal Price Forwards</t>
  </si>
  <si>
    <t>2022*</t>
  </si>
  <si>
    <t>* Average of Rest of 2022</t>
  </si>
  <si>
    <t>Emission Prices</t>
  </si>
  <si>
    <t>Important!!!</t>
  </si>
  <si>
    <t>Conv Factor</t>
  </si>
  <si>
    <t>short ton/ton</t>
  </si>
  <si>
    <t>Convert to nominal and ton</t>
  </si>
  <si>
    <t>2021$/short ton</t>
  </si>
  <si>
    <t>Zero</t>
  </si>
  <si>
    <t>Moderate</t>
  </si>
  <si>
    <t>High</t>
  </si>
  <si>
    <t>Updated Moderate</t>
  </si>
  <si>
    <t>Updated High</t>
  </si>
  <si>
    <t>RGGI</t>
  </si>
  <si>
    <t>US National</t>
  </si>
  <si>
    <t>RGGI Coverage</t>
  </si>
  <si>
    <t>NJ (joined 2020) and VA (joined 2021) assumed to remain in RGGI</t>
  </si>
  <si>
    <t>PA assumed to join RGGI</t>
  </si>
  <si>
    <t>All other RGGI states remain "in" the program for the duration</t>
  </si>
  <si>
    <t xml:space="preserve">https://www.rggi.org/auctions/auction-results </t>
  </si>
  <si>
    <r>
      <t>CO</t>
    </r>
    <r>
      <rPr>
        <b/>
        <vertAlign val="subscript"/>
        <sz val="10"/>
        <color theme="1"/>
        <rFont val="Arial"/>
        <family val="2"/>
      </rPr>
      <t>2</t>
    </r>
    <r>
      <rPr>
        <b/>
        <sz val="10"/>
        <color theme="1"/>
        <rFont val="Arial"/>
        <family val="2"/>
      </rPr>
      <t xml:space="preserve"> Emission Prices</t>
    </r>
  </si>
  <si>
    <t>Nominal$/ton</t>
  </si>
  <si>
    <t>PJM Load Forecast</t>
  </si>
  <si>
    <t>Base</t>
  </si>
  <si>
    <t>Low</t>
  </si>
  <si>
    <t>PJM Load (MW) Growth Projections - 2022 Load Forecast</t>
  </si>
  <si>
    <t>PJM Energy (GWh) Growth Projections - 2022 Load Forecast</t>
  </si>
  <si>
    <t>PJM Load (MW) Growth Projections - High</t>
  </si>
  <si>
    <t>PJM Energy (GWh) Growth Projections - High</t>
  </si>
  <si>
    <t>PJM Load (MW) Growth Projections - Low</t>
  </si>
  <si>
    <t>PJM Energy (GWh) Growth Projections - Low</t>
  </si>
  <si>
    <t>PJM RTO</t>
  </si>
  <si>
    <r>
      <rPr>
        <b/>
        <sz val="10"/>
        <rFont val="Arial"/>
        <family val="2"/>
      </rPr>
      <t>PJM :</t>
    </r>
    <r>
      <rPr>
        <sz val="10"/>
        <rFont val="Arial"/>
        <family val="2"/>
      </rPr>
      <t xml:space="preserve"> </t>
    </r>
  </si>
  <si>
    <t>PJM Summer Peak (MW) Growth Projections - 2022 Load Forecast</t>
  </si>
  <si>
    <t>PJM Winter Peak (MW) Growth Projections - 2022 Load Forecast</t>
  </si>
  <si>
    <t>REF, REF-HC, NCR</t>
  </si>
  <si>
    <t>CETA</t>
  </si>
  <si>
    <t>ECR</t>
  </si>
  <si>
    <t>Peak Capacity</t>
  </si>
  <si>
    <t>Energy</t>
  </si>
  <si>
    <t>PJM Solar and 4-Hr Battery Storage Peak Credit Assumptions***</t>
  </si>
  <si>
    <t>Source: https://www.pjm.com/-/media/planning/res-adeq/elcc/elcc-class-ratings-for-2024-2025.ashx</t>
  </si>
  <si>
    <t>Capacity Contribution? Check the eFORd assumptions</t>
  </si>
  <si>
    <t>Solar Fixed</t>
  </si>
  <si>
    <t>Solar Tracking</t>
  </si>
  <si>
    <t>Onshore Wind</t>
  </si>
  <si>
    <t>Offshore Wind</t>
  </si>
  <si>
    <t>4-Hour Storage</t>
  </si>
  <si>
    <t>8-Hour Storage</t>
  </si>
  <si>
    <t>Solar**</t>
  </si>
  <si>
    <t>* Reflects the ELCC Results from PJM's report, delivery year 2024/2025</t>
  </si>
  <si>
    <t>** Solar ELCC reflects a weighted average estimate of both Solar Fixed and Solar Tracking</t>
  </si>
  <si>
    <t>*** Assumed ELCC values reflect preliminary capacity expansion in PJM region and are subject to change pending final expansion results</t>
  </si>
  <si>
    <t>Table 4: 2024 - 2032 ELCC Class Ratings and ELCC Portfolio Rating</t>
  </si>
  <si>
    <t>Source: https://www.pjm.com/-/media/planning/res-adeq/elcc/elcc-report-december-2021.ashx</t>
  </si>
  <si>
    <t>ELCC Class</t>
  </si>
  <si>
    <t>4-hr Storage</t>
  </si>
  <si>
    <t>6-hr Storage</t>
  </si>
  <si>
    <t>8-hr Storage</t>
  </si>
  <si>
    <t>10-hr Storage</t>
  </si>
  <si>
    <t>Solar Hybrid Open Loop - Storage Component</t>
  </si>
  <si>
    <t>Solar Hybrid Closed Loop - Storage Component</t>
  </si>
  <si>
    <t>Hydro Intermittent</t>
  </si>
  <si>
    <t>Landfill Gas</t>
  </si>
  <si>
    <t>Hydro Non-Pumped Storage</t>
  </si>
  <si>
    <t>Portfolio</t>
  </si>
  <si>
    <t>Resource Tax Credits or Benefits</t>
  </si>
  <si>
    <t>Reference Case</t>
  </si>
  <si>
    <t>Inflation Reduction Act</t>
  </si>
  <si>
    <t>Wind PTC​</t>
  </si>
  <si>
    <t>Wind ITC​</t>
  </si>
  <si>
    <t>Solar PTC​</t>
  </si>
  <si>
    <t>Solar ITC​</t>
  </si>
  <si>
    <t>Clean Energy PTC​</t>
  </si>
  <si>
    <t>Clean Energy ITC​</t>
  </si>
  <si>
    <t>Storage ITC​</t>
  </si>
  <si>
    <t>CCS​</t>
  </si>
  <si>
    <t>Hydrogen​</t>
  </si>
  <si>
    <t>$25/MWh</t>
  </si>
  <si>
    <t>$/kg</t>
  </si>
  <si>
    <r>
      <t>2022</t>
    </r>
    <r>
      <rPr>
        <sz val="11"/>
        <color rgb="FF404040"/>
        <rFont val="Arial"/>
        <family val="2"/>
      </rPr>
      <t>​</t>
    </r>
  </si>
  <si>
    <t>​</t>
  </si>
  <si>
    <r>
      <t>2023</t>
    </r>
    <r>
      <rPr>
        <sz val="11"/>
        <color rgb="FF404040"/>
        <rFont val="Arial"/>
        <family val="2"/>
      </rPr>
      <t>​</t>
    </r>
  </si>
  <si>
    <r>
      <t>2024</t>
    </r>
    <r>
      <rPr>
        <sz val="11"/>
        <color rgb="FF404040"/>
        <rFont val="Arial"/>
        <family val="2"/>
      </rPr>
      <t>​</t>
    </r>
  </si>
  <si>
    <r>
      <t>2025</t>
    </r>
    <r>
      <rPr>
        <sz val="11"/>
        <color rgb="FF404040"/>
        <rFont val="Arial"/>
        <family val="2"/>
      </rPr>
      <t>​</t>
    </r>
  </si>
  <si>
    <r>
      <t>2026</t>
    </r>
    <r>
      <rPr>
        <sz val="11"/>
        <color rgb="FF404040"/>
        <rFont val="Arial"/>
        <family val="2"/>
      </rPr>
      <t>​</t>
    </r>
  </si>
  <si>
    <r>
      <t>2027</t>
    </r>
    <r>
      <rPr>
        <sz val="11"/>
        <color rgb="FF404040"/>
        <rFont val="Arial"/>
        <family val="2"/>
      </rPr>
      <t>​</t>
    </r>
  </si>
  <si>
    <r>
      <t>2028</t>
    </r>
    <r>
      <rPr>
        <sz val="11"/>
        <color rgb="FF404040"/>
        <rFont val="Arial"/>
        <family val="2"/>
      </rPr>
      <t>​</t>
    </r>
  </si>
  <si>
    <r>
      <t>2029</t>
    </r>
    <r>
      <rPr>
        <sz val="11"/>
        <color rgb="FF404040"/>
        <rFont val="Arial"/>
        <family val="2"/>
      </rPr>
      <t>​</t>
    </r>
  </si>
  <si>
    <r>
      <t>2030</t>
    </r>
    <r>
      <rPr>
        <sz val="11"/>
        <color rgb="FF404040"/>
        <rFont val="Arial"/>
        <family val="2"/>
      </rPr>
      <t>​</t>
    </r>
  </si>
  <si>
    <r>
      <t>2031</t>
    </r>
    <r>
      <rPr>
        <sz val="11"/>
        <color rgb="FF404040"/>
        <rFont val="Arial"/>
        <family val="2"/>
      </rPr>
      <t>​</t>
    </r>
  </si>
  <si>
    <r>
      <t>2032</t>
    </r>
    <r>
      <rPr>
        <sz val="11"/>
        <color rgb="FF404040"/>
        <rFont val="Arial"/>
        <family val="2"/>
      </rPr>
      <t>​</t>
    </r>
  </si>
  <si>
    <r>
      <t>2033</t>
    </r>
    <r>
      <rPr>
        <sz val="11"/>
        <color rgb="FF404040"/>
        <rFont val="Arial"/>
        <family val="2"/>
      </rPr>
      <t>​</t>
    </r>
  </si>
  <si>
    <r>
      <t>2034</t>
    </r>
    <r>
      <rPr>
        <sz val="11"/>
        <color rgb="FF404040"/>
        <rFont val="Arial"/>
        <family val="2"/>
      </rPr>
      <t>​</t>
    </r>
  </si>
  <si>
    <r>
      <t>2035+</t>
    </r>
    <r>
      <rPr>
        <sz val="11"/>
        <color rgb="FF404040"/>
        <rFont val="Arial"/>
        <family val="2"/>
      </rPr>
      <t>​</t>
    </r>
  </si>
  <si>
    <t>0%​</t>
  </si>
  <si>
    <t>(1), (3), (4), (7)​</t>
  </si>
  <si>
    <t>(2), (3), (4), (7)​</t>
  </si>
  <si>
    <t>(3), (4), (7)​</t>
  </si>
  <si>
    <t>(3),(5), (7)​</t>
  </si>
  <si>
    <t>(7), (8)​</t>
  </si>
  <si>
    <r>
      <t>Wind PTC</t>
    </r>
    <r>
      <rPr>
        <vertAlign val="superscript"/>
        <sz val="11"/>
        <color theme="1"/>
        <rFont val="Arial"/>
        <family val="2"/>
      </rPr>
      <t>†</t>
    </r>
  </si>
  <si>
    <r>
      <t>Solar ITC</t>
    </r>
    <r>
      <rPr>
        <vertAlign val="superscript"/>
        <sz val="11"/>
        <color theme="1"/>
        <rFont val="Arial"/>
        <family val="2"/>
      </rPr>
      <t>††</t>
    </r>
  </si>
  <si>
    <t>PTC</t>
  </si>
  <si>
    <t>ITC</t>
  </si>
  <si>
    <t>Wind PTC^</t>
  </si>
  <si>
    <t>Solar ITC^</t>
  </si>
  <si>
    <t>Previous Policy</t>
  </si>
  <si>
    <t>Current Policy</t>
  </si>
  <si>
    <t>Previous Policy*</t>
  </si>
  <si>
    <r>
      <rPr>
        <vertAlign val="superscript"/>
        <sz val="10"/>
        <color theme="1"/>
        <rFont val="Arial"/>
        <family val="2"/>
      </rPr>
      <t>†</t>
    </r>
    <r>
      <rPr>
        <sz val="11"/>
        <color theme="1"/>
        <rFont val="Calibri"/>
        <family val="2"/>
        <scheme val="minor"/>
      </rPr>
      <t xml:space="preserve"> 10-year production tax credit (PTC) available, assuming plant is operational by end of year and properly safe-harbored. The 2021 PTC value was $25/MWh. This value is subject to inflation escalation each year by the IRS. Solar PTC revived (solar is eligible for either PTC or ITC)</t>
    </r>
  </si>
  <si>
    <r>
      <rPr>
        <vertAlign val="superscript"/>
        <sz val="10"/>
        <color theme="1"/>
        <rFont val="Arial"/>
        <family val="2"/>
      </rPr>
      <t>††</t>
    </r>
    <r>
      <rPr>
        <sz val="11"/>
        <color theme="1"/>
        <rFont val="Calibri"/>
        <family val="2"/>
        <scheme val="minor"/>
      </rPr>
      <t xml:space="preserve"> Investment tax credit (ITC) available, assuming plant is operational by end of year and properly safe-harbored. Wind ITC revived (Wind eligible for PTC or ITC)</t>
    </r>
  </si>
  <si>
    <t>Source: https://www.taxequitytimes.com/2020/12/solar-and-wind-tax-credits-extended-again/</t>
  </si>
  <si>
    <t>^ Under Relief Bill, not taking into account the Continuity Safe Harbor</t>
  </si>
  <si>
    <t>* Under "Relief Bill" passed on December 21, 2020</t>
  </si>
  <si>
    <t>Advanced</t>
  </si>
  <si>
    <t>Medium</t>
  </si>
  <si>
    <t>Conservative</t>
  </si>
  <si>
    <t>Operational Year</t>
  </si>
  <si>
    <t>Wind</t>
  </si>
  <si>
    <t>Solar PV with tracking</t>
  </si>
  <si>
    <t>Lithium Ion</t>
  </si>
  <si>
    <t>Capacity Mix Chart</t>
  </si>
  <si>
    <t>PJM</t>
  </si>
  <si>
    <t>Coal</t>
  </si>
  <si>
    <t>Gas</t>
  </si>
  <si>
    <t>Oil</t>
  </si>
  <si>
    <t>Nuclear</t>
  </si>
  <si>
    <t>Hydro</t>
  </si>
  <si>
    <t>Solar</t>
  </si>
  <si>
    <t>Storage</t>
  </si>
  <si>
    <t>Other</t>
  </si>
  <si>
    <t>Off-Wind</t>
  </si>
  <si>
    <t>Gas CCS</t>
  </si>
  <si>
    <t>2037 (REF)</t>
  </si>
  <si>
    <t>2037 (REF-HC)</t>
  </si>
  <si>
    <t>2037 (NCR)</t>
  </si>
  <si>
    <t>2037 (CETA)</t>
  </si>
  <si>
    <t>2037 (ECR)</t>
  </si>
  <si>
    <t>Generation Mix Chart</t>
  </si>
  <si>
    <t>Capacity Mix Reference Scenario</t>
  </si>
  <si>
    <t>Capacity Mix Reference + High Cost Scenario</t>
  </si>
  <si>
    <t>Capacity Mix NCR Scenario</t>
  </si>
  <si>
    <t>Capacity Mix CETA Scenario</t>
  </si>
  <si>
    <t>Capacity Mix ECR Scenario</t>
  </si>
  <si>
    <t>ATC Prices: AEP_Zone (2021$/MWh)</t>
  </si>
  <si>
    <t>On-Peak Prices: AEP_Zone (2021$/MWh)</t>
  </si>
  <si>
    <t>Off-Peak Prices: AEP_Zone (2021$/MWh)</t>
  </si>
  <si>
    <t>REF</t>
  </si>
  <si>
    <t>REF+HC</t>
  </si>
  <si>
    <t>NCR</t>
  </si>
  <si>
    <t>REF-HC</t>
  </si>
  <si>
    <t>Inflation Assumptions</t>
  </si>
  <si>
    <t>Inflation Rate</t>
  </si>
  <si>
    <t>Index</t>
  </si>
  <si>
    <t>Adjustment to 2021</t>
  </si>
  <si>
    <t>PPI Inflation Rate</t>
  </si>
  <si>
    <t>CPI Index</t>
  </si>
  <si>
    <t>PPI Index</t>
  </si>
  <si>
    <t>2020 GBP to USD</t>
  </si>
  <si>
    <t>https://www.macrotrends.net/2549/pound-dollar-exchange-rate-historical-chart</t>
  </si>
  <si>
    <t>Market Price</t>
  </si>
  <si>
    <t xml:space="preserve">  ($2021/MW-day)</t>
  </si>
  <si>
    <t>($2021/kW-year)</t>
  </si>
  <si>
    <t>in 2021$</t>
  </si>
  <si>
    <t>in 2018$</t>
  </si>
  <si>
    <t>On-Peak Energy Prices ($/MWh)</t>
  </si>
  <si>
    <t>Off-Peak Energy Prices($/MWh)</t>
  </si>
  <si>
    <t>Capacity Prices ($/MW-day)</t>
  </si>
  <si>
    <t>On-Peak Energy Prices</t>
  </si>
  <si>
    <t>Off-Peak Energy Prices</t>
  </si>
  <si>
    <t>Capacity Prices</t>
  </si>
  <si>
    <t>2019 IRP</t>
  </si>
  <si>
    <t>2022 IRP</t>
  </si>
  <si>
    <t>Source: https://data.bls.gov/timeseries/CUUR0000SA0</t>
  </si>
  <si>
    <t>CPI Avg. 2018</t>
  </si>
  <si>
    <t>CPI Avg. 2021</t>
  </si>
  <si>
    <t>Source: KP 2019 IRP, input assumptions</t>
  </si>
  <si>
    <t>Natural Gas TCO Pool ($/MMBtu)</t>
  </si>
  <si>
    <t>Illinois Basin Coal ($/ton)</t>
  </si>
  <si>
    <t>Natural Gas TCO - Delivered ($/MMBtu)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</si>
</sst>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
    <numFmt numFmtId="167" formatCode="[$-409]mmm\-yy;@"/>
    <numFmt numFmtId="168" formatCode="0.000000"/>
    <numFmt numFmtId="169" formatCode="0.0"/>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2"/>
      <color rgb="FF0070C0"/>
      <name val="Calibri"/>
      <family val="2"/>
      <scheme val="minor"/>
    </font>
    <font>
      <b/>
      <sz val="12"/>
      <color theme="5" tint="-0.249977111117893"/>
      <name val="Calibri"/>
      <family val="2"/>
      <scheme val="minor"/>
    </font>
    <font>
      <b/>
      <sz val="10"/>
      <color theme="1"/>
      <name val="Arial"/>
      <family val="2"/>
    </font>
    <font>
      <sz val="10"/>
      <color theme="1"/>
      <name val="Arial"/>
      <family val="2"/>
    </font>
    <font>
      <u/>
      <sz val="10"/>
      <color theme="1"/>
      <name val="Arial"/>
      <family val="2"/>
    </font>
    <font>
      <sz val="10"/>
      <name val="Arial"/>
      <family val="2"/>
    </font>
    <font>
      <sz val="10"/>
      <color rgb="FFFF0000"/>
      <name val="Arial"/>
      <family val="2"/>
    </font>
    <font>
      <i/>
      <sz val="10"/>
      <color theme="1"/>
      <name val="Arial"/>
      <family val="2"/>
    </font>
    <font>
      <sz val="10"/>
      <color indexed="8"/>
      <name val="Arial"/>
      <family val="2"/>
    </font>
    <font>
      <b/>
      <sz val="10"/>
      <name val="Arial"/>
      <family val="2"/>
    </font>
    <font>
      <sz val="10"/>
      <color rgb="FF000000"/>
      <name val="Arial"/>
      <family val="2"/>
    </font>
    <font>
      <sz val="9"/>
      <color theme="1"/>
      <name val="Arial"/>
      <family val="2"/>
    </font>
    <font>
      <sz val="8"/>
      <color rgb="FFFF0000"/>
      <name val="Arial"/>
      <family val="2"/>
    </font>
    <font>
      <u/>
      <sz val="10"/>
      <color theme="10"/>
      <name val="Arial"/>
      <family val="2"/>
    </font>
    <font>
      <b/>
      <vertAlign val="subscript"/>
      <sz val="10"/>
      <color theme="1"/>
      <name val="Arial"/>
      <family val="2"/>
    </font>
    <font>
      <i/>
      <sz val="10"/>
      <color rgb="FFFF0000"/>
      <name val="Arial"/>
      <family val="2"/>
    </font>
    <font>
      <b/>
      <sz val="10"/>
      <color rgb="FFFF0000"/>
      <name val="Arial"/>
      <family val="2"/>
    </font>
    <font>
      <b/>
      <sz val="11"/>
      <color theme="1"/>
      <name val="Arial"/>
      <family val="2"/>
    </font>
    <font>
      <b/>
      <sz val="10"/>
      <color theme="3"/>
      <name val="Arial"/>
      <family val="2"/>
    </font>
    <font>
      <sz val="10"/>
      <color theme="3"/>
      <name val="Arial"/>
      <family val="2"/>
    </font>
    <font>
      <b/>
      <i/>
      <sz val="11"/>
      <color theme="1"/>
      <name val="Arial"/>
      <family val="2"/>
    </font>
    <font>
      <sz val="11"/>
      <color theme="1"/>
      <name val="Arial"/>
      <family val="2"/>
    </font>
    <font>
      <sz val="11"/>
      <color rgb="FF404040"/>
      <name val="Arial"/>
      <family val="2"/>
    </font>
    <font>
      <vertAlign val="superscript"/>
      <sz val="11"/>
      <color theme="1"/>
      <name val="Arial"/>
      <family val="2"/>
    </font>
    <font>
      <vertAlign val="superscript"/>
      <sz val="10"/>
      <color theme="1"/>
      <name val="Arial"/>
      <family val="2"/>
    </font>
    <font>
      <sz val="11"/>
      <color theme="1" tint="0.499984740745262"/>
      <name val="Calibri"/>
      <family val="2"/>
      <scheme val="minor"/>
    </font>
    <font>
      <b/>
      <sz val="10"/>
      <color theme="1"/>
      <name val="Calibri"/>
      <family val="2"/>
      <scheme val="minor"/>
    </font>
    <font>
      <b/>
      <sz val="11"/>
      <color theme="1" tint="0.34998626667073579"/>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2"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s>
  <borders count="74">
    <border>
      <left/>
      <right/>
      <top/>
      <bottom/>
      <diagonal/>
    </border>
    <border>
      <left style="medium">
        <color theme="5"/>
      </left>
      <right style="thin">
        <color theme="5"/>
      </right>
      <top style="medium">
        <color theme="5"/>
      </top>
      <bottom style="thin">
        <color theme="5"/>
      </bottom>
      <diagonal/>
    </border>
    <border>
      <left style="thin">
        <color theme="5"/>
      </left>
      <right style="thin">
        <color theme="5"/>
      </right>
      <top style="medium">
        <color theme="5"/>
      </top>
      <bottom style="thin">
        <color theme="5"/>
      </bottom>
      <diagonal/>
    </border>
    <border>
      <left style="thin">
        <color theme="5"/>
      </left>
      <right style="medium">
        <color theme="5"/>
      </right>
      <top style="medium">
        <color theme="5"/>
      </top>
      <bottom style="thin">
        <color theme="5"/>
      </bottom>
      <diagonal/>
    </border>
    <border>
      <left style="medium">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medium">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medium">
        <color theme="5"/>
      </right>
      <top style="thin">
        <color theme="5"/>
      </top>
      <bottom/>
      <diagonal/>
    </border>
    <border>
      <left style="medium">
        <color theme="5"/>
      </left>
      <right style="thin">
        <color theme="5"/>
      </right>
      <top style="thin">
        <color theme="5"/>
      </top>
      <bottom style="medium">
        <color theme="5"/>
      </bottom>
      <diagonal/>
    </border>
    <border>
      <left style="thin">
        <color theme="5"/>
      </left>
      <right style="thin">
        <color theme="5"/>
      </right>
      <top style="thin">
        <color theme="5"/>
      </top>
      <bottom style="medium">
        <color theme="5"/>
      </bottom>
      <diagonal/>
    </border>
    <border>
      <left style="thin">
        <color theme="5"/>
      </left>
      <right style="medium">
        <color theme="5"/>
      </right>
      <top style="thin">
        <color theme="5"/>
      </top>
      <bottom style="medium">
        <color theme="5"/>
      </bottom>
      <diagonal/>
    </border>
    <border>
      <left style="medium">
        <color theme="5"/>
      </left>
      <right style="medium">
        <color theme="5"/>
      </right>
      <top style="medium">
        <color theme="5"/>
      </top>
      <bottom style="medium">
        <color theme="5"/>
      </bottom>
      <diagonal/>
    </border>
    <border>
      <left style="medium">
        <color theme="5"/>
      </left>
      <right/>
      <top style="medium">
        <color theme="5"/>
      </top>
      <bottom/>
      <diagonal/>
    </border>
    <border>
      <left style="medium">
        <color theme="5"/>
      </left>
      <right style="thin">
        <color theme="5"/>
      </right>
      <top style="medium">
        <color theme="5"/>
      </top>
      <bottom/>
      <diagonal/>
    </border>
    <border>
      <left style="thin">
        <color theme="5"/>
      </left>
      <right style="thin">
        <color theme="5"/>
      </right>
      <top style="medium">
        <color theme="5"/>
      </top>
      <bottom/>
      <diagonal/>
    </border>
    <border>
      <left style="thin">
        <color theme="5"/>
      </left>
      <right style="medium">
        <color theme="5"/>
      </right>
      <top style="medium">
        <color theme="5"/>
      </top>
      <bottom/>
      <diagonal/>
    </border>
    <border>
      <left style="medium">
        <color theme="5"/>
      </left>
      <right style="medium">
        <color theme="5"/>
      </right>
      <top style="thin">
        <color theme="5"/>
      </top>
      <bottom style="thin">
        <color theme="5"/>
      </bottom>
      <diagonal/>
    </border>
    <border>
      <left style="medium">
        <color theme="5"/>
      </left>
      <right/>
      <top style="medium">
        <color theme="5"/>
      </top>
      <bottom style="medium">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medium">
        <color theme="5"/>
      </left>
      <right style="medium">
        <color theme="5"/>
      </right>
      <top style="medium">
        <color theme="5"/>
      </top>
      <bottom/>
      <diagonal/>
    </border>
    <border>
      <left style="medium">
        <color theme="5"/>
      </left>
      <right style="medium">
        <color theme="5"/>
      </right>
      <top style="thin">
        <color theme="5"/>
      </top>
      <bottom style="medium">
        <color theme="5"/>
      </bottom>
      <diagonal/>
    </border>
    <border>
      <left style="thin">
        <color theme="5"/>
      </left>
      <right style="thin">
        <color theme="5"/>
      </right>
      <top/>
      <bottom style="thin">
        <color theme="5"/>
      </bottom>
      <diagonal/>
    </border>
    <border>
      <left style="thin">
        <color theme="5"/>
      </left>
      <right style="medium">
        <color theme="5"/>
      </right>
      <top/>
      <bottom style="thin">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style="medium">
        <color theme="5"/>
      </left>
      <right style="thin">
        <color theme="5"/>
      </right>
      <top style="thin">
        <color theme="5"/>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right style="medium">
        <color theme="5"/>
      </right>
      <top/>
      <bottom/>
      <diagonal/>
    </border>
    <border>
      <left style="medium">
        <color theme="5"/>
      </left>
      <right style="medium">
        <color theme="5"/>
      </right>
      <top/>
      <bottom/>
      <diagonal/>
    </border>
    <border>
      <left style="medium">
        <color theme="5"/>
      </left>
      <right style="medium">
        <color theme="5"/>
      </right>
      <top/>
      <bottom style="medium">
        <color theme="5"/>
      </bottom>
      <diagonal/>
    </border>
    <border>
      <left/>
      <right style="medium">
        <color theme="5"/>
      </right>
      <top/>
      <bottom style="medium">
        <color theme="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theme="5"/>
      </left>
      <right style="thin">
        <color theme="5"/>
      </right>
      <top/>
      <bottom style="thin">
        <color theme="5"/>
      </bottom>
      <diagonal/>
    </border>
    <border>
      <left style="medium">
        <color rgb="FF00B0F0"/>
      </left>
      <right style="thin">
        <color rgb="FF00B0F0"/>
      </right>
      <top style="medium">
        <color rgb="FF00B0F0"/>
      </top>
      <bottom style="thin">
        <color rgb="FF00B0F0"/>
      </bottom>
      <diagonal/>
    </border>
    <border>
      <left style="thin">
        <color rgb="FF00B0F0"/>
      </left>
      <right style="medium">
        <color rgb="FF00B0F0"/>
      </right>
      <top style="medium">
        <color rgb="FF00B0F0"/>
      </top>
      <bottom style="thin">
        <color rgb="FF00B0F0"/>
      </bottom>
      <diagonal/>
    </border>
    <border>
      <left style="medium">
        <color rgb="FF00B0F0"/>
      </left>
      <right style="thin">
        <color rgb="FF00B0F0"/>
      </right>
      <top style="thin">
        <color rgb="FF00B0F0"/>
      </top>
      <bottom style="medium">
        <color rgb="FF00B0F0"/>
      </bottom>
      <diagonal/>
    </border>
    <border>
      <left style="thin">
        <color rgb="FF00B0F0"/>
      </left>
      <right style="medium">
        <color rgb="FF00B0F0"/>
      </right>
      <top style="thin">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B0F0"/>
      </left>
      <right style="thin">
        <color rgb="FF00B0F0"/>
      </right>
      <top/>
      <bottom style="thin">
        <color rgb="FF00B0F0"/>
      </bottom>
      <diagonal/>
    </border>
    <border>
      <left style="thin">
        <color rgb="FF00B0F0"/>
      </left>
      <right style="medium">
        <color rgb="FF00B0F0"/>
      </right>
      <top/>
      <bottom style="thin">
        <color rgb="FF00B0F0"/>
      </bottom>
      <diagonal/>
    </border>
    <border>
      <left/>
      <right style="medium">
        <color indexed="64"/>
      </right>
      <top/>
      <bottom style="medium">
        <color indexed="64"/>
      </bottom>
      <diagonal/>
    </border>
    <border>
      <left style="medium">
        <color rgb="FF00B0F0"/>
      </left>
      <right style="medium">
        <color rgb="FF00B0F0"/>
      </right>
      <top style="thin">
        <color rgb="FF00B0F0"/>
      </top>
      <bottom style="thin">
        <color rgb="FF00B0F0"/>
      </bottom>
      <diagonal/>
    </border>
    <border>
      <left style="medium">
        <color rgb="FF00B0F0"/>
      </left>
      <right style="thin">
        <color rgb="FF00B0F0"/>
      </right>
      <top style="thin">
        <color rgb="FF00B0F0"/>
      </top>
      <bottom style="thin">
        <color rgb="FF00B0F0"/>
      </bottom>
      <diagonal/>
    </border>
    <border>
      <left style="thin">
        <color rgb="FF00B0F0"/>
      </left>
      <right style="medium">
        <color rgb="FF00B0F0"/>
      </right>
      <top style="thin">
        <color rgb="FF00B0F0"/>
      </top>
      <bottom style="thin">
        <color rgb="FF00B0F0"/>
      </bottom>
      <diagonal/>
    </border>
    <border>
      <left style="medium">
        <color rgb="FF00B0F0"/>
      </left>
      <right style="medium">
        <color rgb="FF00B0F0"/>
      </right>
      <top style="thin">
        <color rgb="FF00B0F0"/>
      </top>
      <bottom style="medium">
        <color rgb="FF00B0F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theme="3"/>
      </left>
      <right/>
      <top/>
      <bottom style="thin">
        <color indexed="64"/>
      </bottom>
      <diagonal/>
    </border>
    <border>
      <left/>
      <right style="thin">
        <color theme="3"/>
      </right>
      <top/>
      <bottom style="thin">
        <color indexed="64"/>
      </bottom>
      <diagonal/>
    </border>
    <border>
      <left style="thin">
        <color theme="3"/>
      </left>
      <right/>
      <top style="thin">
        <color indexed="64"/>
      </top>
      <bottom/>
      <diagonal/>
    </border>
    <border>
      <left/>
      <right style="thin">
        <color theme="3"/>
      </right>
      <top style="thin">
        <color indexed="64"/>
      </top>
      <bottom/>
      <diagonal/>
    </border>
    <border>
      <left style="thin">
        <color theme="3"/>
      </left>
      <right/>
      <top/>
      <bottom/>
      <diagonal/>
    </border>
    <border>
      <left/>
      <right style="thin">
        <color theme="3"/>
      </right>
      <top/>
      <bottom/>
      <diagonal/>
    </border>
    <border>
      <left style="thin">
        <color theme="3"/>
      </left>
      <right/>
      <top style="medium">
        <color indexed="64"/>
      </top>
      <bottom/>
      <diagonal/>
    </border>
    <border>
      <left/>
      <right style="thin">
        <color theme="3"/>
      </right>
      <top style="medium">
        <color indexed="64"/>
      </top>
      <bottom/>
      <diagonal/>
    </border>
    <border>
      <left style="thin">
        <color theme="3"/>
      </left>
      <right/>
      <top/>
      <bottom style="medium">
        <color indexed="64"/>
      </bottom>
      <diagonal/>
    </border>
    <border>
      <left/>
      <right style="thin">
        <color theme="3"/>
      </right>
      <top/>
      <bottom style="medium">
        <color indexed="64"/>
      </bottom>
      <diagonal/>
    </border>
  </borders>
  <cellStyleXfs count="1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168" fontId="8" fillId="0" borderId="0">
      <alignment horizontal="left" wrapText="1"/>
    </xf>
    <xf numFmtId="0" fontId="1" fillId="0" borderId="0"/>
    <xf numFmtId="43" fontId="1" fillId="0" borderId="0" applyFont="0" applyFill="0" applyBorder="0" applyAlignment="0" applyProtection="0"/>
    <xf numFmtId="9" fontId="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xf numFmtId="43" fontId="6" fillId="0" borderId="0" applyFont="0" applyFill="0" applyBorder="0" applyAlignment="0" applyProtection="0"/>
    <xf numFmtId="0" fontId="6" fillId="0" borderId="0"/>
    <xf numFmtId="0" fontId="1" fillId="0" borderId="0"/>
    <xf numFmtId="9" fontId="6" fillId="0" borderId="0" applyFont="0" applyFill="0" applyBorder="0" applyAlignment="0" applyProtection="0"/>
    <xf numFmtId="0" fontId="8" fillId="0" borderId="0"/>
  </cellStyleXfs>
  <cellXfs count="297">
    <xf numFmtId="0" fontId="0" fillId="0" borderId="0" xfId="0"/>
    <xf numFmtId="0" fontId="3" fillId="0" borderId="0" xfId="0" applyFont="1"/>
    <xf numFmtId="0" fontId="4" fillId="0" borderId="0" xfId="0" applyFont="1" applyAlignment="1">
      <alignment horizontal="center"/>
    </xf>
    <xf numFmtId="0" fontId="2" fillId="2" borderId="0" xfId="0" applyFont="1" applyFill="1"/>
    <xf numFmtId="164" fontId="0" fillId="0" borderId="0" xfId="1" applyNumberFormat="1" applyFont="1"/>
    <xf numFmtId="165" fontId="0" fillId="0" borderId="0" xfId="2" applyNumberFormat="1" applyFont="1"/>
    <xf numFmtId="10" fontId="0" fillId="0" borderId="0" xfId="0" applyNumberFormat="1"/>
    <xf numFmtId="0" fontId="5" fillId="0" borderId="0" xfId="3" applyFont="1"/>
    <xf numFmtId="0" fontId="6" fillId="0" borderId="0" xfId="4"/>
    <xf numFmtId="0" fontId="7" fillId="0" borderId="0" xfId="4" applyFont="1"/>
    <xf numFmtId="0" fontId="6" fillId="0" borderId="0" xfId="3" applyFont="1"/>
    <xf numFmtId="0" fontId="8" fillId="0" borderId="0" xfId="3" applyFont="1"/>
    <xf numFmtId="0" fontId="9" fillId="0" borderId="0" xfId="4" applyFont="1" applyAlignment="1">
      <alignment horizontal="left" indent="1"/>
    </xf>
    <xf numFmtId="0" fontId="10" fillId="0" borderId="0" xfId="3" applyFont="1"/>
    <xf numFmtId="0" fontId="9" fillId="0" borderId="0" xfId="3" applyFont="1"/>
    <xf numFmtId="0" fontId="5" fillId="0" borderId="1" xfId="3" applyFont="1" applyBorder="1" applyAlignment="1">
      <alignment horizontal="center" vertical="center"/>
    </xf>
    <xf numFmtId="0" fontId="5" fillId="0" borderId="2" xfId="5" applyFont="1" applyBorder="1" applyAlignment="1">
      <alignment horizontal="center" vertical="center" wrapText="1"/>
    </xf>
    <xf numFmtId="0" fontId="5" fillId="0" borderId="3" xfId="5" applyFont="1" applyBorder="1" applyAlignment="1">
      <alignment horizontal="center" vertical="center" wrapText="1"/>
    </xf>
    <xf numFmtId="1" fontId="6" fillId="0" borderId="4" xfId="3" applyNumberFormat="1" applyFont="1" applyBorder="1" applyAlignment="1">
      <alignment horizontal="center"/>
    </xf>
    <xf numFmtId="2" fontId="11" fillId="0" borderId="5" xfId="4" applyNumberFormat="1" applyFont="1" applyBorder="1" applyAlignment="1">
      <alignment horizontal="center"/>
    </xf>
    <xf numFmtId="2" fontId="11" fillId="0" borderId="6" xfId="4" applyNumberFormat="1" applyFont="1" applyBorder="1" applyAlignment="1">
      <alignment horizontal="center"/>
    </xf>
    <xf numFmtId="0" fontId="0" fillId="0" borderId="0" xfId="3" applyFont="1"/>
    <xf numFmtId="2" fontId="6" fillId="0" borderId="5" xfId="3" applyNumberFormat="1" applyFont="1" applyBorder="1" applyAlignment="1">
      <alignment horizontal="center"/>
    </xf>
    <xf numFmtId="2" fontId="6" fillId="0" borderId="6" xfId="3" applyNumberFormat="1" applyFont="1" applyBorder="1" applyAlignment="1">
      <alignment horizontal="center"/>
    </xf>
    <xf numFmtId="2" fontId="6" fillId="0" borderId="7" xfId="3" applyNumberFormat="1" applyFont="1" applyBorder="1" applyAlignment="1">
      <alignment horizontal="center"/>
    </xf>
    <xf numFmtId="2" fontId="6" fillId="0" borderId="8" xfId="3" applyNumberFormat="1" applyFont="1" applyBorder="1" applyAlignment="1">
      <alignment horizontal="center"/>
    </xf>
    <xf numFmtId="1" fontId="6" fillId="0" borderId="9" xfId="3" applyNumberFormat="1" applyFont="1" applyBorder="1" applyAlignment="1">
      <alignment horizontal="center"/>
    </xf>
    <xf numFmtId="2" fontId="6" fillId="0" borderId="10" xfId="3" applyNumberFormat="1" applyFont="1" applyBorder="1" applyAlignment="1">
      <alignment horizontal="center"/>
    </xf>
    <xf numFmtId="2" fontId="6" fillId="0" borderId="11" xfId="3" applyNumberFormat="1" applyFont="1" applyBorder="1" applyAlignment="1">
      <alignment horizontal="center"/>
    </xf>
    <xf numFmtId="166" fontId="6" fillId="0" borderId="0" xfId="4" applyNumberFormat="1"/>
    <xf numFmtId="167" fontId="6" fillId="0" borderId="4" xfId="3" applyNumberFormat="1" applyFont="1" applyBorder="1" applyAlignment="1">
      <alignment horizontal="center"/>
    </xf>
    <xf numFmtId="2" fontId="8" fillId="0" borderId="5" xfId="4" applyNumberFormat="1" applyFont="1" applyBorder="1" applyAlignment="1">
      <alignment horizontal="center"/>
    </xf>
    <xf numFmtId="0" fontId="5" fillId="3" borderId="0" xfId="3" applyFont="1" applyFill="1"/>
    <xf numFmtId="0" fontId="6" fillId="3" borderId="0" xfId="3" applyFont="1" applyFill="1"/>
    <xf numFmtId="0" fontId="10" fillId="3" borderId="0" xfId="3" applyFont="1" applyFill="1"/>
    <xf numFmtId="0" fontId="9" fillId="3" borderId="0" xfId="3" applyFont="1" applyFill="1"/>
    <xf numFmtId="2" fontId="6" fillId="3" borderId="0" xfId="3" applyNumberFormat="1" applyFont="1" applyFill="1"/>
    <xf numFmtId="167" fontId="12" fillId="0" borderId="13" xfId="6" applyNumberFormat="1" applyFont="1" applyBorder="1" applyAlignment="1">
      <alignment horizontal="center" vertical="center" wrapText="1"/>
    </xf>
    <xf numFmtId="167" fontId="12" fillId="0" borderId="14" xfId="6" applyNumberFormat="1" applyFont="1" applyBorder="1" applyAlignment="1">
      <alignment horizontal="center" vertical="center" wrapText="1"/>
    </xf>
    <xf numFmtId="0" fontId="12" fillId="0" borderId="15" xfId="3" applyFont="1" applyBorder="1" applyAlignment="1">
      <alignment horizontal="center" vertical="center" wrapText="1"/>
    </xf>
    <xf numFmtId="0" fontId="12" fillId="0" borderId="16" xfId="3" applyFont="1" applyBorder="1" applyAlignment="1">
      <alignment horizontal="center" vertical="center" wrapText="1"/>
    </xf>
    <xf numFmtId="0" fontId="8" fillId="0" borderId="17" xfId="6" applyNumberFormat="1" applyBorder="1" applyAlignment="1">
      <alignment horizontal="center" vertical="center"/>
    </xf>
    <xf numFmtId="2" fontId="8" fillId="0" borderId="4" xfId="7" applyNumberFormat="1" applyFont="1" applyBorder="1" applyAlignment="1">
      <alignment horizontal="center" vertical="center"/>
    </xf>
    <xf numFmtId="2" fontId="8" fillId="0" borderId="5" xfId="7" applyNumberFormat="1" applyFont="1" applyBorder="1" applyAlignment="1">
      <alignment horizontal="center" vertical="center"/>
    </xf>
    <xf numFmtId="2" fontId="8" fillId="0" borderId="6" xfId="7" applyNumberFormat="1" applyFont="1" applyBorder="1" applyAlignment="1">
      <alignment horizontal="center" vertical="center"/>
    </xf>
    <xf numFmtId="2" fontId="8" fillId="0" borderId="4" xfId="6" applyNumberFormat="1" applyBorder="1" applyAlignment="1">
      <alignment horizontal="center" vertical="center"/>
    </xf>
    <xf numFmtId="2" fontId="8" fillId="0" borderId="5" xfId="6" applyNumberFormat="1" applyBorder="1" applyAlignment="1">
      <alignment horizontal="center" vertical="center"/>
    </xf>
    <xf numFmtId="2" fontId="8" fillId="0" borderId="6" xfId="6" applyNumberFormat="1" applyBorder="1" applyAlignment="1">
      <alignment horizontal="center" vertical="center"/>
    </xf>
    <xf numFmtId="2" fontId="6" fillId="3" borderId="0" xfId="8" applyNumberFormat="1" applyFont="1" applyFill="1"/>
    <xf numFmtId="43" fontId="6" fillId="3" borderId="0" xfId="8" applyFont="1" applyFill="1"/>
    <xf numFmtId="43" fontId="6" fillId="3" borderId="0" xfId="3" applyNumberFormat="1" applyFont="1" applyFill="1"/>
    <xf numFmtId="2" fontId="8" fillId="0" borderId="9" xfId="6" applyNumberFormat="1" applyBorder="1" applyAlignment="1">
      <alignment horizontal="center" vertical="center"/>
    </xf>
    <xf numFmtId="2" fontId="8" fillId="0" borderId="10" xfId="6" applyNumberFormat="1" applyBorder="1" applyAlignment="1">
      <alignment horizontal="center" vertical="center"/>
    </xf>
    <xf numFmtId="2" fontId="8" fillId="0" borderId="11" xfId="6" applyNumberFormat="1" applyBorder="1" applyAlignment="1">
      <alignment horizontal="center" vertical="center"/>
    </xf>
    <xf numFmtId="0" fontId="12" fillId="3" borderId="18" xfId="4" applyFont="1" applyFill="1" applyBorder="1" applyAlignment="1">
      <alignment horizontal="center" vertical="center"/>
    </xf>
    <xf numFmtId="165" fontId="12" fillId="3" borderId="19" xfId="9" applyNumberFormat="1" applyFont="1" applyFill="1" applyBorder="1" applyAlignment="1">
      <alignment horizontal="center" vertical="center"/>
    </xf>
    <xf numFmtId="165" fontId="12" fillId="3" borderId="20" xfId="9" applyNumberFormat="1" applyFont="1" applyFill="1" applyBorder="1" applyAlignment="1">
      <alignment horizontal="center" vertical="center"/>
    </xf>
    <xf numFmtId="165" fontId="12" fillId="3" borderId="21" xfId="9" applyNumberFormat="1" applyFont="1" applyFill="1" applyBorder="1" applyAlignment="1">
      <alignment horizontal="center" vertical="center"/>
    </xf>
    <xf numFmtId="167" fontId="12" fillId="0" borderId="22" xfId="6" applyNumberFormat="1" applyFont="1" applyBorder="1" applyAlignment="1">
      <alignment horizontal="center" vertical="center" wrapText="1"/>
    </xf>
    <xf numFmtId="167" fontId="12" fillId="0" borderId="1" xfId="6" applyNumberFormat="1" applyFont="1" applyBorder="1" applyAlignment="1">
      <alignment horizontal="center" vertical="center" wrapText="1"/>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8" fillId="0" borderId="23" xfId="6" applyNumberFormat="1" applyBorder="1" applyAlignment="1">
      <alignment horizontal="center" vertical="center"/>
    </xf>
    <xf numFmtId="2" fontId="8" fillId="0" borderId="9" xfId="7" applyNumberFormat="1" applyFont="1" applyBorder="1" applyAlignment="1">
      <alignment horizontal="center" vertical="center"/>
    </xf>
    <xf numFmtId="2" fontId="8" fillId="0" borderId="10" xfId="7" applyNumberFormat="1" applyFont="1" applyBorder="1" applyAlignment="1">
      <alignment horizontal="center" vertical="center"/>
    </xf>
    <xf numFmtId="2" fontId="8" fillId="0" borderId="11" xfId="7" applyNumberFormat="1" applyFont="1" applyBorder="1" applyAlignment="1">
      <alignment horizontal="center" vertical="center"/>
    </xf>
    <xf numFmtId="0" fontId="5" fillId="3" borderId="0" xfId="10" applyFont="1" applyFill="1"/>
    <xf numFmtId="0" fontId="6" fillId="0" borderId="0" xfId="10" applyFont="1"/>
    <xf numFmtId="0" fontId="9" fillId="0" borderId="0" xfId="10" applyFont="1"/>
    <xf numFmtId="0" fontId="10" fillId="3" borderId="0" xfId="10" applyFont="1" applyFill="1"/>
    <xf numFmtId="0" fontId="10" fillId="0" borderId="0" xfId="10" applyFont="1"/>
    <xf numFmtId="0" fontId="6" fillId="0" borderId="0" xfId="4" applyAlignment="1">
      <alignment horizontal="center"/>
    </xf>
    <xf numFmtId="0" fontId="5" fillId="0" borderId="1" xfId="10" applyFont="1" applyBorder="1" applyAlignment="1">
      <alignment horizontal="center" vertical="center"/>
    </xf>
    <xf numFmtId="0" fontId="5" fillId="0" borderId="24" xfId="10" applyFont="1" applyBorder="1" applyAlignment="1">
      <alignment horizontal="center" vertical="center" wrapText="1"/>
    </xf>
    <xf numFmtId="0" fontId="5" fillId="0" borderId="25" xfId="10" applyFont="1" applyBorder="1" applyAlignment="1">
      <alignment horizontal="center" vertical="center" wrapText="1"/>
    </xf>
    <xf numFmtId="0" fontId="5" fillId="4" borderId="24" xfId="10" applyFont="1" applyFill="1" applyBorder="1" applyAlignment="1">
      <alignment horizontal="center" vertical="center" wrapText="1"/>
    </xf>
    <xf numFmtId="0" fontId="5" fillId="5" borderId="24" xfId="10" applyFont="1" applyFill="1" applyBorder="1" applyAlignment="1">
      <alignment horizontal="center" vertical="center" wrapText="1"/>
    </xf>
    <xf numFmtId="0" fontId="5" fillId="5" borderId="25" xfId="10" applyFont="1" applyFill="1" applyBorder="1" applyAlignment="1">
      <alignment horizontal="center" vertical="center" wrapText="1"/>
    </xf>
    <xf numFmtId="0" fontId="6" fillId="0" borderId="0" xfId="10" applyFont="1" applyAlignment="1">
      <alignment horizontal="center" wrapText="1"/>
    </xf>
    <xf numFmtId="0" fontId="5" fillId="0" borderId="3" xfId="4" applyFont="1" applyBorder="1" applyAlignment="1">
      <alignment horizontal="center" vertical="center" wrapText="1"/>
    </xf>
    <xf numFmtId="0" fontId="6" fillId="0" borderId="4" xfId="10" applyFont="1" applyBorder="1" applyAlignment="1">
      <alignment horizontal="center"/>
    </xf>
    <xf numFmtId="169" fontId="13" fillId="0" borderId="5" xfId="11" applyNumberFormat="1" applyFont="1" applyFill="1" applyBorder="1" applyAlignment="1">
      <alignment horizontal="center"/>
    </xf>
    <xf numFmtId="169" fontId="13" fillId="0" borderId="6" xfId="11" applyNumberFormat="1" applyFont="1" applyFill="1" applyBorder="1" applyAlignment="1">
      <alignment horizontal="center"/>
    </xf>
    <xf numFmtId="169" fontId="13" fillId="4" borderId="5" xfId="11" applyNumberFormat="1" applyFont="1" applyFill="1" applyBorder="1" applyAlignment="1">
      <alignment horizontal="center"/>
    </xf>
    <xf numFmtId="169" fontId="13" fillId="5" borderId="5" xfId="11" applyNumberFormat="1" applyFont="1" applyFill="1" applyBorder="1" applyAlignment="1">
      <alignment horizontal="center"/>
    </xf>
    <xf numFmtId="169" fontId="13" fillId="5" borderId="6" xfId="11" applyNumberFormat="1" applyFont="1" applyFill="1" applyBorder="1" applyAlignment="1">
      <alignment horizontal="center"/>
    </xf>
    <xf numFmtId="169" fontId="6" fillId="0" borderId="0" xfId="10" applyNumberFormat="1" applyFont="1"/>
    <xf numFmtId="2" fontId="6" fillId="0" borderId="0" xfId="4" applyNumberFormat="1"/>
    <xf numFmtId="169" fontId="6" fillId="0" borderId="6" xfId="12" applyNumberFormat="1" applyFont="1" applyFill="1" applyBorder="1" applyAlignment="1">
      <alignment horizontal="center"/>
    </xf>
    <xf numFmtId="0" fontId="6" fillId="0" borderId="9" xfId="10" applyFont="1" applyBorder="1" applyAlignment="1">
      <alignment horizontal="center"/>
    </xf>
    <xf numFmtId="169" fontId="6" fillId="0" borderId="10" xfId="10" applyNumberFormat="1" applyFont="1" applyBorder="1" applyAlignment="1">
      <alignment horizontal="center"/>
    </xf>
    <xf numFmtId="169" fontId="6" fillId="0" borderId="11" xfId="10" applyNumberFormat="1" applyFont="1" applyBorder="1" applyAlignment="1">
      <alignment horizontal="center"/>
    </xf>
    <xf numFmtId="169" fontId="6" fillId="4" borderId="10" xfId="10" applyNumberFormat="1" applyFont="1" applyFill="1" applyBorder="1" applyAlignment="1">
      <alignment horizontal="center"/>
    </xf>
    <xf numFmtId="169" fontId="6" fillId="5" borderId="10" xfId="10" applyNumberFormat="1" applyFont="1" applyFill="1" applyBorder="1" applyAlignment="1">
      <alignment horizontal="center"/>
    </xf>
    <xf numFmtId="169" fontId="6" fillId="5" borderId="11" xfId="10" applyNumberFormat="1" applyFont="1" applyFill="1" applyBorder="1" applyAlignment="1">
      <alignment horizontal="center"/>
    </xf>
    <xf numFmtId="43" fontId="6" fillId="0" borderId="0" xfId="10" applyNumberFormat="1" applyFont="1"/>
    <xf numFmtId="43" fontId="6" fillId="0" borderId="0" xfId="8" applyFont="1"/>
    <xf numFmtId="0" fontId="14" fillId="0" borderId="0" xfId="10" applyFont="1"/>
    <xf numFmtId="0" fontId="15" fillId="0" borderId="0" xfId="10" applyFont="1" applyAlignment="1">
      <alignment wrapText="1"/>
    </xf>
    <xf numFmtId="0" fontId="6" fillId="0" borderId="0" xfId="4" applyAlignment="1">
      <alignment horizontal="left" indent="1"/>
    </xf>
    <xf numFmtId="0" fontId="16" fillId="0" borderId="0" xfId="13"/>
    <xf numFmtId="0" fontId="5" fillId="0" borderId="0" xfId="10" applyFont="1"/>
    <xf numFmtId="0" fontId="18" fillId="0" borderId="0" xfId="10" applyFont="1"/>
    <xf numFmtId="0" fontId="19" fillId="6" borderId="24" xfId="10" applyFont="1" applyFill="1" applyBorder="1" applyAlignment="1">
      <alignment horizontal="center" vertical="center" wrapText="1"/>
    </xf>
    <xf numFmtId="0" fontId="19" fillId="6" borderId="25" xfId="10" applyFont="1" applyFill="1" applyBorder="1" applyAlignment="1">
      <alignment horizontal="center" vertical="center" wrapText="1"/>
    </xf>
    <xf numFmtId="169" fontId="9" fillId="6" borderId="5" xfId="11" applyNumberFormat="1" applyFont="1" applyFill="1" applyBorder="1" applyAlignment="1">
      <alignment horizontal="center"/>
    </xf>
    <xf numFmtId="169" fontId="9" fillId="6" borderId="6" xfId="11" applyNumberFormat="1" applyFont="1" applyFill="1" applyBorder="1" applyAlignment="1">
      <alignment horizontal="center"/>
    </xf>
    <xf numFmtId="169" fontId="9" fillId="6" borderId="10" xfId="10" applyNumberFormat="1" applyFont="1" applyFill="1" applyBorder="1" applyAlignment="1">
      <alignment horizontal="center"/>
    </xf>
    <xf numFmtId="169" fontId="9" fillId="6" borderId="11" xfId="10" applyNumberFormat="1" applyFont="1" applyFill="1" applyBorder="1" applyAlignment="1">
      <alignment horizontal="center"/>
    </xf>
    <xf numFmtId="0" fontId="5" fillId="0" borderId="0" xfId="4" applyFont="1"/>
    <xf numFmtId="0" fontId="5" fillId="0" borderId="1" xfId="4" applyFont="1" applyBorder="1" applyAlignment="1">
      <alignment horizontal="center" vertical="center" wrapText="1"/>
    </xf>
    <xf numFmtId="0" fontId="6" fillId="0" borderId="4" xfId="4" applyBorder="1" applyAlignment="1">
      <alignment horizontal="center"/>
    </xf>
    <xf numFmtId="38" fontId="0" fillId="0" borderId="6" xfId="14" applyNumberFormat="1" applyFont="1" applyBorder="1" applyAlignment="1">
      <alignment horizontal="center" vertical="center"/>
    </xf>
    <xf numFmtId="38" fontId="0" fillId="0" borderId="6" xfId="14" applyNumberFormat="1" applyFont="1" applyFill="1" applyBorder="1" applyAlignment="1">
      <alignment horizontal="center" vertical="center"/>
    </xf>
    <xf numFmtId="38" fontId="6" fillId="0" borderId="0" xfId="4" applyNumberFormat="1"/>
    <xf numFmtId="43" fontId="0" fillId="0" borderId="0" xfId="14" applyFont="1"/>
    <xf numFmtId="0" fontId="6" fillId="0" borderId="28" xfId="4" applyBorder="1" applyAlignment="1">
      <alignment horizontal="center"/>
    </xf>
    <xf numFmtId="38" fontId="0" fillId="0" borderId="8" xfId="14" applyNumberFormat="1" applyFont="1" applyFill="1" applyBorder="1" applyAlignment="1">
      <alignment horizontal="center" vertical="center"/>
    </xf>
    <xf numFmtId="0" fontId="12" fillId="3" borderId="9" xfId="4" applyFont="1" applyFill="1" applyBorder="1" applyAlignment="1">
      <alignment horizontal="center" vertical="center"/>
    </xf>
    <xf numFmtId="165" fontId="12" fillId="0" borderId="11" xfId="14" applyNumberFormat="1" applyFont="1" applyFill="1" applyBorder="1" applyAlignment="1">
      <alignment horizontal="center" vertical="center"/>
    </xf>
    <xf numFmtId="10" fontId="12" fillId="0" borderId="11" xfId="14" applyNumberFormat="1" applyFont="1" applyFill="1" applyBorder="1" applyAlignment="1">
      <alignment horizontal="center" vertical="center"/>
    </xf>
    <xf numFmtId="165" fontId="0" fillId="0" borderId="0" xfId="9" applyNumberFormat="1" applyFont="1"/>
    <xf numFmtId="0" fontId="8" fillId="3" borderId="0" xfId="4" applyFont="1" applyFill="1" applyAlignment="1">
      <alignment horizontal="left"/>
    </xf>
    <xf numFmtId="165" fontId="6" fillId="0" borderId="0" xfId="4" applyNumberFormat="1"/>
    <xf numFmtId="0" fontId="5" fillId="0" borderId="0" xfId="15" applyFont="1"/>
    <xf numFmtId="0" fontId="6" fillId="0" borderId="0" xfId="15"/>
    <xf numFmtId="0" fontId="9" fillId="0" borderId="0" xfId="4" applyFont="1"/>
    <xf numFmtId="0" fontId="12" fillId="0" borderId="2" xfId="16" applyFont="1" applyBorder="1" applyAlignment="1">
      <alignment horizontal="center" wrapText="1"/>
    </xf>
    <xf numFmtId="0" fontId="5" fillId="0" borderId="2" xfId="15" applyFont="1" applyBorder="1" applyAlignment="1">
      <alignment horizontal="center" wrapText="1"/>
    </xf>
    <xf numFmtId="0" fontId="5" fillId="0" borderId="3" xfId="15" applyFont="1" applyBorder="1" applyAlignment="1">
      <alignment horizontal="center" wrapText="1"/>
    </xf>
    <xf numFmtId="0" fontId="12" fillId="0" borderId="5" xfId="16" applyFont="1" applyBorder="1" applyAlignment="1">
      <alignment horizontal="center" wrapText="1"/>
    </xf>
    <xf numFmtId="0" fontId="21" fillId="0" borderId="5" xfId="4" applyFont="1" applyBorder="1" applyAlignment="1">
      <alignment horizontal="center" wrapText="1"/>
    </xf>
    <xf numFmtId="0" fontId="8" fillId="0" borderId="5" xfId="16" applyFont="1" applyBorder="1" applyAlignment="1">
      <alignment horizontal="center"/>
    </xf>
    <xf numFmtId="9" fontId="8" fillId="0" borderId="5" xfId="9" applyFont="1" applyFill="1" applyBorder="1" applyAlignment="1">
      <alignment horizontal="center"/>
    </xf>
    <xf numFmtId="9" fontId="22" fillId="0" borderId="5" xfId="4" applyNumberFormat="1" applyFont="1" applyBorder="1" applyAlignment="1">
      <alignment horizontal="center"/>
    </xf>
    <xf numFmtId="0" fontId="8" fillId="7" borderId="5" xfId="16" applyFont="1" applyFill="1" applyBorder="1" applyAlignment="1">
      <alignment horizontal="center"/>
    </xf>
    <xf numFmtId="9" fontId="8" fillId="7" borderId="5" xfId="9" applyFont="1" applyFill="1" applyBorder="1" applyAlignment="1">
      <alignment horizontal="center"/>
    </xf>
    <xf numFmtId="9" fontId="22" fillId="0" borderId="5" xfId="9" applyFont="1" applyBorder="1" applyAlignment="1">
      <alignment horizontal="center"/>
    </xf>
    <xf numFmtId="9" fontId="8" fillId="0" borderId="5" xfId="9" applyFont="1" applyBorder="1" applyAlignment="1">
      <alignment horizontal="center"/>
    </xf>
    <xf numFmtId="9" fontId="6" fillId="0" borderId="0" xfId="4" applyNumberFormat="1"/>
    <xf numFmtId="0" fontId="5" fillId="8" borderId="29" xfId="4" applyFont="1" applyFill="1" applyBorder="1" applyAlignment="1">
      <alignment horizontal="center"/>
    </xf>
    <xf numFmtId="0" fontId="6" fillId="0" borderId="29" xfId="4" applyBorder="1" applyAlignment="1">
      <alignment horizontal="center"/>
    </xf>
    <xf numFmtId="9" fontId="6" fillId="0" borderId="29" xfId="4" applyNumberFormat="1" applyBorder="1" applyAlignment="1">
      <alignment vertical="center"/>
    </xf>
    <xf numFmtId="9" fontId="6" fillId="0" borderId="29" xfId="4" applyNumberFormat="1" applyBorder="1"/>
    <xf numFmtId="0" fontId="6" fillId="0" borderId="29" xfId="4" applyBorder="1" applyAlignment="1">
      <alignment horizontal="center" wrapText="1"/>
    </xf>
    <xf numFmtId="0" fontId="6" fillId="0" borderId="0" xfId="4" applyAlignment="1">
      <alignment horizontal="right"/>
    </xf>
    <xf numFmtId="0" fontId="6" fillId="0" borderId="0" xfId="4" applyAlignment="1">
      <alignment horizontal="center" wrapText="1"/>
    </xf>
    <xf numFmtId="0" fontId="23" fillId="0" borderId="0" xfId="4" applyFont="1"/>
    <xf numFmtId="0" fontId="24" fillId="0" borderId="0" xfId="4" applyFont="1" applyAlignment="1">
      <alignment horizontal="center"/>
    </xf>
    <xf numFmtId="0" fontId="24" fillId="0" borderId="0" xfId="4" applyFont="1"/>
    <xf numFmtId="0" fontId="20" fillId="0" borderId="0" xfId="18" applyFont="1" applyAlignment="1">
      <alignment horizontal="left"/>
    </xf>
    <xf numFmtId="0" fontId="24" fillId="0" borderId="0" xfId="18" applyFont="1"/>
    <xf numFmtId="0" fontId="24" fillId="0" borderId="0" xfId="18" applyFont="1" applyAlignment="1">
      <alignment horizontal="left"/>
    </xf>
    <xf numFmtId="0" fontId="24" fillId="0" borderId="32" xfId="18" applyFont="1" applyBorder="1" applyAlignment="1">
      <alignment wrapText="1"/>
    </xf>
    <xf numFmtId="0" fontId="24" fillId="0" borderId="12" xfId="4" applyFont="1" applyBorder="1" applyAlignment="1">
      <alignment horizontal="center" wrapText="1"/>
    </xf>
    <xf numFmtId="0" fontId="6" fillId="0" borderId="0" xfId="4" applyAlignment="1">
      <alignment wrapText="1"/>
    </xf>
    <xf numFmtId="9" fontId="24" fillId="0" borderId="22" xfId="4" applyNumberFormat="1" applyFont="1" applyBorder="1" applyAlignment="1">
      <alignment horizontal="center"/>
    </xf>
    <xf numFmtId="9" fontId="24" fillId="0" borderId="33" xfId="4" applyNumberFormat="1" applyFont="1" applyBorder="1" applyAlignment="1">
      <alignment horizontal="center"/>
    </xf>
    <xf numFmtId="9" fontId="24" fillId="0" borderId="34" xfId="4" applyNumberFormat="1" applyFont="1" applyBorder="1" applyAlignment="1">
      <alignment horizontal="center"/>
    </xf>
    <xf numFmtId="0" fontId="24" fillId="0" borderId="34" xfId="4" applyFont="1" applyBorder="1" applyAlignment="1">
      <alignment horizontal="center"/>
    </xf>
    <xf numFmtId="9" fontId="24" fillId="0" borderId="35" xfId="4" applyNumberFormat="1" applyFont="1" applyBorder="1" applyAlignment="1">
      <alignment horizontal="center"/>
    </xf>
    <xf numFmtId="9" fontId="24" fillId="0" borderId="36" xfId="4" applyNumberFormat="1" applyFont="1" applyBorder="1" applyAlignment="1">
      <alignment horizontal="center"/>
    </xf>
    <xf numFmtId="9" fontId="24" fillId="0" borderId="0" xfId="4" applyNumberFormat="1" applyFont="1" applyAlignment="1">
      <alignment horizontal="center" wrapText="1"/>
    </xf>
    <xf numFmtId="9" fontId="24" fillId="0" borderId="0" xfId="4" applyNumberFormat="1" applyFont="1" applyAlignment="1">
      <alignment horizontal="center" vertical="top" wrapText="1"/>
    </xf>
    <xf numFmtId="0" fontId="24" fillId="0" borderId="37" xfId="4" applyFont="1" applyBorder="1" applyAlignment="1">
      <alignment horizontal="center" wrapText="1"/>
    </xf>
    <xf numFmtId="0" fontId="24" fillId="0" borderId="29" xfId="4" applyFont="1" applyBorder="1" applyAlignment="1">
      <alignment horizontal="center" wrapText="1"/>
    </xf>
    <xf numFmtId="0" fontId="24" fillId="0" borderId="37" xfId="4" applyFont="1" applyBorder="1"/>
    <xf numFmtId="0" fontId="24" fillId="0" borderId="0" xfId="4" applyFont="1" applyAlignment="1">
      <alignment horizontal="center" wrapText="1"/>
    </xf>
    <xf numFmtId="0" fontId="24" fillId="0" borderId="38" xfId="4" applyFont="1" applyBorder="1" applyAlignment="1">
      <alignment horizontal="center"/>
    </xf>
    <xf numFmtId="9" fontId="24" fillId="0" borderId="39" xfId="4" applyNumberFormat="1" applyFont="1" applyBorder="1" applyAlignment="1">
      <alignment horizontal="center"/>
    </xf>
    <xf numFmtId="9" fontId="24" fillId="0" borderId="38" xfId="4" applyNumberFormat="1" applyFont="1" applyBorder="1" applyAlignment="1">
      <alignment horizontal="center"/>
    </xf>
    <xf numFmtId="9" fontId="24" fillId="0" borderId="40" xfId="4" applyNumberFormat="1" applyFont="1" applyBorder="1" applyAlignment="1">
      <alignment horizontal="center"/>
    </xf>
    <xf numFmtId="0" fontId="24" fillId="0" borderId="41" xfId="4" applyFont="1" applyBorder="1" applyAlignment="1">
      <alignment horizontal="center"/>
    </xf>
    <xf numFmtId="9" fontId="24" fillId="0" borderId="41" xfId="4" applyNumberFormat="1" applyFont="1" applyBorder="1" applyAlignment="1">
      <alignment horizontal="center"/>
    </xf>
    <xf numFmtId="0" fontId="13" fillId="0" borderId="0" xfId="4" applyFont="1" applyAlignment="1">
      <alignment wrapText="1"/>
    </xf>
    <xf numFmtId="0" fontId="24" fillId="0" borderId="42" xfId="4" applyFont="1" applyBorder="1" applyAlignment="1">
      <alignment horizontal="center"/>
    </xf>
    <xf numFmtId="9" fontId="24" fillId="0" borderId="43" xfId="4" applyNumberFormat="1" applyFont="1" applyBorder="1" applyAlignment="1">
      <alignment horizontal="center"/>
    </xf>
    <xf numFmtId="9" fontId="24" fillId="0" borderId="42" xfId="4" applyNumberFormat="1" applyFont="1" applyBorder="1" applyAlignment="1">
      <alignment horizontal="center"/>
    </xf>
    <xf numFmtId="0" fontId="6" fillId="0" borderId="0" xfId="4" applyAlignment="1">
      <alignment horizontal="left"/>
    </xf>
    <xf numFmtId="0" fontId="14" fillId="0" borderId="0" xfId="4" applyFont="1" applyAlignment="1">
      <alignment horizontal="left"/>
    </xf>
    <xf numFmtId="0" fontId="6" fillId="0" borderId="0" xfId="0" applyFont="1" applyAlignment="1">
      <alignment vertical="center"/>
    </xf>
    <xf numFmtId="0" fontId="5" fillId="0" borderId="0" xfId="0" applyFont="1" applyAlignment="1">
      <alignment vertical="center"/>
    </xf>
    <xf numFmtId="2" fontId="6"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xf>
    <xf numFmtId="0" fontId="5" fillId="9" borderId="0" xfId="0" applyFont="1" applyFill="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xf>
    <xf numFmtId="3" fontId="6" fillId="0" borderId="0" xfId="0" applyNumberFormat="1" applyFont="1" applyAlignment="1">
      <alignment horizontal="center" vertical="center"/>
    </xf>
    <xf numFmtId="43" fontId="6" fillId="0" borderId="0" xfId="1" applyFont="1" applyAlignment="1">
      <alignment horizontal="center" vertical="center"/>
    </xf>
    <xf numFmtId="43" fontId="6" fillId="0" borderId="0" xfId="1" applyFont="1" applyAlignment="1">
      <alignment vertical="center"/>
    </xf>
    <xf numFmtId="1" fontId="6" fillId="0" borderId="0" xfId="0" applyNumberFormat="1" applyFont="1" applyAlignment="1">
      <alignment horizontal="center" vertical="center"/>
    </xf>
    <xf numFmtId="164" fontId="6" fillId="9" borderId="0" xfId="1" applyNumberFormat="1" applyFont="1" applyFill="1" applyAlignment="1">
      <alignment horizontal="center" vertical="center"/>
    </xf>
    <xf numFmtId="9" fontId="6" fillId="0" borderId="0" xfId="2" applyFont="1" applyAlignment="1">
      <alignment horizontal="center" vertical="center"/>
    </xf>
    <xf numFmtId="164" fontId="6" fillId="0" borderId="0" xfId="1" applyNumberFormat="1" applyFont="1" applyAlignment="1">
      <alignment vertical="center"/>
    </xf>
    <xf numFmtId="1" fontId="6" fillId="10" borderId="0" xfId="0" applyNumberFormat="1" applyFont="1" applyFill="1" applyAlignment="1">
      <alignment horizontal="center" vertical="center"/>
    </xf>
    <xf numFmtId="9" fontId="5" fillId="10" borderId="0" xfId="2" applyFont="1" applyFill="1" applyAlignment="1">
      <alignment horizontal="center" vertical="center"/>
    </xf>
    <xf numFmtId="1" fontId="6" fillId="9" borderId="0" xfId="0" applyNumberFormat="1" applyFont="1" applyFill="1" applyAlignment="1">
      <alignment horizontal="center" vertical="center"/>
    </xf>
    <xf numFmtId="43" fontId="6" fillId="10" borderId="0" xfId="1" applyFont="1" applyFill="1" applyAlignment="1">
      <alignment horizontal="center" vertical="center"/>
    </xf>
    <xf numFmtId="164" fontId="6" fillId="0" borderId="0" xfId="1" applyNumberFormat="1" applyFont="1" applyAlignment="1">
      <alignment horizontal="center" vertical="center"/>
    </xf>
    <xf numFmtId="0" fontId="6" fillId="0" borderId="0" xfId="0" applyFont="1" applyAlignment="1">
      <alignment horizontal="center" vertical="center"/>
    </xf>
    <xf numFmtId="169" fontId="6" fillId="0" borderId="0" xfId="0" applyNumberFormat="1" applyFont="1" applyAlignment="1">
      <alignment horizontal="center" vertical="center"/>
    </xf>
    <xf numFmtId="166" fontId="6" fillId="0" borderId="0" xfId="0" applyNumberFormat="1" applyFont="1" applyAlignment="1">
      <alignment horizontal="center" vertical="center"/>
    </xf>
    <xf numFmtId="43" fontId="6" fillId="0" borderId="0" xfId="0" applyNumberFormat="1" applyFont="1" applyAlignment="1">
      <alignment vertical="center"/>
    </xf>
    <xf numFmtId="3" fontId="6" fillId="0" borderId="0" xfId="0" applyNumberFormat="1" applyFont="1" applyAlignment="1">
      <alignment vertical="center"/>
    </xf>
    <xf numFmtId="165" fontId="6" fillId="0" borderId="0" xfId="2" applyNumberFormat="1" applyFont="1" applyAlignment="1">
      <alignment horizontal="center" vertical="center"/>
    </xf>
    <xf numFmtId="9" fontId="6" fillId="0" borderId="0" xfId="2" applyFont="1" applyAlignment="1">
      <alignment vertical="center"/>
    </xf>
    <xf numFmtId="0" fontId="6" fillId="0" borderId="29" xfId="0" applyFont="1" applyBorder="1" applyAlignment="1">
      <alignment horizontal="center"/>
    </xf>
    <xf numFmtId="0" fontId="0" fillId="0" borderId="29" xfId="0" applyBorder="1"/>
    <xf numFmtId="43" fontId="0" fillId="0" borderId="29" xfId="1" applyFont="1" applyBorder="1"/>
    <xf numFmtId="43" fontId="0" fillId="0" borderId="0" xfId="0" applyNumberFormat="1"/>
    <xf numFmtId="43" fontId="0" fillId="0" borderId="0" xfId="1" applyFont="1"/>
    <xf numFmtId="0" fontId="0" fillId="0" borderId="0" xfId="0" applyAlignment="1">
      <alignment horizontal="center" wrapText="1"/>
    </xf>
    <xf numFmtId="3" fontId="0" fillId="0" borderId="0" xfId="0" applyNumberFormat="1" applyAlignment="1">
      <alignment horizontal="center" wrapText="1"/>
    </xf>
    <xf numFmtId="3" fontId="0" fillId="0" borderId="0" xfId="0" applyNumberFormat="1" applyAlignment="1">
      <alignment horizontal="center"/>
    </xf>
    <xf numFmtId="2" fontId="6" fillId="0" borderId="0" xfId="3" applyNumberFormat="1" applyFont="1"/>
    <xf numFmtId="0" fontId="5" fillId="0" borderId="19"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2" xfId="0" applyFont="1" applyBorder="1" applyAlignment="1">
      <alignment horizontal="center" vertical="center" wrapText="1"/>
    </xf>
    <xf numFmtId="0" fontId="0" fillId="2" borderId="44" xfId="0" applyFill="1" applyBorder="1" applyAlignment="1">
      <alignment horizontal="center"/>
    </xf>
    <xf numFmtId="165" fontId="0" fillId="2" borderId="24" xfId="2" applyNumberFormat="1" applyFont="1" applyFill="1" applyBorder="1" applyAlignment="1">
      <alignment horizontal="center"/>
    </xf>
    <xf numFmtId="2" fontId="0" fillId="2" borderId="25" xfId="0" applyNumberFormat="1" applyFill="1" applyBorder="1" applyAlignment="1">
      <alignment horizontal="center"/>
    </xf>
    <xf numFmtId="0" fontId="0" fillId="2" borderId="4" xfId="0" applyFill="1" applyBorder="1" applyAlignment="1">
      <alignment horizontal="center"/>
    </xf>
    <xf numFmtId="165" fontId="0" fillId="2" borderId="5" xfId="2" applyNumberFormat="1" applyFont="1" applyFill="1" applyBorder="1" applyAlignment="1">
      <alignment horizontal="center"/>
    </xf>
    <xf numFmtId="2" fontId="0" fillId="2" borderId="6" xfId="0" applyNumberFormat="1" applyFill="1" applyBorder="1" applyAlignment="1">
      <alignment horizontal="center"/>
    </xf>
    <xf numFmtId="10" fontId="0" fillId="0" borderId="0" xfId="2" applyNumberFormat="1" applyFont="1"/>
    <xf numFmtId="0" fontId="0" fillId="0" borderId="4" xfId="0" applyBorder="1" applyAlignment="1">
      <alignment horizontal="center"/>
    </xf>
    <xf numFmtId="165" fontId="0" fillId="0" borderId="5" xfId="2" applyNumberFormat="1" applyFont="1" applyBorder="1" applyAlignment="1">
      <alignment horizontal="center"/>
    </xf>
    <xf numFmtId="2" fontId="0" fillId="0" borderId="6" xfId="0" applyNumberFormat="1" applyBorder="1" applyAlignment="1">
      <alignment horizontal="center"/>
    </xf>
    <xf numFmtId="0" fontId="0" fillId="0" borderId="9" xfId="0" applyBorder="1" applyAlignment="1">
      <alignment horizontal="center"/>
    </xf>
    <xf numFmtId="165" fontId="0" fillId="0" borderId="10" xfId="2" applyNumberFormat="1" applyFont="1" applyBorder="1" applyAlignment="1">
      <alignment horizontal="center"/>
    </xf>
    <xf numFmtId="2" fontId="0" fillId="0" borderId="11" xfId="0" applyNumberFormat="1" applyBorder="1" applyAlignment="1">
      <alignment horizontal="center"/>
    </xf>
    <xf numFmtId="0" fontId="29" fillId="0" borderId="47" xfId="0" applyFont="1" applyBorder="1" applyAlignment="1">
      <alignment horizontal="center"/>
    </xf>
    <xf numFmtId="0" fontId="29" fillId="0" borderId="48" xfId="0" applyFont="1" applyBorder="1" applyAlignment="1">
      <alignment horizontal="center"/>
    </xf>
    <xf numFmtId="0" fontId="0" fillId="0" borderId="49" xfId="0" applyBorder="1"/>
    <xf numFmtId="0" fontId="0" fillId="0" borderId="53" xfId="0" applyBorder="1"/>
    <xf numFmtId="43" fontId="0" fillId="0" borderId="54" xfId="1" applyFont="1" applyBorder="1"/>
    <xf numFmtId="43" fontId="0" fillId="0" borderId="55" xfId="0" applyNumberFormat="1" applyBorder="1"/>
    <xf numFmtId="0" fontId="0" fillId="0" borderId="56" xfId="0" applyBorder="1"/>
    <xf numFmtId="43" fontId="0" fillId="0" borderId="47" xfId="1" applyFont="1" applyBorder="1"/>
    <xf numFmtId="43" fontId="0" fillId="0" borderId="48" xfId="0" applyNumberFormat="1" applyBorder="1"/>
    <xf numFmtId="43" fontId="0" fillId="11" borderId="50" xfId="1" applyFont="1" applyFill="1" applyBorder="1"/>
    <xf numFmtId="43" fontId="0" fillId="11" borderId="51" xfId="0" applyNumberFormat="1" applyFill="1" applyBorder="1"/>
    <xf numFmtId="43" fontId="0" fillId="11" borderId="54" xfId="1" applyFont="1" applyFill="1" applyBorder="1"/>
    <xf numFmtId="43" fontId="0" fillId="11" borderId="55" xfId="0" applyNumberFormat="1" applyFill="1" applyBorder="1"/>
    <xf numFmtId="0" fontId="0" fillId="12" borderId="57" xfId="0" applyFill="1" applyBorder="1"/>
    <xf numFmtId="0" fontId="0" fillId="12" borderId="59" xfId="0" applyFill="1" applyBorder="1"/>
    <xf numFmtId="0" fontId="2" fillId="12" borderId="60" xfId="0" applyFont="1" applyFill="1" applyBorder="1" applyAlignment="1">
      <alignment horizontal="center"/>
    </xf>
    <xf numFmtId="0" fontId="30" fillId="13" borderId="61" xfId="0" applyFont="1" applyFill="1" applyBorder="1"/>
    <xf numFmtId="43" fontId="0" fillId="13" borderId="62" xfId="0" applyNumberFormat="1" applyFill="1" applyBorder="1"/>
    <xf numFmtId="0" fontId="30" fillId="0" borderId="30" xfId="0" applyFont="1" applyBorder="1"/>
    <xf numFmtId="43" fontId="0" fillId="0" borderId="31" xfId="0" applyNumberFormat="1" applyBorder="1"/>
    <xf numFmtId="0" fontId="30" fillId="13" borderId="30" xfId="0" applyFont="1" applyFill="1" applyBorder="1"/>
    <xf numFmtId="43" fontId="0" fillId="13" borderId="31" xfId="0" applyNumberFormat="1" applyFill="1" applyBorder="1"/>
    <xf numFmtId="0" fontId="30" fillId="0" borderId="63" xfId="0" applyFont="1" applyBorder="1"/>
    <xf numFmtId="43" fontId="0" fillId="0" borderId="52" xfId="0" applyNumberFormat="1" applyBorder="1"/>
    <xf numFmtId="0" fontId="2" fillId="12" borderId="64" xfId="0" applyFont="1" applyFill="1" applyBorder="1" applyAlignment="1">
      <alignment horizontal="center"/>
    </xf>
    <xf numFmtId="0" fontId="2" fillId="12" borderId="65" xfId="0" applyFont="1" applyFill="1" applyBorder="1" applyAlignment="1">
      <alignment horizontal="center"/>
    </xf>
    <xf numFmtId="43" fontId="0" fillId="13" borderId="66" xfId="1" applyFont="1" applyFill="1" applyBorder="1"/>
    <xf numFmtId="43" fontId="0" fillId="13" borderId="67" xfId="0" applyNumberFormat="1" applyFill="1" applyBorder="1"/>
    <xf numFmtId="43" fontId="0" fillId="0" borderId="68" xfId="1" applyFont="1" applyBorder="1"/>
    <xf numFmtId="43" fontId="0" fillId="0" borderId="69" xfId="0" applyNumberFormat="1" applyBorder="1"/>
    <xf numFmtId="43" fontId="0" fillId="13" borderId="68" xfId="1" applyFont="1" applyFill="1" applyBorder="1"/>
    <xf numFmtId="43" fontId="0" fillId="13" borderId="69" xfId="0" applyNumberFormat="1" applyFill="1" applyBorder="1"/>
    <xf numFmtId="43" fontId="0" fillId="0" borderId="72" xfId="1" applyFont="1" applyBorder="1"/>
    <xf numFmtId="43" fontId="0" fillId="0" borderId="73" xfId="0" applyNumberFormat="1" applyBorder="1"/>
    <xf numFmtId="43" fontId="0" fillId="13" borderId="66" xfId="0" applyNumberFormat="1" applyFill="1" applyBorder="1"/>
    <xf numFmtId="43" fontId="0" fillId="0" borderId="68" xfId="0" applyNumberFormat="1" applyBorder="1"/>
    <xf numFmtId="43" fontId="0" fillId="13" borderId="68" xfId="0" applyNumberFormat="1" applyFill="1" applyBorder="1"/>
    <xf numFmtId="43" fontId="0" fillId="0" borderId="72" xfId="0" applyNumberFormat="1" applyBorder="1"/>
    <xf numFmtId="10" fontId="6" fillId="0" borderId="0" xfId="4" applyNumberFormat="1"/>
    <xf numFmtId="164" fontId="0" fillId="0" borderId="0" xfId="0" applyNumberFormat="1" applyAlignment="1">
      <alignment horizontal="center" wrapText="1"/>
    </xf>
    <xf numFmtId="0" fontId="30" fillId="0" borderId="0" xfId="0" applyFont="1"/>
    <xf numFmtId="43" fontId="0" fillId="0" borderId="0" xfId="1" applyFont="1" applyBorder="1"/>
    <xf numFmtId="0" fontId="2" fillId="0" borderId="0" xfId="0" applyFont="1"/>
    <xf numFmtId="0" fontId="8" fillId="0" borderId="0" xfId="4" applyFont="1" applyAlignment="1">
      <alignment horizontal="left" indent="1"/>
    </xf>
    <xf numFmtId="0" fontId="8" fillId="3" borderId="0" xfId="3" applyFont="1" applyFill="1"/>
    <xf numFmtId="0" fontId="5" fillId="0" borderId="12" xfId="3" applyFont="1" applyBorder="1" applyAlignment="1">
      <alignment horizontal="center"/>
    </xf>
    <xf numFmtId="0" fontId="9" fillId="0" borderId="0" xfId="10" applyFont="1" applyAlignment="1">
      <alignment horizontal="center"/>
    </xf>
    <xf numFmtId="0" fontId="5" fillId="0" borderId="19" xfId="10" applyFont="1" applyBorder="1" applyAlignment="1">
      <alignment horizontal="center"/>
    </xf>
    <xf numFmtId="0" fontId="5" fillId="0" borderId="21" xfId="10" applyFont="1" applyBorder="1" applyAlignment="1">
      <alignment horizontal="center"/>
    </xf>
    <xf numFmtId="0" fontId="5" fillId="5" borderId="19" xfId="10" applyFont="1" applyFill="1" applyBorder="1" applyAlignment="1">
      <alignment horizontal="center"/>
    </xf>
    <xf numFmtId="0" fontId="5" fillId="5" borderId="21" xfId="10" applyFont="1" applyFill="1" applyBorder="1" applyAlignment="1">
      <alignment horizontal="center"/>
    </xf>
    <xf numFmtId="0" fontId="19" fillId="6" borderId="19" xfId="10" applyFont="1" applyFill="1" applyBorder="1" applyAlignment="1">
      <alignment horizontal="center"/>
    </xf>
    <xf numFmtId="0" fontId="19" fillId="6" borderId="21" xfId="10" applyFont="1" applyFill="1" applyBorder="1" applyAlignment="1">
      <alignment horizontal="center"/>
    </xf>
    <xf numFmtId="0" fontId="5" fillId="0" borderId="0" xfId="4" applyFont="1" applyAlignment="1">
      <alignment horizontal="center" vertical="center" wrapText="1"/>
    </xf>
    <xf numFmtId="0" fontId="5" fillId="0" borderId="0" xfId="4" applyFont="1" applyAlignment="1">
      <alignment horizontal="center" wrapText="1"/>
    </xf>
    <xf numFmtId="0" fontId="20" fillId="0" borderId="18" xfId="4" applyFont="1" applyBorder="1" applyAlignment="1">
      <alignment horizontal="center"/>
    </xf>
    <xf numFmtId="0" fontId="20" fillId="0" borderId="26" xfId="4" applyFont="1" applyBorder="1" applyAlignment="1">
      <alignment horizontal="center"/>
    </xf>
    <xf numFmtId="0" fontId="20" fillId="0" borderId="27" xfId="4" applyFont="1" applyBorder="1" applyAlignment="1">
      <alignment horizontal="center"/>
    </xf>
    <xf numFmtId="0" fontId="28" fillId="0" borderId="0" xfId="0" applyFont="1" applyAlignment="1">
      <alignment horizontal="left"/>
    </xf>
    <xf numFmtId="0" fontId="3" fillId="0" borderId="29"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2" fillId="12" borderId="70" xfId="0" applyFont="1" applyFill="1" applyBorder="1" applyAlignment="1">
      <alignment horizontal="center"/>
    </xf>
    <xf numFmtId="0" fontId="2" fillId="12" borderId="71" xfId="0" applyFont="1" applyFill="1" applyBorder="1" applyAlignment="1">
      <alignment horizontal="center"/>
    </xf>
    <xf numFmtId="0" fontId="2" fillId="12" borderId="58" xfId="0" applyFont="1" applyFill="1" applyBorder="1" applyAlignment="1">
      <alignment horizontal="center"/>
    </xf>
  </cellXfs>
  <cellStyles count="19">
    <cellStyle name="Comma" xfId="1" builtinId="3"/>
    <cellStyle name="Comma 2" xfId="14" xr:uid="{C19BAE50-F79A-41CA-9E8F-4D77A0062EC8}"/>
    <cellStyle name="Comma 3 3" xfId="8" xr:uid="{A05C6E3A-D78B-4EA6-803B-5B1DA6569D3D}"/>
    <cellStyle name="Comma 3 3 2" xfId="12" xr:uid="{DF5610AF-2FC9-4E12-B899-905891CF725B}"/>
    <cellStyle name="Comma 3 3 3" xfId="11" xr:uid="{A79D1A1E-8C2C-4FE4-9B85-8F5561EE9611}"/>
    <cellStyle name="Hyperlink 2" xfId="13" xr:uid="{9B319A28-AF4E-4284-8B8C-F14DE688F9D7}"/>
    <cellStyle name="Normal" xfId="0" builtinId="0"/>
    <cellStyle name="Normal 10 2 2" xfId="7" xr:uid="{EE1A01EC-C948-4148-9505-8B080278D56B}"/>
    <cellStyle name="Normal 11 2 2" xfId="10" xr:uid="{CB2430EF-EA78-486D-B52C-CE7152898525}"/>
    <cellStyle name="Normal 11 2 5" xfId="3" xr:uid="{0457A578-8B89-41C4-8C36-496AFBD689C7}"/>
    <cellStyle name="Normal 11 2 5 2" xfId="5" xr:uid="{79AD89B8-5F74-48E1-AB92-0D60C2B5E4B3}"/>
    <cellStyle name="Normal 13" xfId="16" xr:uid="{B8212B00-DA10-4FA2-9B18-8668F6518281}"/>
    <cellStyle name="Normal 14" xfId="6" xr:uid="{D61BA6C7-2569-44F5-9C9F-58601E9E0764}"/>
    <cellStyle name="Normal 2" xfId="4" xr:uid="{5AF08B93-3383-45C8-993C-FA1DDB5C4661}"/>
    <cellStyle name="Normal 2 2 3" xfId="18" xr:uid="{0B592ACC-89DE-4228-9FE7-47A16A6697B0}"/>
    <cellStyle name="Normal 2 4" xfId="15" xr:uid="{2D544A94-E5C9-4B11-A0E3-6622D515A7F9}"/>
    <cellStyle name="Percent" xfId="2" builtinId="5"/>
    <cellStyle name="Percent 2" xfId="9" xr:uid="{103D6172-0845-4E0F-90A7-988C56224DBD}"/>
    <cellStyle name="Percent 2 4" xfId="17" xr:uid="{F65AD95C-A9D1-4E07-9858-280838DE6FB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styles" Target="style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customXml" Target="../customXml/item4.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80" Type="http://schemas.openxmlformats.org/officeDocument/2006/relationships/externalLink" Target="externalLinks/externalLink63.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theme" Target="theme/theme1.xml"/><Relationship Id="rId88" Type="http://schemas.openxmlformats.org/officeDocument/2006/relationships/customXml" Target="../customXml/item2.xml"/><Relationship Id="rId9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7" Type="http://schemas.openxmlformats.org/officeDocument/2006/relationships/worksheet" Target="worksheets/sheet7.xml"/><Relationship Id="rId71"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customXml" Target="../customXml/item1.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900"/>
              <a:t>15-year CAGR</a:t>
            </a:r>
          </a:p>
        </c:rich>
      </c:tx>
      <c:layout>
        <c:manualLayout>
          <c:xMode val="edge"/>
          <c:yMode val="edge"/>
          <c:x val="0.40728108430504562"/>
          <c:y val="8.9309591982820333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0576789437109102E-2"/>
          <c:y val="4.7363636363636372E-2"/>
          <c:w val="0.93884642112578176"/>
          <c:h val="0.85272727272727278"/>
        </c:manualLayout>
      </c:layout>
      <c:barChart>
        <c:barDir val="col"/>
        <c:grouping val="clustered"/>
        <c:varyColors val="0"/>
        <c:ser>
          <c:idx val="0"/>
          <c:order val="0"/>
          <c:tx>
            <c:strRef>
              <c:f>PJM_RTO_Load!$C$73</c:f>
              <c:strCache>
                <c:ptCount val="1"/>
                <c:pt idx="0">
                  <c:v>CAGR</c:v>
                </c:pt>
              </c:strCache>
            </c:strRef>
          </c:tx>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6B32-4D32-B5D0-CA823D1047EF}"/>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3-6B32-4D32-B5D0-CA823D1047EF}"/>
              </c:ext>
            </c:extLst>
          </c:dPt>
          <c:dLbls>
            <c:dLbl>
              <c:idx val="2"/>
              <c:layout>
                <c:manualLayout>
                  <c:x val="0"/>
                  <c:y val="1.38888888888888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32-4D32-B5D0-CA823D1047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PJM_RTO_Load!$B$74:$B$76</c:f>
              <c:strCache>
                <c:ptCount val="3"/>
                <c:pt idx="0">
                  <c:v>Energy Load</c:v>
                </c:pt>
                <c:pt idx="1">
                  <c:v>Summer Peak Demand</c:v>
                </c:pt>
                <c:pt idx="2">
                  <c:v>Winter Peak Demand</c:v>
                </c:pt>
              </c:strCache>
            </c:strRef>
          </c:cat>
          <c:val>
            <c:numRef>
              <c:f>PJM_RTO_Load!$C$74:$C$76</c:f>
              <c:numCache>
                <c:formatCode>0.00%</c:formatCode>
                <c:ptCount val="3"/>
                <c:pt idx="0">
                  <c:v>7.7426930949071604E-3</c:v>
                </c:pt>
                <c:pt idx="1">
                  <c:v>3.8879312229838092E-3</c:v>
                </c:pt>
                <c:pt idx="2">
                  <c:v>6.3091833615902537E-3</c:v>
                </c:pt>
              </c:numCache>
            </c:numRef>
          </c:val>
          <c:extLst>
            <c:ext xmlns:c16="http://schemas.microsoft.com/office/drawing/2014/chart" uri="{C3380CC4-5D6E-409C-BE32-E72D297353CC}">
              <c16:uniqueId val="{00000004-6B32-4D32-B5D0-CA823D1047EF}"/>
            </c:ext>
          </c:extLst>
        </c:ser>
        <c:dLbls>
          <c:dLblPos val="outEnd"/>
          <c:showLegendKey val="0"/>
          <c:showVal val="1"/>
          <c:showCatName val="0"/>
          <c:showSerName val="0"/>
          <c:showPercent val="0"/>
          <c:showBubbleSize val="0"/>
        </c:dLbls>
        <c:gapWidth val="219"/>
        <c:overlap val="-27"/>
        <c:axId val="1745950735"/>
        <c:axId val="588998688"/>
      </c:barChart>
      <c:catAx>
        <c:axId val="174595073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88998688"/>
        <c:crosses val="autoZero"/>
        <c:auto val="1"/>
        <c:lblAlgn val="ctr"/>
        <c:lblOffset val="100"/>
        <c:noMultiLvlLbl val="0"/>
      </c:catAx>
      <c:valAx>
        <c:axId val="588998688"/>
        <c:scaling>
          <c:orientation val="minMax"/>
        </c:scaling>
        <c:delete val="1"/>
        <c:axPos val="l"/>
        <c:numFmt formatCode="0.00%" sourceLinked="1"/>
        <c:majorTickMark val="none"/>
        <c:minorTickMark val="none"/>
        <c:tickLblPos val="nextTo"/>
        <c:crossAx val="1745950735"/>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solidFill>
                  <a:schemeClr val="tx1">
                    <a:lumMod val="65000"/>
                    <a:lumOff val="35000"/>
                  </a:schemeClr>
                </a:solidFill>
              </a:rPr>
              <a:t>CO2 Price Views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433778369618844"/>
          <c:y val="0.13176930596285436"/>
          <c:w val="0.8252053657252949"/>
          <c:h val="0.72669914794375046"/>
        </c:manualLayout>
      </c:layout>
      <c:lineChart>
        <c:grouping val="standard"/>
        <c:varyColors val="0"/>
        <c:ser>
          <c:idx val="3"/>
          <c:order val="1"/>
          <c:tx>
            <c:strRef>
              <c:f>'CO2 Emission Prices'!$D$4:$E$4</c:f>
              <c:strCache>
                <c:ptCount val="1"/>
                <c:pt idx="0">
                  <c:v>Moderate</c:v>
                </c:pt>
              </c:strCache>
            </c:strRef>
          </c:tx>
          <c:spPr>
            <a:ln w="28575" cap="rnd">
              <a:solidFill>
                <a:srgbClr val="4472C4"/>
              </a:solidFill>
              <a:prstDash val="solid"/>
              <a:round/>
            </a:ln>
            <a:effectLst/>
          </c:spPr>
          <c:marker>
            <c:symbol val="none"/>
          </c:marker>
          <c:cat>
            <c:numRef>
              <c:extLst>
                <c:ext xmlns:c15="http://schemas.microsoft.com/office/drawing/2012/chart" uri="{02D57815-91ED-43cb-92C2-25804820EDAC}">
                  <c15:fullRef>
                    <c15:sqref>'CO2 Emission Prices'!$A$6:$A$26</c15:sqref>
                  </c15:fullRef>
                </c:ext>
              </c:extLst>
              <c:f>'CO2 Emission Prices'!$A$6:$A$21</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'CO2 Emission Prices'!$E$39:$E$59</c15:sqref>
                  </c15:fullRef>
                </c:ext>
              </c:extLst>
              <c:f>'CO2 Emission Prices'!$E$39:$E$54</c:f>
              <c:numCache>
                <c:formatCode>0.0</c:formatCode>
                <c:ptCount val="16"/>
                <c:pt idx="0">
                  <c:v>0</c:v>
                </c:pt>
                <c:pt idx="1">
                  <c:v>0</c:v>
                </c:pt>
                <c:pt idx="2">
                  <c:v>0</c:v>
                </c:pt>
                <c:pt idx="3">
                  <c:v>0</c:v>
                </c:pt>
                <c:pt idx="4">
                  <c:v>0</c:v>
                </c:pt>
                <c:pt idx="5">
                  <c:v>0</c:v>
                </c:pt>
                <c:pt idx="6">
                  <c:v>12.729193828937886</c:v>
                </c:pt>
                <c:pt idx="7">
                  <c:v>13.53731442569031</c:v>
                </c:pt>
                <c:pt idx="8">
                  <c:v>14.511788780949814</c:v>
                </c:pt>
                <c:pt idx="9">
                  <c:v>15.869653667577834</c:v>
                </c:pt>
                <c:pt idx="10">
                  <c:v>16.899465529774634</c:v>
                </c:pt>
                <c:pt idx="11">
                  <c:v>18.006899278343763</c:v>
                </c:pt>
                <c:pt idx="12">
                  <c:v>18.80810716224881</c:v>
                </c:pt>
                <c:pt idx="13">
                  <c:v>20.225181640657823</c:v>
                </c:pt>
                <c:pt idx="14">
                  <c:v>21.507246057143561</c:v>
                </c:pt>
                <c:pt idx="15">
                  <c:v>22.860669096206937</c:v>
                </c:pt>
              </c:numCache>
            </c:numRef>
          </c:val>
          <c:smooth val="0"/>
          <c:extLst>
            <c:ext xmlns:c16="http://schemas.microsoft.com/office/drawing/2014/chart" uri="{C3380CC4-5D6E-409C-BE32-E72D297353CC}">
              <c16:uniqueId val="{00000000-D91D-4A84-BF98-E69B9AB0F390}"/>
            </c:ext>
          </c:extLst>
        </c:ser>
        <c:ser>
          <c:idx val="0"/>
          <c:order val="2"/>
          <c:tx>
            <c:strRef>
              <c:f>'CO2 Emission Prices'!$F$4:$G$4</c:f>
              <c:strCache>
                <c:ptCount val="1"/>
                <c:pt idx="0">
                  <c:v>High</c:v>
                </c:pt>
              </c:strCache>
            </c:strRef>
          </c:tx>
          <c:spPr>
            <a:ln w="28575" cap="rnd">
              <a:solidFill>
                <a:schemeClr val="bg2"/>
              </a:solidFill>
              <a:round/>
            </a:ln>
            <a:effectLst/>
          </c:spPr>
          <c:marker>
            <c:symbol val="none"/>
          </c:marker>
          <c:cat>
            <c:strLit>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'CO2 Emission Prices'!$G$39:$G$59</c15:sqref>
                  </c15:fullRef>
                </c:ext>
              </c:extLst>
              <c:f>'CO2 Emission Prices'!$G$39:$G$54</c:f>
              <c:numCache>
                <c:formatCode>0.0</c:formatCode>
                <c:ptCount val="16"/>
                <c:pt idx="0">
                  <c:v>0</c:v>
                </c:pt>
                <c:pt idx="1">
                  <c:v>0</c:v>
                </c:pt>
                <c:pt idx="2">
                  <c:v>0</c:v>
                </c:pt>
                <c:pt idx="3">
                  <c:v>0</c:v>
                </c:pt>
                <c:pt idx="4">
                  <c:v>0</c:v>
                </c:pt>
                <c:pt idx="5">
                  <c:v>0</c:v>
                </c:pt>
                <c:pt idx="6">
                  <c:v>25.458387657875772</c:v>
                </c:pt>
                <c:pt idx="7">
                  <c:v>35.994105497822432</c:v>
                </c:pt>
                <c:pt idx="8">
                  <c:v>46.529823337769088</c:v>
                </c:pt>
                <c:pt idx="9">
                  <c:v>57.065541177715744</c:v>
                </c:pt>
                <c:pt idx="10">
                  <c:v>67.6012590176624</c:v>
                </c:pt>
                <c:pt idx="11">
                  <c:v>78.136976857609056</c:v>
                </c:pt>
                <c:pt idx="12">
                  <c:v>88.672694697555713</c:v>
                </c:pt>
                <c:pt idx="13">
                  <c:v>99.208412537502369</c:v>
                </c:pt>
                <c:pt idx="14">
                  <c:v>109.74413037744903</c:v>
                </c:pt>
                <c:pt idx="15">
                  <c:v>120.27984821739568</c:v>
                </c:pt>
              </c:numCache>
            </c:numRef>
          </c:val>
          <c:smooth val="0"/>
          <c:extLst>
            <c:ext xmlns:c16="http://schemas.microsoft.com/office/drawing/2014/chart" uri="{C3380CC4-5D6E-409C-BE32-E72D297353CC}">
              <c16:uniqueId val="{00000001-D91D-4A84-BF98-E69B9AB0F390}"/>
            </c:ext>
          </c:extLst>
        </c:ser>
        <c:dLbls>
          <c:showLegendKey val="0"/>
          <c:showVal val="0"/>
          <c:showCatName val="0"/>
          <c:showSerName val="0"/>
          <c:showPercent val="0"/>
          <c:showBubbleSize val="0"/>
        </c:dLbls>
        <c:smooth val="0"/>
        <c:axId val="593776272"/>
        <c:axId val="593773552"/>
        <c:extLst>
          <c:ext xmlns:c15="http://schemas.microsoft.com/office/drawing/2012/chart" uri="{02D57815-91ED-43cb-92C2-25804820EDAC}">
            <c15:filteredLineSeries>
              <c15:ser>
                <c:idx val="2"/>
                <c:order val="0"/>
                <c:tx>
                  <c:v>RGGI, No Nat'l CO2 Price</c:v>
                </c:tx>
                <c:spPr>
                  <a:ln w="28575" cap="rnd">
                    <a:solidFill>
                      <a:schemeClr val="accent1"/>
                    </a:solidFill>
                    <a:prstDash val="sysDash"/>
                    <a:round/>
                  </a:ln>
                  <a:effectLst/>
                </c:spPr>
                <c:marker>
                  <c:symbol val="none"/>
                </c:marker>
                <c:cat>
                  <c:numRef>
                    <c:extLst>
                      <c:ext uri="{02D57815-91ED-43cb-92C2-25804820EDAC}">
                        <c15:fullRef>
                          <c15:sqref>'CO2 Emission Prices'!$A$6:$A$26</c15:sqref>
                        </c15:fullRef>
                        <c15:formulaRef>
                          <c15:sqref>'CO2 Emission Prices'!$A$6:$A$21</c15:sqref>
                        </c15:formulaRef>
                      </c:ext>
                    </c:extLst>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uri="{02D57815-91ED-43cb-92C2-25804820EDAC}">
                        <c15:fullRef>
                          <c15:sqref>'CO2 Emission Prices'!$B$39:$B$59</c15:sqref>
                        </c15:fullRef>
                        <c15:formulaRef>
                          <c15:sqref>'CO2 Emission Prices'!$B$39:$B$54</c15:sqref>
                        </c15:formulaRef>
                      </c:ext>
                    </c:extLst>
                    <c:numCache>
                      <c:formatCode>0.0</c:formatCode>
                      <c:ptCount val="16"/>
                      <c:pt idx="0">
                        <c:v>13.3079575538416</c:v>
                      </c:pt>
                      <c:pt idx="1">
                        <c:v>14.252123988072444</c:v>
                      </c:pt>
                      <c:pt idx="2">
                        <c:v>14.878753038569915</c:v>
                      </c:pt>
                      <c:pt idx="3">
                        <c:v>15.476286603600627</c:v>
                      </c:pt>
                      <c:pt idx="4">
                        <c:v>16.109564551199579</c:v>
                      </c:pt>
                      <c:pt idx="5">
                        <c:v>16.743514240336758</c:v>
                      </c:pt>
                      <c:pt idx="6">
                        <c:v>17.945805426964927</c:v>
                      </c:pt>
                      <c:pt idx="7">
                        <c:v>19.222140724402095</c:v>
                      </c:pt>
                      <c:pt idx="8">
                        <c:v>20.589629721743002</c:v>
                      </c:pt>
                      <c:pt idx="9">
                        <c:v>22.034659695949518</c:v>
                      </c:pt>
                      <c:pt idx="10">
                        <c:v>23.591685045686891</c:v>
                      </c:pt>
                      <c:pt idx="11">
                        <c:v>25.264851266932677</c:v>
                      </c:pt>
                      <c:pt idx="12">
                        <c:v>27.056340127228577</c:v>
                      </c:pt>
                      <c:pt idx="13">
                        <c:v>28.96901482802987</c:v>
                      </c:pt>
                      <c:pt idx="14">
                        <c:v>31.02092986334976</c:v>
                      </c:pt>
                      <c:pt idx="15">
                        <c:v>33.222732629959623</c:v>
                      </c:pt>
                    </c:numCache>
                  </c:numRef>
                </c:val>
                <c:smooth val="0"/>
                <c:extLst>
                  <c:ext xmlns:c16="http://schemas.microsoft.com/office/drawing/2014/chart" uri="{C3380CC4-5D6E-409C-BE32-E72D297353CC}">
                    <c16:uniqueId val="{00000002-D91D-4A84-BF98-E69B9AB0F390}"/>
                  </c:ext>
                </c:extLst>
              </c15:ser>
            </c15:filteredLineSeries>
          </c:ext>
        </c:extLst>
      </c:lineChart>
      <c:catAx>
        <c:axId val="59377627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3773552"/>
        <c:crosses val="autoZero"/>
        <c:auto val="1"/>
        <c:lblAlgn val="ctr"/>
        <c:lblOffset val="100"/>
        <c:noMultiLvlLbl val="0"/>
      </c:catAx>
      <c:valAx>
        <c:axId val="593773552"/>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solidFill>
                      <a:schemeClr val="tx1">
                        <a:lumMod val="65000"/>
                        <a:lumOff val="35000"/>
                      </a:schemeClr>
                    </a:solidFill>
                  </a:rPr>
                  <a:t>Nominal$/ton</a:t>
                </a:r>
              </a:p>
            </c:rich>
          </c:tx>
          <c:layout>
            <c:manualLayout>
              <c:xMode val="edge"/>
              <c:yMode val="edge"/>
              <c:x val="1.6666677567472171E-2"/>
              <c:y val="0.2808993157380254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37762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0">
                <a:solidFill>
                  <a:schemeClr val="tx1">
                    <a:lumMod val="65000"/>
                    <a:lumOff val="35000"/>
                  </a:schemeClr>
                </a:solidFill>
              </a:rPr>
              <a:t>CO2 Price Views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190951365755925"/>
          <c:y val="0.14208383792695917"/>
          <c:w val="0.85550704363352303"/>
          <c:h val="0.5794613707498989"/>
        </c:manualLayout>
      </c:layout>
      <c:lineChart>
        <c:grouping val="standard"/>
        <c:varyColors val="0"/>
        <c:ser>
          <c:idx val="3"/>
          <c:order val="1"/>
          <c:tx>
            <c:v>Moderate View</c:v>
          </c:tx>
          <c:spPr>
            <a:ln w="28575" cap="rnd">
              <a:solidFill>
                <a:schemeClr val="accent1"/>
              </a:solidFill>
              <a:prstDash val="solid"/>
              <a:round/>
            </a:ln>
            <a:effectLst/>
          </c:spPr>
          <c:marker>
            <c:symbol val="none"/>
          </c:marker>
          <c:cat>
            <c:numRef>
              <c:f>'CO2 Emission Prices'!$A$6:$A$26</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'CO2 Emission Prices'!$I$6:$I$26</c:f>
              <c:numCache>
                <c:formatCode>0.0</c:formatCode>
                <c:ptCount val="21"/>
                <c:pt idx="0">
                  <c:v>0</c:v>
                </c:pt>
                <c:pt idx="1">
                  <c:v>0</c:v>
                </c:pt>
                <c:pt idx="2">
                  <c:v>0</c:v>
                </c:pt>
                <c:pt idx="3">
                  <c:v>0</c:v>
                </c:pt>
                <c:pt idx="4">
                  <c:v>0</c:v>
                </c:pt>
                <c:pt idx="5">
                  <c:v>0</c:v>
                </c:pt>
                <c:pt idx="6">
                  <c:v>0</c:v>
                </c:pt>
                <c:pt idx="7">
                  <c:v>0</c:v>
                </c:pt>
                <c:pt idx="8">
                  <c:v>11.023338541316749</c:v>
                </c:pt>
                <c:pt idx="9">
                  <c:v>11.21106624734521</c:v>
                </c:pt>
                <c:pt idx="10">
                  <c:v>11.393825318454905</c:v>
                </c:pt>
                <c:pt idx="11">
                  <c:v>11.576362084597159</c:v>
                </c:pt>
                <c:pt idx="12">
                  <c:v>11.761406144728305</c:v>
                </c:pt>
                <c:pt idx="13">
                  <c:v>11.948815229635088</c:v>
                </c:pt>
                <c:pt idx="14">
                  <c:v>12.136062896302059</c:v>
                </c:pt>
                <c:pt idx="15">
                  <c:v>12.324599682488715</c:v>
                </c:pt>
                <c:pt idx="16">
                  <c:v>12.516109522687341</c:v>
                </c:pt>
                <c:pt idx="17">
                  <c:v>12.707855351895263</c:v>
                </c:pt>
                <c:pt idx="18">
                  <c:v>12.900368310399378</c:v>
                </c:pt>
                <c:pt idx="19">
                  <c:v>13.095103819028237</c:v>
                </c:pt>
                <c:pt idx="20">
                  <c:v>13.297438878410745</c:v>
                </c:pt>
              </c:numCache>
            </c:numRef>
          </c:val>
          <c:smooth val="0"/>
          <c:extLst>
            <c:ext xmlns:c16="http://schemas.microsoft.com/office/drawing/2014/chart" uri="{C3380CC4-5D6E-409C-BE32-E72D297353CC}">
              <c16:uniqueId val="{00000000-08AC-47E3-9CD1-73142AC278D9}"/>
            </c:ext>
          </c:extLst>
        </c:ser>
        <c:ser>
          <c:idx val="0"/>
          <c:order val="2"/>
          <c:tx>
            <c:v>High View - KP</c:v>
          </c:tx>
          <c:spPr>
            <a:ln w="28575" cap="rnd">
              <a:solidFill>
                <a:schemeClr val="bg2"/>
              </a:solidFill>
              <a:round/>
            </a:ln>
            <a:effectLst/>
          </c:spPr>
          <c:marker>
            <c:symbol val="none"/>
          </c:marker>
          <c:cat>
            <c:numRef>
              <c:f>'CO2 Emission Prices'!$A$6:$A$26</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'CO2 Emission Prices'!$K$6:$K$26</c:f>
              <c:numCache>
                <c:formatCode>0.0</c:formatCode>
                <c:ptCount val="21"/>
                <c:pt idx="0">
                  <c:v>0</c:v>
                </c:pt>
                <c:pt idx="1">
                  <c:v>0</c:v>
                </c:pt>
                <c:pt idx="2">
                  <c:v>0</c:v>
                </c:pt>
                <c:pt idx="3">
                  <c:v>0</c:v>
                </c:pt>
                <c:pt idx="4">
                  <c:v>0</c:v>
                </c:pt>
                <c:pt idx="5">
                  <c:v>0</c:v>
                </c:pt>
                <c:pt idx="6">
                  <c:v>0</c:v>
                </c:pt>
                <c:pt idx="7">
                  <c:v>29.921015385643695</c:v>
                </c:pt>
                <c:pt idx="8">
                  <c:v>30.8653479156869</c:v>
                </c:pt>
                <c:pt idx="9">
                  <c:v>31.845927311299441</c:v>
                </c:pt>
                <c:pt idx="10">
                  <c:v>32.834127991850742</c:v>
                </c:pt>
                <c:pt idx="11">
                  <c:v>33.843633343522143</c:v>
                </c:pt>
                <c:pt idx="12">
                  <c:v>34.88293958009907</c:v>
                </c:pt>
                <c:pt idx="13">
                  <c:v>35.952378163011851</c:v>
                </c:pt>
                <c:pt idx="14">
                  <c:v>37.04499543161306</c:v>
                </c:pt>
                <c:pt idx="15">
                  <c:v>38.165723362376305</c:v>
                </c:pt>
                <c:pt idx="16">
                  <c:v>39.320495352608781</c:v>
                </c:pt>
                <c:pt idx="17">
                  <c:v>40.501474795291209</c:v>
                </c:pt>
                <c:pt idx="18">
                  <c:v>41.710907020802409</c:v>
                </c:pt>
                <c:pt idx="19">
                  <c:v>42.95417867110271</c:v>
                </c:pt>
                <c:pt idx="20">
                  <c:v>44.250015323953548</c:v>
                </c:pt>
              </c:numCache>
            </c:numRef>
          </c:val>
          <c:smooth val="0"/>
          <c:extLst>
            <c:ext xmlns:c16="http://schemas.microsoft.com/office/drawing/2014/chart" uri="{C3380CC4-5D6E-409C-BE32-E72D297353CC}">
              <c16:uniqueId val="{00000001-08AC-47E3-9CD1-73142AC278D9}"/>
            </c:ext>
          </c:extLst>
        </c:ser>
        <c:ser>
          <c:idx val="1"/>
          <c:order val="3"/>
          <c:tx>
            <c:v>No CO2 Price</c:v>
          </c:tx>
          <c:spPr>
            <a:ln w="28575" cap="rnd">
              <a:solidFill>
                <a:schemeClr val="accent2"/>
              </a:solidFill>
              <a:round/>
            </a:ln>
            <a:effectLst/>
          </c:spPr>
          <c:marker>
            <c:symbol val="none"/>
          </c:marker>
          <c:cat>
            <c:numRef>
              <c:f>'CO2 Emission Prices'!$A$6:$A$26</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'CO2 Emission Prices'!$C$6:$C$26</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08AC-47E3-9CD1-73142AC278D9}"/>
            </c:ext>
          </c:extLst>
        </c:ser>
        <c:dLbls>
          <c:showLegendKey val="0"/>
          <c:showVal val="0"/>
          <c:showCatName val="0"/>
          <c:showSerName val="0"/>
          <c:showPercent val="0"/>
          <c:showBubbleSize val="0"/>
        </c:dLbls>
        <c:smooth val="0"/>
        <c:axId val="593774640"/>
        <c:axId val="715562912"/>
        <c:extLst>
          <c:ext xmlns:c15="http://schemas.microsoft.com/office/drawing/2012/chart" uri="{02D57815-91ED-43cb-92C2-25804820EDAC}">
            <c15:filteredLineSeries>
              <c15:ser>
                <c:idx val="2"/>
                <c:order val="0"/>
                <c:tx>
                  <c:v>RGGI, No Nat'l CO2 Price</c:v>
                </c:tx>
                <c:spPr>
                  <a:ln w="28575" cap="rnd">
                    <a:solidFill>
                      <a:schemeClr val="accent1"/>
                    </a:solidFill>
                    <a:prstDash val="sysDash"/>
                    <a:round/>
                  </a:ln>
                  <a:effectLst/>
                </c:spPr>
                <c:marker>
                  <c:symbol val="none"/>
                </c:marker>
                <c:cat>
                  <c:numRef>
                    <c:extLst>
                      <c:ext uri="{02D57815-91ED-43cb-92C2-25804820EDAC}">
                        <c15:formulaRef>
                          <c15:sqref>'CO2 Emission Prices'!$A$6:$A$26</c15:sqref>
                        </c15:formulaRef>
                      </c:ext>
                    </c:extLst>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extLst>
                      <c:ext uri="{02D57815-91ED-43cb-92C2-25804820EDAC}">
                        <c15:formulaRef>
                          <c15:sqref>'CO2 Emission Prices'!$B$6:$B$26</c15:sqref>
                        </c15:formulaRef>
                      </c:ext>
                    </c:extLst>
                    <c:numCache>
                      <c:formatCode>0.0</c:formatCode>
                      <c:ptCount val="21"/>
                      <c:pt idx="0">
                        <c:v>12.803738317757006</c:v>
                      </c:pt>
                      <c:pt idx="1">
                        <c:v>13.244581307570707</c:v>
                      </c:pt>
                      <c:pt idx="2">
                        <c:v>13.516075036066393</c:v>
                      </c:pt>
                      <c:pt idx="3">
                        <c:v>13.776965832508406</c:v>
                      </c:pt>
                      <c:pt idx="4">
                        <c:v>14.047898690259153</c:v>
                      </c:pt>
                      <c:pt idx="5">
                        <c:v>14.320485277908581</c:v>
                      </c:pt>
                      <c:pt idx="6">
                        <c:v>15.064355560381312</c:v>
                      </c:pt>
                      <c:pt idx="7">
                        <c:v>15.849585023076383</c:v>
                      </c:pt>
                      <c:pt idx="8">
                        <c:v>16.679008506988584</c:v>
                      </c:pt>
                      <c:pt idx="9">
                        <c:v>17.539671897967921</c:v>
                      </c:pt>
                      <c:pt idx="10">
                        <c:v>18.439806835145941</c:v>
                      </c:pt>
                      <c:pt idx="11">
                        <c:v>19.385470540910418</c:v>
                      </c:pt>
                      <c:pt idx="12">
                        <c:v>20.378651683052993</c:v>
                      </c:pt>
                      <c:pt idx="13">
                        <c:v>21.417332098542673</c:v>
                      </c:pt>
                      <c:pt idx="14">
                        <c:v>22.506039665950034</c:v>
                      </c:pt>
                      <c:pt idx="15">
                        <c:v>23.650170318083145</c:v>
                      </c:pt>
                      <c:pt idx="16">
                        <c:v>24.847267929850968</c:v>
                      </c:pt>
                      <c:pt idx="17">
                        <c:v>26.10069745845297</c:v>
                      </c:pt>
                      <c:pt idx="18">
                        <c:v>27.415946690368568</c:v>
                      </c:pt>
                      <c:pt idx="19">
                        <c:v>28.807269129385816</c:v>
                      </c:pt>
                      <c:pt idx="20">
                        <c:v>30.823777968442826</c:v>
                      </c:pt>
                    </c:numCache>
                  </c:numRef>
                </c:val>
                <c:smooth val="0"/>
                <c:extLst>
                  <c:ext xmlns:c16="http://schemas.microsoft.com/office/drawing/2014/chart" uri="{C3380CC4-5D6E-409C-BE32-E72D297353CC}">
                    <c16:uniqueId val="{00000003-08AC-47E3-9CD1-73142AC278D9}"/>
                  </c:ext>
                </c:extLst>
              </c15:ser>
            </c15:filteredLineSeries>
            <c15:filteredLineSeries>
              <c15:ser>
                <c:idx val="4"/>
                <c:order val="4"/>
                <c:tx>
                  <c:v>High View - SWEPCO</c:v>
                </c:tx>
                <c:spPr>
                  <a:ln w="28575" cap="rnd">
                    <a:solidFill>
                      <a:schemeClr val="accent5"/>
                    </a:solidFill>
                    <a:round/>
                  </a:ln>
                  <a:effectLst/>
                </c:spPr>
                <c:marker>
                  <c:symbol val="none"/>
                </c:marker>
                <c:val>
                  <c:numRef>
                    <c:extLst xmlns:c15="http://schemas.microsoft.com/office/drawing/2012/chart">
                      <c:ext xmlns:c15="http://schemas.microsoft.com/office/drawing/2012/chart" uri="{02D57815-91ED-43cb-92C2-25804820EDAC}">
                        <c15:formulaRef>
                          <c15:sqref>'CO2 Emission Prices'!$L$6:$L$26</c15:sqref>
                        </c15:formulaRef>
                      </c:ext>
                    </c:extLst>
                    <c:numCache>
                      <c:formatCode>0.0</c:formatCode>
                      <c:ptCount val="21"/>
                    </c:numCache>
                  </c:numRef>
                </c:val>
                <c:smooth val="0"/>
                <c:extLst xmlns:c15="http://schemas.microsoft.com/office/drawing/2012/chart">
                  <c:ext xmlns:c16="http://schemas.microsoft.com/office/drawing/2014/chart" uri="{C3380CC4-5D6E-409C-BE32-E72D297353CC}">
                    <c16:uniqueId val="{00000004-08AC-47E3-9CD1-73142AC278D9}"/>
                  </c:ext>
                </c:extLst>
              </c15:ser>
            </c15:filteredLineSeries>
          </c:ext>
        </c:extLst>
      </c:lineChart>
      <c:catAx>
        <c:axId val="59377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5562912"/>
        <c:crosses val="autoZero"/>
        <c:auto val="1"/>
        <c:lblAlgn val="ctr"/>
        <c:lblOffset val="100"/>
        <c:noMultiLvlLbl val="0"/>
      </c:catAx>
      <c:valAx>
        <c:axId val="71556291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solidFill>
                      <a:schemeClr val="tx1">
                        <a:lumMod val="65000"/>
                        <a:lumOff val="35000"/>
                      </a:schemeClr>
                    </a:solidFill>
                  </a:rPr>
                  <a:t>2021$/ton</a:t>
                </a:r>
              </a:p>
            </c:rich>
          </c:tx>
          <c:layout>
            <c:manualLayout>
              <c:xMode val="edge"/>
              <c:yMode val="edge"/>
              <c:x val="1.6666580719181291E-2"/>
              <c:y val="0.311633983590372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3774640"/>
        <c:crosses val="autoZero"/>
        <c:crossBetween val="between"/>
      </c:valAx>
      <c:spPr>
        <a:noFill/>
        <a:ln>
          <a:noFill/>
        </a:ln>
        <a:effectLst/>
      </c:spPr>
    </c:plotArea>
    <c:legend>
      <c:legendPos val="b"/>
      <c:layout>
        <c:manualLayout>
          <c:xMode val="edge"/>
          <c:yMode val="edge"/>
          <c:x val="1.3226246322106887E-2"/>
          <c:y val="0.87177426686704607"/>
          <c:w val="0.98677375367789311"/>
          <c:h val="0.1282258595840428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solidFill>
                  <a:schemeClr val="tx1">
                    <a:lumMod val="65000"/>
                    <a:lumOff val="35000"/>
                  </a:schemeClr>
                </a:solidFill>
              </a:rPr>
              <a:t>CO2 Price Views </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433778369618844"/>
          <c:y val="0.13176930596285436"/>
          <c:w val="0.8252053657252949"/>
          <c:h val="0.72669914794375046"/>
        </c:manualLayout>
      </c:layout>
      <c:lineChart>
        <c:grouping val="standard"/>
        <c:varyColors val="0"/>
        <c:ser>
          <c:idx val="3"/>
          <c:order val="1"/>
          <c:tx>
            <c:strRef>
              <c:f>'CO2 Emission Prices'!$D$4:$E$4</c:f>
              <c:strCache>
                <c:ptCount val="1"/>
                <c:pt idx="0">
                  <c:v>Moderate</c:v>
                </c:pt>
              </c:strCache>
            </c:strRef>
          </c:tx>
          <c:spPr>
            <a:ln w="28575" cap="rnd">
              <a:solidFill>
                <a:srgbClr val="4472C4"/>
              </a:solidFill>
              <a:prstDash val="solid"/>
              <a:round/>
            </a:ln>
            <a:effectLst/>
          </c:spPr>
          <c:marker>
            <c:symbol val="none"/>
          </c:marker>
          <c:cat>
            <c:numRef>
              <c:extLst>
                <c:ext xmlns:c15="http://schemas.microsoft.com/office/drawing/2012/chart" uri="{02D57815-91ED-43cb-92C2-25804820EDAC}">
                  <c15:fullRef>
                    <c15:sqref>'CO2 Emission Prices'!$A$6:$A$26</c15:sqref>
                  </c15:fullRef>
                </c:ext>
              </c:extLst>
              <c:f>'CO2 Emission Prices'!$A$6:$A$21</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'CO2 Emission Prices'!$I$39:$I$59</c15:sqref>
                  </c15:fullRef>
                </c:ext>
              </c:extLst>
              <c:f>'CO2 Emission Prices'!$I$39:$I$54</c:f>
              <c:numCache>
                <c:formatCode>0.0</c:formatCode>
                <c:ptCount val="16"/>
                <c:pt idx="0">
                  <c:v>0</c:v>
                </c:pt>
                <c:pt idx="1">
                  <c:v>0</c:v>
                </c:pt>
                <c:pt idx="2">
                  <c:v>0</c:v>
                </c:pt>
                <c:pt idx="3">
                  <c:v>0</c:v>
                </c:pt>
                <c:pt idx="4">
                  <c:v>0</c:v>
                </c:pt>
                <c:pt idx="5">
                  <c:v>0</c:v>
                </c:pt>
                <c:pt idx="6">
                  <c:v>0</c:v>
                </c:pt>
                <c:pt idx="7">
                  <c:v>0</c:v>
                </c:pt>
                <c:pt idx="8">
                  <c:v>15</c:v>
                </c:pt>
                <c:pt idx="9">
                  <c:v>15.524999999999999</c:v>
                </c:pt>
                <c:pt idx="10">
                  <c:v>16.068374999999996</c:v>
                </c:pt>
                <c:pt idx="11">
                  <c:v>16.630768124999996</c:v>
                </c:pt>
                <c:pt idx="12">
                  <c:v>17.212845009374995</c:v>
                </c:pt>
                <c:pt idx="13">
                  <c:v>17.815294584703118</c:v>
                </c:pt>
                <c:pt idx="14">
                  <c:v>18.438829895167725</c:v>
                </c:pt>
                <c:pt idx="15">
                  <c:v>19.084188941498592</c:v>
                </c:pt>
              </c:numCache>
            </c:numRef>
          </c:val>
          <c:smooth val="0"/>
          <c:extLst>
            <c:ext xmlns:c16="http://schemas.microsoft.com/office/drawing/2014/chart" uri="{C3380CC4-5D6E-409C-BE32-E72D297353CC}">
              <c16:uniqueId val="{00000000-89C9-4517-8BE0-04728332423A}"/>
            </c:ext>
          </c:extLst>
        </c:ser>
        <c:ser>
          <c:idx val="0"/>
          <c:order val="2"/>
          <c:tx>
            <c:strRef>
              <c:f>'CO2 Emission Prices'!$F$4:$G$4</c:f>
              <c:strCache>
                <c:ptCount val="1"/>
                <c:pt idx="0">
                  <c:v>High</c:v>
                </c:pt>
              </c:strCache>
            </c:strRef>
          </c:tx>
          <c:spPr>
            <a:ln w="28575" cap="rnd">
              <a:solidFill>
                <a:schemeClr val="bg2"/>
              </a:solidFill>
              <a:round/>
            </a:ln>
            <a:effectLst/>
          </c:spPr>
          <c:marker>
            <c:symbol val="none"/>
          </c:marker>
          <c:cat>
            <c:strLit>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'CO2 Emission Prices'!$K$39:$K$59</c15:sqref>
                  </c15:fullRef>
                </c:ext>
              </c:extLst>
              <c:f>'CO2 Emission Prices'!$K$39:$K$54</c:f>
              <c:numCache>
                <c:formatCode>0.0</c:formatCode>
                <c:ptCount val="16"/>
                <c:pt idx="0">
                  <c:v>0</c:v>
                </c:pt>
                <c:pt idx="1">
                  <c:v>0</c:v>
                </c:pt>
                <c:pt idx="2">
                  <c:v>0</c:v>
                </c:pt>
                <c:pt idx="3">
                  <c:v>0</c:v>
                </c:pt>
                <c:pt idx="4">
                  <c:v>0</c:v>
                </c:pt>
                <c:pt idx="5">
                  <c:v>0</c:v>
                </c:pt>
                <c:pt idx="6">
                  <c:v>0</c:v>
                </c:pt>
                <c:pt idx="7">
                  <c:v>40</c:v>
                </c:pt>
                <c:pt idx="8">
                  <c:v>42</c:v>
                </c:pt>
                <c:pt idx="9">
                  <c:v>44.1</c:v>
                </c:pt>
                <c:pt idx="10">
                  <c:v>46.305000000000007</c:v>
                </c:pt>
                <c:pt idx="11">
                  <c:v>48.620250000000006</c:v>
                </c:pt>
                <c:pt idx="12">
                  <c:v>51.051262500000007</c:v>
                </c:pt>
                <c:pt idx="13">
                  <c:v>53.603825625000013</c:v>
                </c:pt>
                <c:pt idx="14">
                  <c:v>56.284016906250017</c:v>
                </c:pt>
                <c:pt idx="15">
                  <c:v>59.098217751562522</c:v>
                </c:pt>
              </c:numCache>
            </c:numRef>
          </c:val>
          <c:smooth val="0"/>
          <c:extLst>
            <c:ext xmlns:c16="http://schemas.microsoft.com/office/drawing/2014/chart" uri="{C3380CC4-5D6E-409C-BE32-E72D297353CC}">
              <c16:uniqueId val="{00000001-89C9-4517-8BE0-04728332423A}"/>
            </c:ext>
          </c:extLst>
        </c:ser>
        <c:dLbls>
          <c:showLegendKey val="0"/>
          <c:showVal val="0"/>
          <c:showCatName val="0"/>
          <c:showSerName val="0"/>
          <c:showPercent val="0"/>
          <c:showBubbleSize val="0"/>
        </c:dLbls>
        <c:smooth val="0"/>
        <c:axId val="715563456"/>
        <c:axId val="715568352"/>
        <c:extLst>
          <c:ext xmlns:c15="http://schemas.microsoft.com/office/drawing/2012/chart" uri="{02D57815-91ED-43cb-92C2-25804820EDAC}">
            <c15:filteredLineSeries>
              <c15:ser>
                <c:idx val="2"/>
                <c:order val="0"/>
                <c:tx>
                  <c:v>RGGI, No Nat'l CO2 Price</c:v>
                </c:tx>
                <c:spPr>
                  <a:ln w="28575" cap="rnd">
                    <a:solidFill>
                      <a:schemeClr val="accent1"/>
                    </a:solidFill>
                    <a:prstDash val="sysDash"/>
                    <a:round/>
                  </a:ln>
                  <a:effectLst/>
                </c:spPr>
                <c:marker>
                  <c:symbol val="none"/>
                </c:marker>
                <c:cat>
                  <c:numRef>
                    <c:extLst>
                      <c:ext uri="{02D57815-91ED-43cb-92C2-25804820EDAC}">
                        <c15:fullRef>
                          <c15:sqref>'CO2 Emission Prices'!$A$6:$A$26</c15:sqref>
                        </c15:fullRef>
                        <c15:formulaRef>
                          <c15:sqref>'CO2 Emission Prices'!$A$6:$A$21</c15:sqref>
                        </c15:formulaRef>
                      </c:ext>
                    </c:extLst>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uri="{02D57815-91ED-43cb-92C2-25804820EDAC}">
                        <c15:fullRef>
                          <c15:sqref>'CO2 Emission Prices'!$B$39:$B$59</c15:sqref>
                        </c15:fullRef>
                        <c15:formulaRef>
                          <c15:sqref>'CO2 Emission Prices'!$B$39:$B$54</c15:sqref>
                        </c15:formulaRef>
                      </c:ext>
                    </c:extLst>
                    <c:numCache>
                      <c:formatCode>0.0</c:formatCode>
                      <c:ptCount val="16"/>
                      <c:pt idx="0">
                        <c:v>13.3079575538416</c:v>
                      </c:pt>
                      <c:pt idx="1">
                        <c:v>14.252123988072444</c:v>
                      </c:pt>
                      <c:pt idx="2">
                        <c:v>14.878753038569915</c:v>
                      </c:pt>
                      <c:pt idx="3">
                        <c:v>15.476286603600627</c:v>
                      </c:pt>
                      <c:pt idx="4">
                        <c:v>16.109564551199579</c:v>
                      </c:pt>
                      <c:pt idx="5">
                        <c:v>16.743514240336758</c:v>
                      </c:pt>
                      <c:pt idx="6">
                        <c:v>17.945805426964927</c:v>
                      </c:pt>
                      <c:pt idx="7">
                        <c:v>19.222140724402095</c:v>
                      </c:pt>
                      <c:pt idx="8">
                        <c:v>20.589629721743002</c:v>
                      </c:pt>
                      <c:pt idx="9">
                        <c:v>22.034659695949518</c:v>
                      </c:pt>
                      <c:pt idx="10">
                        <c:v>23.591685045686891</c:v>
                      </c:pt>
                      <c:pt idx="11">
                        <c:v>25.264851266932677</c:v>
                      </c:pt>
                      <c:pt idx="12">
                        <c:v>27.056340127228577</c:v>
                      </c:pt>
                      <c:pt idx="13">
                        <c:v>28.96901482802987</c:v>
                      </c:pt>
                      <c:pt idx="14">
                        <c:v>31.02092986334976</c:v>
                      </c:pt>
                      <c:pt idx="15">
                        <c:v>33.222732629959623</c:v>
                      </c:pt>
                    </c:numCache>
                  </c:numRef>
                </c:val>
                <c:smooth val="0"/>
                <c:extLst>
                  <c:ext xmlns:c16="http://schemas.microsoft.com/office/drawing/2014/chart" uri="{C3380CC4-5D6E-409C-BE32-E72D297353CC}">
                    <c16:uniqueId val="{00000002-89C9-4517-8BE0-04728332423A}"/>
                  </c:ext>
                </c:extLst>
              </c15:ser>
            </c15:filteredLineSeries>
          </c:ext>
        </c:extLst>
      </c:lineChart>
      <c:catAx>
        <c:axId val="715563456"/>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5568352"/>
        <c:crosses val="autoZero"/>
        <c:auto val="1"/>
        <c:lblAlgn val="ctr"/>
        <c:lblOffset val="100"/>
        <c:noMultiLvlLbl val="0"/>
      </c:catAx>
      <c:valAx>
        <c:axId val="715568352"/>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solidFill>
                      <a:schemeClr val="tx1">
                        <a:lumMod val="65000"/>
                        <a:lumOff val="35000"/>
                      </a:schemeClr>
                    </a:solidFill>
                  </a:rPr>
                  <a:t>Nominal$/ton</a:t>
                </a:r>
              </a:p>
            </c:rich>
          </c:tx>
          <c:layout>
            <c:manualLayout>
              <c:xMode val="edge"/>
              <c:yMode val="edge"/>
              <c:x val="1.9431690596052788E-2"/>
              <c:y val="0.304756030744665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5563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0">
                <a:solidFill>
                  <a:schemeClr val="tx1">
                    <a:lumMod val="65000"/>
                    <a:lumOff val="35000"/>
                  </a:schemeClr>
                </a:solidFill>
              </a:rPr>
              <a:t>CO2 Price Views - KP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190951365755925"/>
          <c:y val="0.14208383792695917"/>
          <c:w val="0.85550704363352303"/>
          <c:h val="0.59102905979584397"/>
        </c:manualLayout>
      </c:layout>
      <c:lineChart>
        <c:grouping val="standard"/>
        <c:varyColors val="0"/>
        <c:ser>
          <c:idx val="3"/>
          <c:order val="1"/>
          <c:tx>
            <c:v>Moderate View</c:v>
          </c:tx>
          <c:spPr>
            <a:ln w="28575" cap="rnd">
              <a:solidFill>
                <a:schemeClr val="accent1"/>
              </a:solidFill>
              <a:prstDash val="solid"/>
              <a:round/>
            </a:ln>
            <a:effectLst/>
          </c:spPr>
          <c:marker>
            <c:symbol val="none"/>
          </c:marker>
          <c:cat>
            <c:numRef>
              <c:f>'CO2 Emission Prices'!$A$6:$A$26</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'CO2 Emission Prices'!$I$39:$I$59</c:f>
              <c:numCache>
                <c:formatCode>0.0</c:formatCode>
                <c:ptCount val="21"/>
                <c:pt idx="0">
                  <c:v>0</c:v>
                </c:pt>
                <c:pt idx="1">
                  <c:v>0</c:v>
                </c:pt>
                <c:pt idx="2">
                  <c:v>0</c:v>
                </c:pt>
                <c:pt idx="3">
                  <c:v>0</c:v>
                </c:pt>
                <c:pt idx="4">
                  <c:v>0</c:v>
                </c:pt>
                <c:pt idx="5">
                  <c:v>0</c:v>
                </c:pt>
                <c:pt idx="6">
                  <c:v>0</c:v>
                </c:pt>
                <c:pt idx="7">
                  <c:v>0</c:v>
                </c:pt>
                <c:pt idx="8">
                  <c:v>15</c:v>
                </c:pt>
                <c:pt idx="9">
                  <c:v>15.524999999999999</c:v>
                </c:pt>
                <c:pt idx="10">
                  <c:v>16.068374999999996</c:v>
                </c:pt>
                <c:pt idx="11">
                  <c:v>16.630768124999996</c:v>
                </c:pt>
                <c:pt idx="12">
                  <c:v>17.212845009374995</c:v>
                </c:pt>
                <c:pt idx="13">
                  <c:v>17.815294584703118</c:v>
                </c:pt>
                <c:pt idx="14">
                  <c:v>18.438829895167725</c:v>
                </c:pt>
                <c:pt idx="15">
                  <c:v>19.084188941498592</c:v>
                </c:pt>
                <c:pt idx="16">
                  <c:v>19.752135554451041</c:v>
                </c:pt>
                <c:pt idx="17">
                  <c:v>20.443460298856827</c:v>
                </c:pt>
                <c:pt idx="18">
                  <c:v>21.158981409316816</c:v>
                </c:pt>
                <c:pt idx="19">
                  <c:v>21.899545758642901</c:v>
                </c:pt>
                <c:pt idx="20">
                  <c:v>22.666029860195401</c:v>
                </c:pt>
              </c:numCache>
            </c:numRef>
          </c:val>
          <c:smooth val="0"/>
          <c:extLst>
            <c:ext xmlns:c16="http://schemas.microsoft.com/office/drawing/2014/chart" uri="{C3380CC4-5D6E-409C-BE32-E72D297353CC}">
              <c16:uniqueId val="{00000000-62A6-4B04-A04E-D6F14144C6C3}"/>
            </c:ext>
          </c:extLst>
        </c:ser>
        <c:ser>
          <c:idx val="0"/>
          <c:order val="2"/>
          <c:tx>
            <c:v>High View - KP</c:v>
          </c:tx>
          <c:spPr>
            <a:ln w="28575" cap="rnd">
              <a:solidFill>
                <a:schemeClr val="bg2"/>
              </a:solidFill>
              <a:round/>
            </a:ln>
            <a:effectLst/>
          </c:spPr>
          <c:marker>
            <c:symbol val="none"/>
          </c:marker>
          <c:cat>
            <c:numRef>
              <c:f>'CO2 Emission Prices'!$A$6:$A$26</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'CO2 Emission Prices'!$K$39:$K$59</c:f>
              <c:numCache>
                <c:formatCode>0.0</c:formatCode>
                <c:ptCount val="21"/>
                <c:pt idx="0">
                  <c:v>0</c:v>
                </c:pt>
                <c:pt idx="1">
                  <c:v>0</c:v>
                </c:pt>
                <c:pt idx="2">
                  <c:v>0</c:v>
                </c:pt>
                <c:pt idx="3">
                  <c:v>0</c:v>
                </c:pt>
                <c:pt idx="4">
                  <c:v>0</c:v>
                </c:pt>
                <c:pt idx="5">
                  <c:v>0</c:v>
                </c:pt>
                <c:pt idx="6">
                  <c:v>0</c:v>
                </c:pt>
                <c:pt idx="7">
                  <c:v>40</c:v>
                </c:pt>
                <c:pt idx="8">
                  <c:v>42</c:v>
                </c:pt>
                <c:pt idx="9">
                  <c:v>44.1</c:v>
                </c:pt>
                <c:pt idx="10">
                  <c:v>46.305000000000007</c:v>
                </c:pt>
                <c:pt idx="11">
                  <c:v>48.620250000000006</c:v>
                </c:pt>
                <c:pt idx="12">
                  <c:v>51.051262500000007</c:v>
                </c:pt>
                <c:pt idx="13">
                  <c:v>53.603825625000013</c:v>
                </c:pt>
                <c:pt idx="14">
                  <c:v>56.284016906250017</c:v>
                </c:pt>
                <c:pt idx="15">
                  <c:v>59.098217751562522</c:v>
                </c:pt>
                <c:pt idx="16">
                  <c:v>62.053128639140652</c:v>
                </c:pt>
                <c:pt idx="17">
                  <c:v>65.155785071097682</c:v>
                </c:pt>
                <c:pt idx="18">
                  <c:v>68.413574324652572</c:v>
                </c:pt>
                <c:pt idx="19">
                  <c:v>71.834253040885201</c:v>
                </c:pt>
                <c:pt idx="20">
                  <c:v>75.425965692929466</c:v>
                </c:pt>
              </c:numCache>
            </c:numRef>
          </c:val>
          <c:smooth val="0"/>
          <c:extLst>
            <c:ext xmlns:c16="http://schemas.microsoft.com/office/drawing/2014/chart" uri="{C3380CC4-5D6E-409C-BE32-E72D297353CC}">
              <c16:uniqueId val="{00000001-62A6-4B04-A04E-D6F14144C6C3}"/>
            </c:ext>
          </c:extLst>
        </c:ser>
        <c:ser>
          <c:idx val="1"/>
          <c:order val="3"/>
          <c:tx>
            <c:v>No CO2 Price</c:v>
          </c:tx>
          <c:spPr>
            <a:ln w="28575" cap="rnd">
              <a:solidFill>
                <a:schemeClr val="accent2"/>
              </a:solidFill>
              <a:round/>
            </a:ln>
            <a:effectLst/>
          </c:spPr>
          <c:marker>
            <c:symbol val="none"/>
          </c:marker>
          <c:cat>
            <c:numRef>
              <c:f>'CO2 Emission Prices'!$A$6:$A$26</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'CO2 Emission Prices'!$C$39:$C$59</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62A6-4B04-A04E-D6F14144C6C3}"/>
            </c:ext>
          </c:extLst>
        </c:ser>
        <c:ser>
          <c:idx val="4"/>
          <c:order val="4"/>
          <c:tx>
            <c:v>High View - SWEPCO</c:v>
          </c:tx>
          <c:spPr>
            <a:ln w="28575" cap="rnd">
              <a:solidFill>
                <a:schemeClr val="accent5"/>
              </a:solidFill>
              <a:round/>
            </a:ln>
            <a:effectLst/>
          </c:spPr>
          <c:marker>
            <c:symbol val="none"/>
          </c:marker>
          <c:val>
            <c:numRef>
              <c:f>'CO2 Emission Prices'!$L$39:$L$59</c:f>
              <c:numCache>
                <c:formatCode>0.0</c:formatCode>
                <c:ptCount val="21"/>
              </c:numCache>
            </c:numRef>
          </c:val>
          <c:smooth val="0"/>
          <c:extLst>
            <c:ext xmlns:c16="http://schemas.microsoft.com/office/drawing/2014/chart" uri="{C3380CC4-5D6E-409C-BE32-E72D297353CC}">
              <c16:uniqueId val="{00000003-62A6-4B04-A04E-D6F14144C6C3}"/>
            </c:ext>
          </c:extLst>
        </c:ser>
        <c:dLbls>
          <c:showLegendKey val="0"/>
          <c:showVal val="0"/>
          <c:showCatName val="0"/>
          <c:showSerName val="0"/>
          <c:showPercent val="0"/>
          <c:showBubbleSize val="0"/>
        </c:dLbls>
        <c:smooth val="0"/>
        <c:axId val="715562368"/>
        <c:axId val="715561280"/>
        <c:extLst>
          <c:ext xmlns:c15="http://schemas.microsoft.com/office/drawing/2012/chart" uri="{02D57815-91ED-43cb-92C2-25804820EDAC}">
            <c15:filteredLineSeries>
              <c15:ser>
                <c:idx val="2"/>
                <c:order val="0"/>
                <c:tx>
                  <c:v>RGGI, No Nat'l CO2 Price</c:v>
                </c:tx>
                <c:spPr>
                  <a:ln w="28575" cap="rnd">
                    <a:solidFill>
                      <a:schemeClr val="accent1"/>
                    </a:solidFill>
                    <a:prstDash val="sysDash"/>
                    <a:round/>
                  </a:ln>
                  <a:effectLst/>
                </c:spPr>
                <c:marker>
                  <c:symbol val="none"/>
                </c:marker>
                <c:cat>
                  <c:numRef>
                    <c:extLst>
                      <c:ext uri="{02D57815-91ED-43cb-92C2-25804820EDAC}">
                        <c15:formulaRef>
                          <c15:sqref>'CO2 Emission Prices'!$A$6:$A$26</c15:sqref>
                        </c15:formulaRef>
                      </c:ext>
                    </c:extLst>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extLst>
                      <c:ext uri="{02D57815-91ED-43cb-92C2-25804820EDAC}">
                        <c15:formulaRef>
                          <c15:sqref>'CO2 Emission Prices'!$B$6:$B$26</c15:sqref>
                        </c15:formulaRef>
                      </c:ext>
                    </c:extLst>
                    <c:numCache>
                      <c:formatCode>0.0</c:formatCode>
                      <c:ptCount val="21"/>
                      <c:pt idx="0">
                        <c:v>12.803738317757006</c:v>
                      </c:pt>
                      <c:pt idx="1">
                        <c:v>13.244581307570707</c:v>
                      </c:pt>
                      <c:pt idx="2">
                        <c:v>13.516075036066393</c:v>
                      </c:pt>
                      <c:pt idx="3">
                        <c:v>13.776965832508406</c:v>
                      </c:pt>
                      <c:pt idx="4">
                        <c:v>14.047898690259153</c:v>
                      </c:pt>
                      <c:pt idx="5">
                        <c:v>14.320485277908581</c:v>
                      </c:pt>
                      <c:pt idx="6">
                        <c:v>15.064355560381312</c:v>
                      </c:pt>
                      <c:pt idx="7">
                        <c:v>15.849585023076383</c:v>
                      </c:pt>
                      <c:pt idx="8">
                        <c:v>16.679008506988584</c:v>
                      </c:pt>
                      <c:pt idx="9">
                        <c:v>17.539671897967921</c:v>
                      </c:pt>
                      <c:pt idx="10">
                        <c:v>18.439806835145941</c:v>
                      </c:pt>
                      <c:pt idx="11">
                        <c:v>19.385470540910418</c:v>
                      </c:pt>
                      <c:pt idx="12">
                        <c:v>20.378651683052993</c:v>
                      </c:pt>
                      <c:pt idx="13">
                        <c:v>21.417332098542673</c:v>
                      </c:pt>
                      <c:pt idx="14">
                        <c:v>22.506039665950034</c:v>
                      </c:pt>
                      <c:pt idx="15">
                        <c:v>23.650170318083145</c:v>
                      </c:pt>
                      <c:pt idx="16">
                        <c:v>24.847267929850968</c:v>
                      </c:pt>
                      <c:pt idx="17">
                        <c:v>26.10069745845297</c:v>
                      </c:pt>
                      <c:pt idx="18">
                        <c:v>27.415946690368568</c:v>
                      </c:pt>
                      <c:pt idx="19">
                        <c:v>28.807269129385816</c:v>
                      </c:pt>
                      <c:pt idx="20">
                        <c:v>30.823777968442826</c:v>
                      </c:pt>
                    </c:numCache>
                  </c:numRef>
                </c:val>
                <c:smooth val="0"/>
                <c:extLst>
                  <c:ext xmlns:c16="http://schemas.microsoft.com/office/drawing/2014/chart" uri="{C3380CC4-5D6E-409C-BE32-E72D297353CC}">
                    <c16:uniqueId val="{00000004-62A6-4B04-A04E-D6F14144C6C3}"/>
                  </c:ext>
                </c:extLst>
              </c15:ser>
            </c15:filteredLineSeries>
          </c:ext>
        </c:extLst>
      </c:lineChart>
      <c:catAx>
        <c:axId val="7155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5561280"/>
        <c:crosses val="autoZero"/>
        <c:auto val="1"/>
        <c:lblAlgn val="ctr"/>
        <c:lblOffset val="100"/>
        <c:noMultiLvlLbl val="0"/>
      </c:catAx>
      <c:valAx>
        <c:axId val="7155612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solidFill>
                      <a:schemeClr val="tx1">
                        <a:lumMod val="65000"/>
                        <a:lumOff val="35000"/>
                      </a:schemeClr>
                    </a:solidFill>
                  </a:rPr>
                  <a:t>Nominal$/ton</a:t>
                </a:r>
              </a:p>
            </c:rich>
          </c:tx>
          <c:layout>
            <c:manualLayout>
              <c:xMode val="edge"/>
              <c:yMode val="edge"/>
              <c:x val="1.6666580719181291E-2"/>
              <c:y val="0.311633983590372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5562368"/>
        <c:crosses val="autoZero"/>
        <c:crossBetween val="between"/>
      </c:valAx>
      <c:spPr>
        <a:noFill/>
        <a:ln>
          <a:noFill/>
        </a:ln>
        <a:effectLst/>
      </c:spPr>
    </c:plotArea>
    <c:legend>
      <c:legendPos val="b"/>
      <c:layout>
        <c:manualLayout>
          <c:xMode val="edge"/>
          <c:yMode val="edge"/>
          <c:x val="6.4358785212111627E-3"/>
          <c:y val="0.87948593311325374"/>
          <c:w val="0.99153271433457335"/>
          <c:h val="0.1205140668867462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'CO2 Emission Prices'!$I$5</c:f>
              <c:strCache>
                <c:ptCount val="1"/>
                <c:pt idx="0">
                  <c:v>US National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'CO2 Emission Prices'!$A$6:$A$26</c15:sqref>
                  </c15:fullRef>
                </c:ext>
              </c:extLst>
              <c:f>('CO2 Emission Prices'!$A$7:$A$21,'CO2 Emission Prices'!$A$26)</c:f>
              <c:numCache>
                <c:formatCode>General</c:formatCode>
                <c:ptCount val="1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2042</c:v>
                </c:pt>
              </c:numCache>
            </c:numRef>
          </c:cat>
          <c:val>
            <c:numRef>
              <c:extLst>
                <c:ext xmlns:c15="http://schemas.microsoft.com/office/drawing/2012/chart" uri="{02D57815-91ED-43cb-92C2-25804820EDAC}">
                  <c15:fullRef>
                    <c15:sqref>'CO2 Emission Prices'!$I$6:$I$25</c15:sqref>
                  </c15:fullRef>
                </c:ext>
              </c:extLst>
              <c:f>'CO2 Emission Prices'!$I$7:$I$21</c:f>
              <c:numCache>
                <c:formatCode>0.0</c:formatCode>
                <c:ptCount val="15"/>
                <c:pt idx="0">
                  <c:v>0</c:v>
                </c:pt>
                <c:pt idx="1">
                  <c:v>0</c:v>
                </c:pt>
                <c:pt idx="2">
                  <c:v>0</c:v>
                </c:pt>
                <c:pt idx="3">
                  <c:v>0</c:v>
                </c:pt>
                <c:pt idx="4">
                  <c:v>0</c:v>
                </c:pt>
                <c:pt idx="5">
                  <c:v>0</c:v>
                </c:pt>
                <c:pt idx="6">
                  <c:v>0</c:v>
                </c:pt>
                <c:pt idx="7">
                  <c:v>11.023338541316749</c:v>
                </c:pt>
                <c:pt idx="8">
                  <c:v>11.21106624734521</c:v>
                </c:pt>
                <c:pt idx="9">
                  <c:v>11.393825318454905</c:v>
                </c:pt>
                <c:pt idx="10">
                  <c:v>11.576362084597159</c:v>
                </c:pt>
                <c:pt idx="11">
                  <c:v>11.761406144728305</c:v>
                </c:pt>
                <c:pt idx="12">
                  <c:v>11.948815229635088</c:v>
                </c:pt>
                <c:pt idx="13">
                  <c:v>12.136062896302059</c:v>
                </c:pt>
                <c:pt idx="14">
                  <c:v>12.324599682488715</c:v>
                </c:pt>
              </c:numCache>
            </c:numRef>
          </c:val>
          <c:smooth val="0"/>
          <c:extLst>
            <c:ext xmlns:c16="http://schemas.microsoft.com/office/drawing/2014/chart" uri="{C3380CC4-5D6E-409C-BE32-E72D297353CC}">
              <c16:uniqueId val="{00000000-413C-4956-81CF-0C2F51654483}"/>
            </c:ext>
          </c:extLst>
        </c:ser>
        <c:dLbls>
          <c:showLegendKey val="0"/>
          <c:showVal val="0"/>
          <c:showCatName val="0"/>
          <c:showSerName val="0"/>
          <c:showPercent val="0"/>
          <c:showBubbleSize val="0"/>
        </c:dLbls>
        <c:smooth val="0"/>
        <c:axId val="731642208"/>
        <c:axId val="731641224"/>
      </c:lineChart>
      <c:catAx>
        <c:axId val="731642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58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641224"/>
        <c:crosses val="autoZero"/>
        <c:auto val="1"/>
        <c:lblAlgn val="ctr"/>
        <c:lblOffset val="100"/>
        <c:noMultiLvlLbl val="0"/>
      </c:catAx>
      <c:valAx>
        <c:axId val="73164122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$2021 / Short Ton</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642208"/>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45678589750484E-2"/>
          <c:y val="6.2774344558507375E-2"/>
          <c:w val="0.88007249302171142"/>
          <c:h val="0.77047252318862269"/>
        </c:manualLayout>
      </c:layout>
      <c:lineChart>
        <c:grouping val="standard"/>
        <c:varyColors val="0"/>
        <c:ser>
          <c:idx val="0"/>
          <c:order val="0"/>
          <c:tx>
            <c:v>Moderate</c:v>
          </c:tx>
          <c:spPr>
            <a:ln w="28575" cap="rnd">
              <a:solidFill>
                <a:schemeClr val="accent1"/>
              </a:solidFill>
              <a:round/>
            </a:ln>
            <a:effectLst/>
          </c:spPr>
          <c:marker>
            <c:symbol val="none"/>
          </c:marker>
          <c:cat>
            <c:numRef>
              <c:extLst>
                <c:ext xmlns:c15="http://schemas.microsoft.com/office/drawing/2012/chart" uri="{02D57815-91ED-43cb-92C2-25804820EDAC}">
                  <c15:fullRef>
                    <c15:sqref>'CO2 Emission Prices'!$A$6:$A$21</c15:sqref>
                  </c15:fullRef>
                </c:ext>
              </c:extLst>
              <c:f>'CO2 Emission Prices'!$A$7:$A$21</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'CO2 Emission Prices'!$I$6:$I$21</c15:sqref>
                  </c15:fullRef>
                </c:ext>
              </c:extLst>
              <c:f>'CO2 Emission Prices'!$I$7:$I$21</c:f>
              <c:numCache>
                <c:formatCode>0.0</c:formatCode>
                <c:ptCount val="15"/>
                <c:pt idx="0">
                  <c:v>0</c:v>
                </c:pt>
                <c:pt idx="1">
                  <c:v>0</c:v>
                </c:pt>
                <c:pt idx="2">
                  <c:v>0</c:v>
                </c:pt>
                <c:pt idx="3">
                  <c:v>0</c:v>
                </c:pt>
                <c:pt idx="4">
                  <c:v>0</c:v>
                </c:pt>
                <c:pt idx="5">
                  <c:v>0</c:v>
                </c:pt>
                <c:pt idx="6">
                  <c:v>0</c:v>
                </c:pt>
                <c:pt idx="7">
                  <c:v>11.023338541316749</c:v>
                </c:pt>
                <c:pt idx="8">
                  <c:v>11.21106624734521</c:v>
                </c:pt>
                <c:pt idx="9">
                  <c:v>11.393825318454905</c:v>
                </c:pt>
                <c:pt idx="10">
                  <c:v>11.576362084597159</c:v>
                </c:pt>
                <c:pt idx="11">
                  <c:v>11.761406144728305</c:v>
                </c:pt>
                <c:pt idx="12">
                  <c:v>11.948815229635088</c:v>
                </c:pt>
                <c:pt idx="13">
                  <c:v>12.136062896302059</c:v>
                </c:pt>
                <c:pt idx="14">
                  <c:v>12.324599682488715</c:v>
                </c:pt>
              </c:numCache>
            </c:numRef>
          </c:val>
          <c:smooth val="0"/>
          <c:extLst>
            <c:ext xmlns:c16="http://schemas.microsoft.com/office/drawing/2014/chart" uri="{C3380CC4-5D6E-409C-BE32-E72D297353CC}">
              <c16:uniqueId val="{00000000-8209-4FA4-B9D9-2C0ED4E6F90B}"/>
            </c:ext>
          </c:extLst>
        </c:ser>
        <c:ser>
          <c:idx val="1"/>
          <c:order val="1"/>
          <c:tx>
            <c:v>High</c:v>
          </c:tx>
          <c:spPr>
            <a:ln w="28575" cap="rnd">
              <a:solidFill>
                <a:schemeClr val="accent2"/>
              </a:solidFill>
              <a:round/>
            </a:ln>
            <a:effectLst/>
          </c:spPr>
          <c:marker>
            <c:symbol val="none"/>
          </c:marker>
          <c:cat>
            <c:numRef>
              <c:extLst>
                <c:ext xmlns:c15="http://schemas.microsoft.com/office/drawing/2012/chart" uri="{02D57815-91ED-43cb-92C2-25804820EDAC}">
                  <c15:fullRef>
                    <c15:sqref>'CO2 Emission Prices'!$A$6:$A$21</c15:sqref>
                  </c15:fullRef>
                </c:ext>
              </c:extLst>
              <c:f>'CO2 Emission Prices'!$A$7:$A$21</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'CO2 Emission Prices'!$K$6:$K$21</c15:sqref>
                  </c15:fullRef>
                </c:ext>
              </c:extLst>
              <c:f>'CO2 Emission Prices'!$K$7:$K$21</c:f>
              <c:numCache>
                <c:formatCode>0.0</c:formatCode>
                <c:ptCount val="15"/>
                <c:pt idx="0">
                  <c:v>0</c:v>
                </c:pt>
                <c:pt idx="1">
                  <c:v>0</c:v>
                </c:pt>
                <c:pt idx="2">
                  <c:v>0</c:v>
                </c:pt>
                <c:pt idx="3">
                  <c:v>0</c:v>
                </c:pt>
                <c:pt idx="4">
                  <c:v>0</c:v>
                </c:pt>
                <c:pt idx="5">
                  <c:v>0</c:v>
                </c:pt>
                <c:pt idx="6">
                  <c:v>29.921015385643695</c:v>
                </c:pt>
                <c:pt idx="7">
                  <c:v>30.8653479156869</c:v>
                </c:pt>
                <c:pt idx="8">
                  <c:v>31.845927311299441</c:v>
                </c:pt>
                <c:pt idx="9">
                  <c:v>32.834127991850742</c:v>
                </c:pt>
                <c:pt idx="10">
                  <c:v>33.843633343522143</c:v>
                </c:pt>
                <c:pt idx="11">
                  <c:v>34.88293958009907</c:v>
                </c:pt>
                <c:pt idx="12">
                  <c:v>35.952378163011851</c:v>
                </c:pt>
                <c:pt idx="13">
                  <c:v>37.04499543161306</c:v>
                </c:pt>
                <c:pt idx="14">
                  <c:v>38.165723362376305</c:v>
                </c:pt>
              </c:numCache>
            </c:numRef>
          </c:val>
          <c:smooth val="0"/>
          <c:extLst>
            <c:ext xmlns:c16="http://schemas.microsoft.com/office/drawing/2014/chart" uri="{C3380CC4-5D6E-409C-BE32-E72D297353CC}">
              <c16:uniqueId val="{00000001-8209-4FA4-B9D9-2C0ED4E6F90B}"/>
            </c:ext>
          </c:extLst>
        </c:ser>
        <c:ser>
          <c:idx val="2"/>
          <c:order val="2"/>
          <c:tx>
            <c:v>Zero</c:v>
          </c:tx>
          <c:spPr>
            <a:ln w="28575" cap="rnd">
              <a:solidFill>
                <a:schemeClr val="accent3"/>
              </a:solidFill>
              <a:round/>
            </a:ln>
            <a:effectLst/>
          </c:spPr>
          <c:marker>
            <c:symbol val="none"/>
          </c:marker>
          <c:cat>
            <c:numRef>
              <c:extLst>
                <c:ext xmlns:c15="http://schemas.microsoft.com/office/drawing/2012/chart" uri="{02D57815-91ED-43cb-92C2-25804820EDAC}">
                  <c15:fullRef>
                    <c15:sqref>'CO2 Emission Prices'!$A$6:$A$21</c15:sqref>
                  </c15:fullRef>
                </c:ext>
              </c:extLst>
              <c:f>'CO2 Emission Prices'!$A$7:$A$21</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'CO2 Emission Prices'!$C$6:$C$21</c15:sqref>
                  </c15:fullRef>
                </c:ext>
              </c:extLst>
              <c:f>'CO2 Emission Prices'!$C$7:$C$21</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8209-4FA4-B9D9-2C0ED4E6F90B}"/>
            </c:ext>
          </c:extLst>
        </c:ser>
        <c:dLbls>
          <c:showLegendKey val="0"/>
          <c:showVal val="0"/>
          <c:showCatName val="0"/>
          <c:showSerName val="0"/>
          <c:showPercent val="0"/>
          <c:showBubbleSize val="0"/>
        </c:dLbls>
        <c:smooth val="0"/>
        <c:axId val="731642208"/>
        <c:axId val="731641224"/>
      </c:lineChart>
      <c:catAx>
        <c:axId val="731642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34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641224"/>
        <c:crosses val="autoZero"/>
        <c:auto val="1"/>
        <c:lblAlgn val="ctr"/>
        <c:lblOffset val="100"/>
        <c:noMultiLvlLbl val="0"/>
      </c:catAx>
      <c:valAx>
        <c:axId val="73164122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$2021 / Short Ton</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642208"/>
        <c:crosses val="autoZero"/>
        <c:crossBetween val="between"/>
      </c:valAx>
      <c:spPr>
        <a:noFill/>
        <a:ln>
          <a:solidFill>
            <a:schemeClr val="tx1"/>
          </a:solidFill>
        </a:ln>
        <a:effectLst/>
      </c:spPr>
    </c:plotArea>
    <c:legend>
      <c:legendPos val="b"/>
      <c:layout>
        <c:manualLayout>
          <c:xMode val="edge"/>
          <c:yMode val="edge"/>
          <c:x val="0.30450800469494721"/>
          <c:y val="9.4755316646626606E-2"/>
          <c:w val="0.56199791410254507"/>
          <c:h val="6.387396668874334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PJM - Energy Demand Forecast by Case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'Load Growth'!$U$6</c:f>
              <c:strCache>
                <c:ptCount val="1"/>
                <c:pt idx="0">
                  <c:v>Base</c:v>
                </c:pt>
              </c:strCache>
            </c:strRef>
          </c:tx>
          <c:spPr>
            <a:ln w="28575" cap="rnd">
              <a:solidFill>
                <a:schemeClr val="accent1"/>
              </a:solidFill>
              <a:round/>
            </a:ln>
            <a:effectLst/>
          </c:spPr>
          <c:marker>
            <c:symbol val="none"/>
          </c:marker>
          <c:cat>
            <c:numRef>
              <c:f>'Load Growth'!$T$7:$T$27</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'Load Growth'!$U$7:$U$27</c:f>
              <c:numCache>
                <c:formatCode>#,##0_);[Red]\(#,##0\)</c:formatCode>
                <c:ptCount val="21"/>
                <c:pt idx="0">
                  <c:v>781318</c:v>
                </c:pt>
                <c:pt idx="1">
                  <c:v>787761</c:v>
                </c:pt>
                <c:pt idx="2">
                  <c:v>797073</c:v>
                </c:pt>
                <c:pt idx="3">
                  <c:v>802580</c:v>
                </c:pt>
                <c:pt idx="4">
                  <c:v>810362</c:v>
                </c:pt>
                <c:pt idx="5">
                  <c:v>815527</c:v>
                </c:pt>
                <c:pt idx="6">
                  <c:v>823107</c:v>
                </c:pt>
                <c:pt idx="7">
                  <c:v>826391</c:v>
                </c:pt>
                <c:pt idx="8">
                  <c:v>830618</c:v>
                </c:pt>
                <c:pt idx="9">
                  <c:v>836472</c:v>
                </c:pt>
                <c:pt idx="10">
                  <c:v>845133</c:v>
                </c:pt>
                <c:pt idx="11">
                  <c:v>848695</c:v>
                </c:pt>
                <c:pt idx="12">
                  <c:v>854753</c:v>
                </c:pt>
                <c:pt idx="13">
                  <c:v>861811</c:v>
                </c:pt>
                <c:pt idx="14">
                  <c:v>872598</c:v>
                </c:pt>
                <c:pt idx="15">
                  <c:v>877586</c:v>
                </c:pt>
                <c:pt idx="16">
                  <c:v>885039</c:v>
                </c:pt>
                <c:pt idx="17">
                  <c:v>892555</c:v>
                </c:pt>
                <c:pt idx="18">
                  <c:v>900134</c:v>
                </c:pt>
                <c:pt idx="19">
                  <c:v>907779</c:v>
                </c:pt>
                <c:pt idx="20">
                  <c:v>915488</c:v>
                </c:pt>
              </c:numCache>
            </c:numRef>
          </c:val>
          <c:smooth val="0"/>
          <c:extLst>
            <c:ext xmlns:c16="http://schemas.microsoft.com/office/drawing/2014/chart" uri="{C3380CC4-5D6E-409C-BE32-E72D297353CC}">
              <c16:uniqueId val="{00000000-5C66-4922-9FE5-5DA1FCEA1DDC}"/>
            </c:ext>
          </c:extLst>
        </c:ser>
        <c:ser>
          <c:idx val="1"/>
          <c:order val="1"/>
          <c:tx>
            <c:strRef>
              <c:f>'Load Growth'!$V$6</c:f>
              <c:strCache>
                <c:ptCount val="1"/>
                <c:pt idx="0">
                  <c:v>High</c:v>
                </c:pt>
              </c:strCache>
            </c:strRef>
          </c:tx>
          <c:spPr>
            <a:ln w="28575" cap="rnd">
              <a:solidFill>
                <a:schemeClr val="accent2"/>
              </a:solidFill>
              <a:round/>
            </a:ln>
            <a:effectLst/>
          </c:spPr>
          <c:marker>
            <c:symbol val="none"/>
          </c:marker>
          <c:cat>
            <c:numRef>
              <c:f>'Load Growth'!$T$7:$T$27</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'Load Growth'!$V$7:$V$27</c:f>
              <c:numCache>
                <c:formatCode>#,##0_);[Red]\(#,##0\)</c:formatCode>
                <c:ptCount val="21"/>
                <c:pt idx="0">
                  <c:v>781318</c:v>
                </c:pt>
                <c:pt idx="1">
                  <c:v>815333.46096696565</c:v>
                </c:pt>
                <c:pt idx="2">
                  <c:v>830469.66240186768</c:v>
                </c:pt>
                <c:pt idx="3">
                  <c:v>841133.72277362016</c:v>
                </c:pt>
                <c:pt idx="4">
                  <c:v>853608.44341305085</c:v>
                </c:pt>
                <c:pt idx="5">
                  <c:v>863051.01735605323</c:v>
                </c:pt>
                <c:pt idx="6">
                  <c:v>875177.90026453231</c:v>
                </c:pt>
                <c:pt idx="7">
                  <c:v>882473.41043199378</c:v>
                </c:pt>
                <c:pt idx="8">
                  <c:v>890385.75758800539</c:v>
                </c:pt>
                <c:pt idx="9">
                  <c:v>900052.1656150535</c:v>
                </c:pt>
                <c:pt idx="10">
                  <c:v>912461.15328521514</c:v>
                </c:pt>
                <c:pt idx="11">
                  <c:v>920666.87541032152</c:v>
                </c:pt>
                <c:pt idx="12">
                  <c:v>931692.59730631229</c:v>
                </c:pt>
                <c:pt idx="13">
                  <c:v>944608.76814632805</c:v>
                </c:pt>
                <c:pt idx="14">
                  <c:v>962246.79622534465</c:v>
                </c:pt>
                <c:pt idx="15">
                  <c:v>973767.37199143879</c:v>
                </c:pt>
                <c:pt idx="16">
                  <c:v>989105.81514026865</c:v>
                </c:pt>
                <c:pt idx="17">
                  <c:v>1003774.849792828</c:v>
                </c:pt>
                <c:pt idx="18">
                  <c:v>1018024.5743071587</c:v>
                </c:pt>
                <c:pt idx="19">
                  <c:v>1033591.085737531</c:v>
                </c:pt>
                <c:pt idx="20">
                  <c:v>1048197.8528058711</c:v>
                </c:pt>
              </c:numCache>
            </c:numRef>
          </c:val>
          <c:smooth val="0"/>
          <c:extLst>
            <c:ext xmlns:c16="http://schemas.microsoft.com/office/drawing/2014/chart" uri="{C3380CC4-5D6E-409C-BE32-E72D297353CC}">
              <c16:uniqueId val="{00000001-5C66-4922-9FE5-5DA1FCEA1DDC}"/>
            </c:ext>
          </c:extLst>
        </c:ser>
        <c:ser>
          <c:idx val="2"/>
          <c:order val="2"/>
          <c:tx>
            <c:strRef>
              <c:f>'Load Growth'!$W$6</c:f>
              <c:strCache>
                <c:ptCount val="1"/>
                <c:pt idx="0">
                  <c:v>Low</c:v>
                </c:pt>
              </c:strCache>
            </c:strRef>
          </c:tx>
          <c:spPr>
            <a:ln w="28575" cap="rnd">
              <a:solidFill>
                <a:schemeClr val="accent3"/>
              </a:solidFill>
              <a:round/>
            </a:ln>
            <a:effectLst/>
          </c:spPr>
          <c:marker>
            <c:symbol val="none"/>
          </c:marker>
          <c:cat>
            <c:numRef>
              <c:f>'Load Growth'!$T$7:$T$27</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'Load Growth'!$W$7:$W$27</c:f>
              <c:numCache>
                <c:formatCode>#,##0_);[Red]\(#,##0\)</c:formatCode>
                <c:ptCount val="21"/>
                <c:pt idx="0">
                  <c:v>781318</c:v>
                </c:pt>
                <c:pt idx="1">
                  <c:v>766066.8696058424</c:v>
                </c:pt>
                <c:pt idx="2">
                  <c:v>771593.94364160579</c:v>
                </c:pt>
                <c:pt idx="3">
                  <c:v>772851.22988105088</c:v>
                </c:pt>
                <c:pt idx="4">
                  <c:v>776266.68781563512</c:v>
                </c:pt>
                <c:pt idx="5">
                  <c:v>778461.28430834576</c:v>
                </c:pt>
                <c:pt idx="6">
                  <c:v>784166.173061301</c:v>
                </c:pt>
                <c:pt idx="7">
                  <c:v>784903.16739048227</c:v>
                </c:pt>
                <c:pt idx="8">
                  <c:v>786105.2222560806</c:v>
                </c:pt>
                <c:pt idx="9">
                  <c:v>788969.92511243979</c:v>
                </c:pt>
                <c:pt idx="10">
                  <c:v>795415.27685988997</c:v>
                </c:pt>
                <c:pt idx="11">
                  <c:v>796234.94248887501</c:v>
                </c:pt>
                <c:pt idx="12">
                  <c:v>797474.89389487647</c:v>
                </c:pt>
                <c:pt idx="13">
                  <c:v>799715.57296519703</c:v>
                </c:pt>
                <c:pt idx="14">
                  <c:v>805489.9318690981</c:v>
                </c:pt>
                <c:pt idx="15">
                  <c:v>805813.82367041928</c:v>
                </c:pt>
                <c:pt idx="16">
                  <c:v>809007.53017465025</c:v>
                </c:pt>
                <c:pt idx="17">
                  <c:v>812777.26811698533</c:v>
                </c:pt>
                <c:pt idx="18">
                  <c:v>816438.47394806228</c:v>
                </c:pt>
                <c:pt idx="19">
                  <c:v>820310.35835191456</c:v>
                </c:pt>
                <c:pt idx="20">
                  <c:v>823969.26191859134</c:v>
                </c:pt>
              </c:numCache>
            </c:numRef>
          </c:val>
          <c:smooth val="0"/>
          <c:extLst>
            <c:ext xmlns:c16="http://schemas.microsoft.com/office/drawing/2014/chart" uri="{C3380CC4-5D6E-409C-BE32-E72D297353CC}">
              <c16:uniqueId val="{00000002-5C66-4922-9FE5-5DA1FCEA1DDC}"/>
            </c:ext>
          </c:extLst>
        </c:ser>
        <c:dLbls>
          <c:showLegendKey val="0"/>
          <c:showVal val="0"/>
          <c:showCatName val="0"/>
          <c:showSerName val="0"/>
          <c:showPercent val="0"/>
          <c:showBubbleSize val="0"/>
        </c:dLbls>
        <c:smooth val="0"/>
        <c:axId val="-870954192"/>
        <c:axId val="-870953648"/>
      </c:lineChart>
      <c:catAx>
        <c:axId val="-87095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953648"/>
        <c:crosses val="autoZero"/>
        <c:auto val="1"/>
        <c:lblAlgn val="ctr"/>
        <c:lblOffset val="100"/>
        <c:noMultiLvlLbl val="0"/>
      </c:catAx>
      <c:valAx>
        <c:axId val="-870953648"/>
        <c:scaling>
          <c:orientation val="minMax"/>
          <c:min val="600000.000000000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954192"/>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PJM - Peak Demand Forecast by Case</a:t>
            </a:r>
          </a:p>
        </c:rich>
      </c:tx>
      <c:layout>
        <c:manualLayout>
          <c:xMode val="edge"/>
          <c:yMode val="edge"/>
          <c:x val="0.16750166401815561"/>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'Load Growth'!$Z$6</c:f>
              <c:strCache>
                <c:ptCount val="1"/>
                <c:pt idx="0">
                  <c:v>Base</c:v>
                </c:pt>
              </c:strCache>
            </c:strRef>
          </c:tx>
          <c:spPr>
            <a:ln w="28575" cap="rnd">
              <a:solidFill>
                <a:schemeClr val="accent1"/>
              </a:solidFill>
              <a:round/>
            </a:ln>
            <a:effectLst/>
          </c:spPr>
          <c:marker>
            <c:symbol val="none"/>
          </c:marker>
          <c:cat>
            <c:numRef>
              <c:f>'Load Growth'!$Y$7:$Y$27</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'Load Growth'!$Z$7:$Z$27</c:f>
              <c:numCache>
                <c:formatCode>#,##0_);[Red]\(#,##0\)</c:formatCode>
                <c:ptCount val="21"/>
                <c:pt idx="0">
                  <c:v>148938</c:v>
                </c:pt>
                <c:pt idx="1">
                  <c:v>149351</c:v>
                </c:pt>
                <c:pt idx="2">
                  <c:v>150309</c:v>
                </c:pt>
                <c:pt idx="3">
                  <c:v>151165</c:v>
                </c:pt>
                <c:pt idx="4">
                  <c:v>152259</c:v>
                </c:pt>
                <c:pt idx="5">
                  <c:v>152322</c:v>
                </c:pt>
                <c:pt idx="6">
                  <c:v>152689</c:v>
                </c:pt>
                <c:pt idx="7">
                  <c:v>153334</c:v>
                </c:pt>
                <c:pt idx="8">
                  <c:v>153775</c:v>
                </c:pt>
                <c:pt idx="9">
                  <c:v>154275</c:v>
                </c:pt>
                <c:pt idx="10">
                  <c:v>154381</c:v>
                </c:pt>
                <c:pt idx="11">
                  <c:v>154767</c:v>
                </c:pt>
                <c:pt idx="12">
                  <c:v>154977</c:v>
                </c:pt>
                <c:pt idx="13">
                  <c:v>156135</c:v>
                </c:pt>
                <c:pt idx="14">
                  <c:v>156700</c:v>
                </c:pt>
                <c:pt idx="15">
                  <c:v>157689</c:v>
                </c:pt>
                <c:pt idx="16">
                  <c:v>158359</c:v>
                </c:pt>
                <c:pt idx="17">
                  <c:v>159032</c:v>
                </c:pt>
                <c:pt idx="18">
                  <c:v>159708</c:v>
                </c:pt>
                <c:pt idx="19">
                  <c:v>160386</c:v>
                </c:pt>
                <c:pt idx="20">
                  <c:v>161068</c:v>
                </c:pt>
              </c:numCache>
            </c:numRef>
          </c:val>
          <c:smooth val="0"/>
          <c:extLst>
            <c:ext xmlns:c16="http://schemas.microsoft.com/office/drawing/2014/chart" uri="{C3380CC4-5D6E-409C-BE32-E72D297353CC}">
              <c16:uniqueId val="{00000000-3B2A-4B7E-B137-90D9CA33664E}"/>
            </c:ext>
          </c:extLst>
        </c:ser>
        <c:ser>
          <c:idx val="1"/>
          <c:order val="1"/>
          <c:tx>
            <c:strRef>
              <c:f>'Load Growth'!$AA$6</c:f>
              <c:strCache>
                <c:ptCount val="1"/>
                <c:pt idx="0">
                  <c:v>High</c:v>
                </c:pt>
              </c:strCache>
            </c:strRef>
          </c:tx>
          <c:spPr>
            <a:ln w="28575" cap="rnd">
              <a:solidFill>
                <a:schemeClr val="accent2"/>
              </a:solidFill>
              <a:round/>
            </a:ln>
            <a:effectLst/>
          </c:spPr>
          <c:marker>
            <c:symbol val="none"/>
          </c:marker>
          <c:cat>
            <c:numRef>
              <c:f>'Load Growth'!$Y$7:$Y$27</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'Load Growth'!$AA$7:$AA$27</c:f>
              <c:numCache>
                <c:formatCode>#,##0_);[Red]\(#,##0\)</c:formatCode>
                <c:ptCount val="21"/>
                <c:pt idx="0">
                  <c:v>148938</c:v>
                </c:pt>
                <c:pt idx="1">
                  <c:v>154578.44159443953</c:v>
                </c:pt>
                <c:pt idx="2">
                  <c:v>156606.81579474185</c:v>
                </c:pt>
                <c:pt idx="3">
                  <c:v>158426.54838530027</c:v>
                </c:pt>
                <c:pt idx="4">
                  <c:v>160384.57872608496</c:v>
                </c:pt>
                <c:pt idx="5">
                  <c:v>161198.41165983313</c:v>
                </c:pt>
                <c:pt idx="6">
                  <c:v>162348.31973666995</c:v>
                </c:pt>
                <c:pt idx="7">
                  <c:v>163739.89783913348</c:v>
                </c:pt>
                <c:pt idx="8">
                  <c:v>164839.99849882317</c:v>
                </c:pt>
                <c:pt idx="9">
                  <c:v>166001.42963573479</c:v>
                </c:pt>
                <c:pt idx="10">
                  <c:v>166679.8779663376</c:v>
                </c:pt>
                <c:pt idx="11">
                  <c:v>167891.70468381362</c:v>
                </c:pt>
                <c:pt idx="12">
                  <c:v>168927.07443289502</c:v>
                </c:pt>
                <c:pt idx="13">
                  <c:v>171135.5390155463</c:v>
                </c:pt>
                <c:pt idx="14">
                  <c:v>172799.01279685658</c:v>
                </c:pt>
                <c:pt idx="15">
                  <c:v>174971.34539744028</c:v>
                </c:pt>
                <c:pt idx="16">
                  <c:v>176979.55432449622</c:v>
                </c:pt>
                <c:pt idx="17">
                  <c:v>178848.72294956946</c:v>
                </c:pt>
                <c:pt idx="18">
                  <c:v>180624.96107629279</c:v>
                </c:pt>
                <c:pt idx="19">
                  <c:v>182614.42474115355</c:v>
                </c:pt>
                <c:pt idx="20">
                  <c:v>184416.5426043116</c:v>
                </c:pt>
              </c:numCache>
            </c:numRef>
          </c:val>
          <c:smooth val="0"/>
          <c:extLst>
            <c:ext xmlns:c16="http://schemas.microsoft.com/office/drawing/2014/chart" uri="{C3380CC4-5D6E-409C-BE32-E72D297353CC}">
              <c16:uniqueId val="{00000001-3B2A-4B7E-B137-90D9CA33664E}"/>
            </c:ext>
          </c:extLst>
        </c:ser>
        <c:ser>
          <c:idx val="2"/>
          <c:order val="2"/>
          <c:tx>
            <c:strRef>
              <c:f>'Load Growth'!$AB$6</c:f>
              <c:strCache>
                <c:ptCount val="1"/>
                <c:pt idx="0">
                  <c:v>Low</c:v>
                </c:pt>
              </c:strCache>
            </c:strRef>
          </c:tx>
          <c:spPr>
            <a:ln w="28575" cap="rnd">
              <a:solidFill>
                <a:schemeClr val="accent3"/>
              </a:solidFill>
              <a:round/>
            </a:ln>
            <a:effectLst/>
          </c:spPr>
          <c:marker>
            <c:symbol val="none"/>
          </c:marker>
          <c:cat>
            <c:numRef>
              <c:f>'Load Growth'!$Y$7:$Y$27</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'Load Growth'!$AB$7:$AB$27</c:f>
              <c:numCache>
                <c:formatCode>#,##0_);[Red]\(#,##0\)</c:formatCode>
                <c:ptCount val="21"/>
                <c:pt idx="0">
                  <c:v>148938</c:v>
                </c:pt>
                <c:pt idx="1">
                  <c:v>145238.026561993</c:v>
                </c:pt>
                <c:pt idx="2">
                  <c:v>145504.25629123818</c:v>
                </c:pt>
                <c:pt idx="3">
                  <c:v>145565.62107823399</c:v>
                </c:pt>
                <c:pt idx="4">
                  <c:v>145852.82826702239</c:v>
                </c:pt>
                <c:pt idx="5">
                  <c:v>145398.96257072524</c:v>
                </c:pt>
                <c:pt idx="6">
                  <c:v>145465.35116158283</c:v>
                </c:pt>
                <c:pt idx="7">
                  <c:v>145636.07574217557</c:v>
                </c:pt>
                <c:pt idx="8">
                  <c:v>145534.20531752115</c:v>
                </c:pt>
                <c:pt idx="9">
                  <c:v>145513.93853795659</c:v>
                </c:pt>
                <c:pt idx="10">
                  <c:v>145299.03087077025</c:v>
                </c:pt>
                <c:pt idx="11">
                  <c:v>145200.44697350133</c:v>
                </c:pt>
                <c:pt idx="12">
                  <c:v>144591.79041330802</c:v>
                </c:pt>
                <c:pt idx="13">
                  <c:v>144885.1209661063</c:v>
                </c:pt>
                <c:pt idx="14">
                  <c:v>144648.8214778027</c:v>
                </c:pt>
                <c:pt idx="15">
                  <c:v>144792.61980109615</c:v>
                </c:pt>
                <c:pt idx="16">
                  <c:v>144754.77744023417</c:v>
                </c:pt>
                <c:pt idx="17">
                  <c:v>144817.51208965314</c:v>
                </c:pt>
                <c:pt idx="18">
                  <c:v>144858.16089304164</c:v>
                </c:pt>
                <c:pt idx="19">
                  <c:v>144932.07833033169</c:v>
                </c:pt>
                <c:pt idx="20">
                  <c:v>144966.48899680132</c:v>
                </c:pt>
              </c:numCache>
            </c:numRef>
          </c:val>
          <c:smooth val="0"/>
          <c:extLst>
            <c:ext xmlns:c16="http://schemas.microsoft.com/office/drawing/2014/chart" uri="{C3380CC4-5D6E-409C-BE32-E72D297353CC}">
              <c16:uniqueId val="{00000002-3B2A-4B7E-B137-90D9CA33664E}"/>
            </c:ext>
          </c:extLst>
        </c:ser>
        <c:dLbls>
          <c:showLegendKey val="0"/>
          <c:showVal val="0"/>
          <c:showCatName val="0"/>
          <c:showSerName val="0"/>
          <c:showPercent val="0"/>
          <c:showBubbleSize val="0"/>
        </c:dLbls>
        <c:smooth val="0"/>
        <c:axId val="-870956912"/>
        <c:axId val="593778992"/>
      </c:lineChart>
      <c:catAx>
        <c:axId val="-87095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78992"/>
        <c:crosses val="autoZero"/>
        <c:auto val="1"/>
        <c:lblAlgn val="ctr"/>
        <c:lblOffset val="100"/>
        <c:noMultiLvlLbl val="0"/>
      </c:catAx>
      <c:valAx>
        <c:axId val="593778992"/>
        <c:scaling>
          <c:orientation val="minMax"/>
          <c:min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Peak</a:t>
                </a:r>
                <a:r>
                  <a:rPr lang="en-US" baseline="0"/>
                  <a:t> </a:t>
                </a:r>
                <a:r>
                  <a:rPr lang="en-US"/>
                  <a:t>(GW)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956912"/>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'Load Growth'!$I$58</c:f>
              <c:strCache>
                <c:ptCount val="1"/>
                <c:pt idx="0">
                  <c:v>REF, REF-HC, NCR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'Load Growth'!$H$59:$H$60</c:f>
              <c:strCache>
                <c:ptCount val="2"/>
                <c:pt idx="0">
                  <c:v>Peak Capacity</c:v>
                </c:pt>
                <c:pt idx="1">
                  <c:v>Energy</c:v>
                </c:pt>
              </c:strCache>
            </c:strRef>
          </c:cat>
          <c:val>
            <c:numRef>
              <c:f>'Load Growth'!$I$59:$I$60</c:f>
              <c:numCache>
                <c:formatCode>0.0%</c:formatCode>
                <c:ptCount val="2"/>
                <c:pt idx="0">
                  <c:v>3.8879312229838092E-3</c:v>
                </c:pt>
                <c:pt idx="1">
                  <c:v>7.7426930949071604E-3</c:v>
                </c:pt>
              </c:numCache>
            </c:numRef>
          </c:val>
          <c:extLst>
            <c:ext xmlns:c16="http://schemas.microsoft.com/office/drawing/2014/chart" uri="{C3380CC4-5D6E-409C-BE32-E72D297353CC}">
              <c16:uniqueId val="{00000000-5EAF-4572-8F11-4C1098681C50}"/>
            </c:ext>
          </c:extLst>
        </c:ser>
        <c:ser>
          <c:idx val="1"/>
          <c:order val="1"/>
          <c:tx>
            <c:strRef>
              <c:f>'Load Growth'!$J$58</c:f>
              <c:strCache>
                <c:ptCount val="1"/>
                <c:pt idx="0">
                  <c:v>CETA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'Load Growth'!$H$59:$H$60</c:f>
              <c:strCache>
                <c:ptCount val="2"/>
                <c:pt idx="0">
                  <c:v>Peak Capacity</c:v>
                </c:pt>
                <c:pt idx="1">
                  <c:v>Energy</c:v>
                </c:pt>
              </c:strCache>
            </c:strRef>
          </c:cat>
          <c:val>
            <c:numRef>
              <c:f>'Load Growth'!$J$59:$J$60</c:f>
              <c:numCache>
                <c:formatCode>0.0%</c:formatCode>
                <c:ptCount val="2"/>
                <c:pt idx="0">
                  <c:v>1.2764729094254301E-2</c:v>
                </c:pt>
                <c:pt idx="1">
                  <c:v>8.8907572066967422E-3</c:v>
                </c:pt>
              </c:numCache>
            </c:numRef>
          </c:val>
          <c:extLst>
            <c:ext xmlns:c16="http://schemas.microsoft.com/office/drawing/2014/chart" uri="{C3380CC4-5D6E-409C-BE32-E72D297353CC}">
              <c16:uniqueId val="{00000001-5EAF-4572-8F11-4C1098681C50}"/>
            </c:ext>
          </c:extLst>
        </c:ser>
        <c:ser>
          <c:idx val="2"/>
          <c:order val="2"/>
          <c:tx>
            <c:strRef>
              <c:f>'Load Growth'!$K$58</c:f>
              <c:strCache>
                <c:ptCount val="1"/>
                <c:pt idx="0">
                  <c:v>ECR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'Load Growth'!$H$59:$H$60</c:f>
              <c:strCache>
                <c:ptCount val="2"/>
                <c:pt idx="0">
                  <c:v>Peak Capacity</c:v>
                </c:pt>
                <c:pt idx="1">
                  <c:v>Energy</c:v>
                </c:pt>
              </c:strCache>
            </c:strRef>
          </c:cat>
          <c:val>
            <c:numRef>
              <c:f>'Load Growth'!$K$59:$K$60</c:f>
              <c:numCache>
                <c:formatCode>0.0%</c:formatCode>
                <c:ptCount val="2"/>
                <c:pt idx="0" formatCode="0.00%">
                  <c:v>-2.1936512151343734E-4</c:v>
                </c:pt>
                <c:pt idx="1">
                  <c:v>3.6196254189164723E-3</c:v>
                </c:pt>
              </c:numCache>
            </c:numRef>
          </c:val>
          <c:extLst>
            <c:ext xmlns:c16="http://schemas.microsoft.com/office/drawing/2014/chart" uri="{C3380CC4-5D6E-409C-BE32-E72D297353CC}">
              <c16:uniqueId val="{00000002-5EAF-4572-8F11-4C1098681C50}"/>
            </c:ext>
          </c:extLst>
        </c:ser>
        <c:dLbls>
          <c:dLblPos val="outEnd"/>
          <c:showLegendKey val="0"/>
          <c:showVal val="1"/>
          <c:showCatName val="0"/>
          <c:showSerName val="0"/>
          <c:showPercent val="0"/>
          <c:showBubbleSize val="0"/>
        </c:dLbls>
        <c:gapWidth val="219"/>
        <c:overlap val="-27"/>
        <c:axId val="1612259680"/>
        <c:axId val="1612260224"/>
      </c:barChart>
      <c:catAx>
        <c:axId val="1612259680"/>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2260224"/>
        <c:crosses val="autoZero"/>
        <c:auto val="1"/>
        <c:lblAlgn val="ctr"/>
        <c:lblOffset val="100"/>
        <c:noMultiLvlLbl val="0"/>
      </c:catAx>
      <c:valAx>
        <c:axId val="161226022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20-Year CAGR</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22596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ELCC!$C$4</c:f>
              <c:strCache>
                <c:ptCount val="1"/>
                <c:pt idx="0">
                  <c:v>Solar Fixed</c:v>
                </c:pt>
              </c:strCache>
            </c:strRef>
          </c:tx>
          <c:spPr>
            <a:ln w="28575" cap="rnd">
              <a:solidFill>
                <a:schemeClr val="accent1"/>
              </a:solidFill>
              <a:round/>
            </a:ln>
            <a:effectLst/>
          </c:spPr>
          <c:marker>
            <c:symbol val="none"/>
          </c:marker>
          <c:cat>
            <c:numRef>
              <c:f>ELCC!$B$5:$B$25</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ELCC!$C$5:$C$25</c:f>
              <c:numCache>
                <c:formatCode>0%</c:formatCode>
                <c:ptCount val="21"/>
                <c:pt idx="0">
                  <c:v>0.36</c:v>
                </c:pt>
                <c:pt idx="1">
                  <c:v>0.36</c:v>
                </c:pt>
                <c:pt idx="2">
                  <c:v>0.36</c:v>
                </c:pt>
                <c:pt idx="3">
                  <c:v>0.33489087634652448</c:v>
                </c:pt>
                <c:pt idx="4">
                  <c:v>0.28467262903957335</c:v>
                </c:pt>
                <c:pt idx="5">
                  <c:v>0.25956350538609779</c:v>
                </c:pt>
                <c:pt idx="6">
                  <c:v>0.23445438173262223</c:v>
                </c:pt>
                <c:pt idx="7">
                  <c:v>0.20934525807914672</c:v>
                </c:pt>
                <c:pt idx="8">
                  <c:v>0.20597647577818945</c:v>
                </c:pt>
                <c:pt idx="9">
                  <c:v>0.20260769347723218</c:v>
                </c:pt>
                <c:pt idx="10">
                  <c:v>0.19755452002579627</c:v>
                </c:pt>
                <c:pt idx="11">
                  <c:v>0.19250134657436035</c:v>
                </c:pt>
                <c:pt idx="12">
                  <c:v>0.18744817312292444</c:v>
                </c:pt>
                <c:pt idx="13">
                  <c:v>0.18239499967148856</c:v>
                </c:pt>
                <c:pt idx="14">
                  <c:v>0.17734182622005265</c:v>
                </c:pt>
                <c:pt idx="15">
                  <c:v>0.17214428636818274</c:v>
                </c:pt>
                <c:pt idx="16">
                  <c:v>0.16687456331609551</c:v>
                </c:pt>
                <c:pt idx="17">
                  <c:v>0.15984826591331253</c:v>
                </c:pt>
                <c:pt idx="18">
                  <c:v>0.15282196851052957</c:v>
                </c:pt>
                <c:pt idx="19">
                  <c:v>0.14755224545844234</c:v>
                </c:pt>
                <c:pt idx="20">
                  <c:v>0.14403909675705084</c:v>
                </c:pt>
              </c:numCache>
            </c:numRef>
          </c:val>
          <c:smooth val="0"/>
          <c:extLst>
            <c:ext xmlns:c16="http://schemas.microsoft.com/office/drawing/2014/chart" uri="{C3380CC4-5D6E-409C-BE32-E72D297353CC}">
              <c16:uniqueId val="{00000000-14E8-48DF-A311-0914B83F784D}"/>
            </c:ext>
          </c:extLst>
        </c:ser>
        <c:ser>
          <c:idx val="2"/>
          <c:order val="1"/>
          <c:tx>
            <c:strRef>
              <c:f>ELCC!$D$4</c:f>
              <c:strCache>
                <c:ptCount val="1"/>
                <c:pt idx="0">
                  <c:v>Solar Tracking</c:v>
                </c:pt>
              </c:strCache>
            </c:strRef>
          </c:tx>
          <c:spPr>
            <a:ln w="28575" cap="rnd">
              <a:solidFill>
                <a:schemeClr val="bg1">
                  <a:lumMod val="50000"/>
                </a:schemeClr>
              </a:solidFill>
              <a:round/>
            </a:ln>
            <a:effectLst/>
          </c:spPr>
          <c:marker>
            <c:symbol val="none"/>
          </c:marker>
          <c:cat>
            <c:numRef>
              <c:f>ELCC!$B$5:$B$25</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ELCC!$D$5:$D$25</c:f>
              <c:numCache>
                <c:formatCode>0%</c:formatCode>
                <c:ptCount val="21"/>
                <c:pt idx="0">
                  <c:v>0.54</c:v>
                </c:pt>
                <c:pt idx="1">
                  <c:v>0.54</c:v>
                </c:pt>
                <c:pt idx="2">
                  <c:v>0.54</c:v>
                </c:pt>
                <c:pt idx="3">
                  <c:v>0.50233631451978666</c:v>
                </c:pt>
                <c:pt idx="4">
                  <c:v>0.42700894355935998</c:v>
                </c:pt>
                <c:pt idx="5">
                  <c:v>0.38934525807914666</c:v>
                </c:pt>
                <c:pt idx="6">
                  <c:v>0.35168157259893335</c:v>
                </c:pt>
                <c:pt idx="7">
                  <c:v>0.31401788711872003</c:v>
                </c:pt>
                <c:pt idx="8">
                  <c:v>0.30896471366728412</c:v>
                </c:pt>
                <c:pt idx="9">
                  <c:v>0.30391154021584821</c:v>
                </c:pt>
                <c:pt idx="10">
                  <c:v>0.29633178003869431</c:v>
                </c:pt>
                <c:pt idx="11">
                  <c:v>0.28875201986154042</c:v>
                </c:pt>
                <c:pt idx="12">
                  <c:v>0.28117225968438653</c:v>
                </c:pt>
                <c:pt idx="13">
                  <c:v>0.27359249950723269</c:v>
                </c:pt>
                <c:pt idx="14">
                  <c:v>0.26601273933007885</c:v>
                </c:pt>
                <c:pt idx="15">
                  <c:v>0.25821642955227397</c:v>
                </c:pt>
                <c:pt idx="16">
                  <c:v>0.25031184497414311</c:v>
                </c:pt>
                <c:pt idx="17">
                  <c:v>0.23977239886996865</c:v>
                </c:pt>
                <c:pt idx="18">
                  <c:v>0.22923295276579417</c:v>
                </c:pt>
                <c:pt idx="19">
                  <c:v>0.22132836818766333</c:v>
                </c:pt>
                <c:pt idx="20">
                  <c:v>0.2160586451355761</c:v>
                </c:pt>
              </c:numCache>
            </c:numRef>
          </c:val>
          <c:smooth val="0"/>
          <c:extLst>
            <c:ext xmlns:c16="http://schemas.microsoft.com/office/drawing/2014/chart" uri="{C3380CC4-5D6E-409C-BE32-E72D297353CC}">
              <c16:uniqueId val="{00000001-14E8-48DF-A311-0914B83F784D}"/>
            </c:ext>
          </c:extLst>
        </c:ser>
        <c:ser>
          <c:idx val="3"/>
          <c:order val="2"/>
          <c:tx>
            <c:strRef>
              <c:f>ELCC!$E$4</c:f>
              <c:strCache>
                <c:ptCount val="1"/>
                <c:pt idx="0">
                  <c:v>Onshore Wind</c:v>
                </c:pt>
              </c:strCache>
            </c:strRef>
          </c:tx>
          <c:spPr>
            <a:ln w="28575" cap="rnd">
              <a:solidFill>
                <a:schemeClr val="accent5"/>
              </a:solidFill>
              <a:round/>
            </a:ln>
            <a:effectLst/>
          </c:spPr>
          <c:marker>
            <c:symbol val="none"/>
          </c:marker>
          <c:cat>
            <c:numRef>
              <c:f>ELCC!$B$5:$B$25</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ELCC!$E$5:$E$25</c:f>
              <c:numCache>
                <c:formatCode>0%</c:formatCode>
                <c:ptCount val="21"/>
                <c:pt idx="0">
                  <c:v>0.16</c:v>
                </c:pt>
                <c:pt idx="1">
                  <c:v>0.16</c:v>
                </c:pt>
                <c:pt idx="2">
                  <c:v>0.16</c:v>
                </c:pt>
                <c:pt idx="3">
                  <c:v>0.1414965986394558</c:v>
                </c:pt>
                <c:pt idx="4">
                  <c:v>0.13333333333333336</c:v>
                </c:pt>
                <c:pt idx="5">
                  <c:v>0.1251700680272109</c:v>
                </c:pt>
                <c:pt idx="6">
                  <c:v>0.11700680272108845</c:v>
                </c:pt>
                <c:pt idx="7">
                  <c:v>0.11700680272108845</c:v>
                </c:pt>
                <c:pt idx="8">
                  <c:v>0.10884353741496602</c:v>
                </c:pt>
                <c:pt idx="9">
                  <c:v>0.10884353741496602</c:v>
                </c:pt>
                <c:pt idx="10">
                  <c:v>0.10884353741496602</c:v>
                </c:pt>
                <c:pt idx="11">
                  <c:v>0.10884353741496602</c:v>
                </c:pt>
                <c:pt idx="12">
                  <c:v>0.10884353741496602</c:v>
                </c:pt>
                <c:pt idx="13">
                  <c:v>0.10884353741496602</c:v>
                </c:pt>
                <c:pt idx="14">
                  <c:v>0.10884353741496602</c:v>
                </c:pt>
                <c:pt idx="15">
                  <c:v>0.10884353741496602</c:v>
                </c:pt>
                <c:pt idx="16">
                  <c:v>0.10884353741496602</c:v>
                </c:pt>
                <c:pt idx="17">
                  <c:v>0.10884353741496602</c:v>
                </c:pt>
                <c:pt idx="18">
                  <c:v>0.10884353741496602</c:v>
                </c:pt>
                <c:pt idx="19">
                  <c:v>0.10884353741496602</c:v>
                </c:pt>
                <c:pt idx="20">
                  <c:v>0.10884353741496602</c:v>
                </c:pt>
              </c:numCache>
            </c:numRef>
          </c:val>
          <c:smooth val="0"/>
          <c:extLst>
            <c:ext xmlns:c16="http://schemas.microsoft.com/office/drawing/2014/chart" uri="{C3380CC4-5D6E-409C-BE32-E72D297353CC}">
              <c16:uniqueId val="{00000002-14E8-48DF-A311-0914B83F784D}"/>
            </c:ext>
          </c:extLst>
        </c:ser>
        <c:ser>
          <c:idx val="4"/>
          <c:order val="3"/>
          <c:tx>
            <c:strRef>
              <c:f>ELCC!$F$4</c:f>
              <c:strCache>
                <c:ptCount val="1"/>
                <c:pt idx="0">
                  <c:v>Offshore Wind</c:v>
                </c:pt>
              </c:strCache>
            </c:strRef>
          </c:tx>
          <c:spPr>
            <a:ln w="28575" cap="rnd">
              <a:solidFill>
                <a:schemeClr val="bg2"/>
              </a:solidFill>
              <a:round/>
            </a:ln>
            <a:effectLst/>
          </c:spPr>
          <c:marker>
            <c:symbol val="none"/>
          </c:marker>
          <c:cat>
            <c:numRef>
              <c:f>ELCC!$B$5:$B$25</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ELCC!$F$5:$F$25</c:f>
              <c:numCache>
                <c:formatCode>0%</c:formatCode>
                <c:ptCount val="21"/>
                <c:pt idx="0">
                  <c:v>0.37</c:v>
                </c:pt>
                <c:pt idx="1">
                  <c:v>0.37</c:v>
                </c:pt>
                <c:pt idx="2">
                  <c:v>0.37</c:v>
                </c:pt>
                <c:pt idx="3">
                  <c:v>0.37</c:v>
                </c:pt>
                <c:pt idx="4">
                  <c:v>0.37</c:v>
                </c:pt>
                <c:pt idx="5">
                  <c:v>0.37</c:v>
                </c:pt>
                <c:pt idx="6">
                  <c:v>0.35355555555555557</c:v>
                </c:pt>
                <c:pt idx="7">
                  <c:v>0.33711111111111114</c:v>
                </c:pt>
                <c:pt idx="8">
                  <c:v>0.32066666666666666</c:v>
                </c:pt>
                <c:pt idx="9">
                  <c:v>0.30422222222222217</c:v>
                </c:pt>
                <c:pt idx="10">
                  <c:v>0.30422222222222217</c:v>
                </c:pt>
                <c:pt idx="11">
                  <c:v>0.30422222222222217</c:v>
                </c:pt>
                <c:pt idx="12">
                  <c:v>0.28777777777777774</c:v>
                </c:pt>
                <c:pt idx="13">
                  <c:v>0.2576296296296296</c:v>
                </c:pt>
                <c:pt idx="14">
                  <c:v>0.2576296296296296</c:v>
                </c:pt>
                <c:pt idx="15">
                  <c:v>0.24255555555555552</c:v>
                </c:pt>
                <c:pt idx="16">
                  <c:v>0.2425555555555555</c:v>
                </c:pt>
                <c:pt idx="17">
                  <c:v>0.2425555555555555</c:v>
                </c:pt>
                <c:pt idx="18">
                  <c:v>0.22748148148148142</c:v>
                </c:pt>
                <c:pt idx="19">
                  <c:v>0.22748148148148142</c:v>
                </c:pt>
                <c:pt idx="20">
                  <c:v>0.22748148148148142</c:v>
                </c:pt>
              </c:numCache>
            </c:numRef>
          </c:val>
          <c:smooth val="0"/>
          <c:extLst>
            <c:ext xmlns:c16="http://schemas.microsoft.com/office/drawing/2014/chart" uri="{C3380CC4-5D6E-409C-BE32-E72D297353CC}">
              <c16:uniqueId val="{00000003-14E8-48DF-A311-0914B83F784D}"/>
            </c:ext>
          </c:extLst>
        </c:ser>
        <c:ser>
          <c:idx val="0"/>
          <c:order val="4"/>
          <c:tx>
            <c:strRef>
              <c:f>ELCC!$G$4</c:f>
              <c:strCache>
                <c:ptCount val="1"/>
                <c:pt idx="0">
                  <c:v>4-Hour Storage</c:v>
                </c:pt>
              </c:strCache>
            </c:strRef>
          </c:tx>
          <c:spPr>
            <a:ln w="28575" cap="rnd">
              <a:solidFill>
                <a:schemeClr val="accent1"/>
              </a:solidFill>
              <a:round/>
            </a:ln>
            <a:effectLst/>
          </c:spPr>
          <c:marker>
            <c:symbol val="none"/>
          </c:marker>
          <c:cat>
            <c:numRef>
              <c:f>ELCC!$B$5:$B$25</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ELCC!$G$5:$G$25</c:f>
              <c:numCache>
                <c:formatCode>0%</c:formatCode>
                <c:ptCount val="21"/>
                <c:pt idx="0">
                  <c:v>0.82</c:v>
                </c:pt>
                <c:pt idx="1">
                  <c:v>0.82</c:v>
                </c:pt>
                <c:pt idx="2">
                  <c:v>0.82</c:v>
                </c:pt>
                <c:pt idx="3">
                  <c:v>0.82</c:v>
                </c:pt>
                <c:pt idx="4">
                  <c:v>0.82</c:v>
                </c:pt>
                <c:pt idx="5">
                  <c:v>0.82</c:v>
                </c:pt>
                <c:pt idx="6">
                  <c:v>0.82</c:v>
                </c:pt>
                <c:pt idx="7">
                  <c:v>0.82</c:v>
                </c:pt>
                <c:pt idx="8">
                  <c:v>0.79266666666666652</c:v>
                </c:pt>
                <c:pt idx="9">
                  <c:v>0.76533333333333309</c:v>
                </c:pt>
                <c:pt idx="10">
                  <c:v>0.73799999999999977</c:v>
                </c:pt>
                <c:pt idx="11">
                  <c:v>0.71066666666666656</c:v>
                </c:pt>
                <c:pt idx="12">
                  <c:v>0.69426666666666648</c:v>
                </c:pt>
                <c:pt idx="13">
                  <c:v>0.69426666666666648</c:v>
                </c:pt>
                <c:pt idx="14">
                  <c:v>0.67786666666666651</c:v>
                </c:pt>
                <c:pt idx="15">
                  <c:v>0.66146666666666643</c:v>
                </c:pt>
                <c:pt idx="16">
                  <c:v>0.66146666666666643</c:v>
                </c:pt>
                <c:pt idx="17">
                  <c:v>0.64506666666666646</c:v>
                </c:pt>
                <c:pt idx="18">
                  <c:v>0.64506666666666646</c:v>
                </c:pt>
                <c:pt idx="19">
                  <c:v>0.62866666666666648</c:v>
                </c:pt>
                <c:pt idx="20">
                  <c:v>0.62866666666666648</c:v>
                </c:pt>
              </c:numCache>
            </c:numRef>
          </c:val>
          <c:smooth val="0"/>
          <c:extLst>
            <c:ext xmlns:c16="http://schemas.microsoft.com/office/drawing/2014/chart" uri="{C3380CC4-5D6E-409C-BE32-E72D297353CC}">
              <c16:uniqueId val="{00000004-14E8-48DF-A311-0914B83F784D}"/>
            </c:ext>
          </c:extLst>
        </c:ser>
        <c:ser>
          <c:idx val="5"/>
          <c:order val="5"/>
          <c:tx>
            <c:strRef>
              <c:f>ELCC!$H$4</c:f>
              <c:strCache>
                <c:ptCount val="1"/>
                <c:pt idx="0">
                  <c:v>8-Hour Storage</c:v>
                </c:pt>
              </c:strCache>
            </c:strRef>
          </c:tx>
          <c:spPr>
            <a:ln w="28575" cap="rnd">
              <a:solidFill>
                <a:schemeClr val="accent6"/>
              </a:solidFill>
              <a:round/>
            </a:ln>
            <a:effectLst/>
          </c:spPr>
          <c:marker>
            <c:symbol val="none"/>
          </c:marker>
          <c:cat>
            <c:numRef>
              <c:f>ELCC!$B$5:$B$25</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ELCC!$H$5:$H$25</c:f>
              <c:numCache>
                <c:formatCode>0%</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0.96052631578947367</c:v>
                </c:pt>
                <c:pt idx="18">
                  <c:v>0.96052631578947367</c:v>
                </c:pt>
                <c:pt idx="19">
                  <c:v>0.92105263157894746</c:v>
                </c:pt>
                <c:pt idx="20">
                  <c:v>0.92105263157894746</c:v>
                </c:pt>
              </c:numCache>
            </c:numRef>
          </c:val>
          <c:smooth val="0"/>
          <c:extLst>
            <c:ext xmlns:c16="http://schemas.microsoft.com/office/drawing/2014/chart" uri="{C3380CC4-5D6E-409C-BE32-E72D297353CC}">
              <c16:uniqueId val="{00000005-14E8-48DF-A311-0914B83F784D}"/>
            </c:ext>
          </c:extLst>
        </c:ser>
        <c:dLbls>
          <c:showLegendKey val="0"/>
          <c:showVal val="0"/>
          <c:showCatName val="0"/>
          <c:showSerName val="0"/>
          <c:showPercent val="0"/>
          <c:showBubbleSize val="0"/>
        </c:dLbls>
        <c:smooth val="0"/>
        <c:axId val="715565632"/>
        <c:axId val="715561824"/>
      </c:lineChart>
      <c:catAx>
        <c:axId val="7155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5561824"/>
        <c:crosses val="autoZero"/>
        <c:auto val="1"/>
        <c:lblAlgn val="ctr"/>
        <c:lblOffset val="100"/>
        <c:noMultiLvlLbl val="0"/>
      </c:catAx>
      <c:valAx>
        <c:axId val="715561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5565632"/>
        <c:crosses val="autoZero"/>
        <c:crossBetween val="between"/>
      </c:valAx>
      <c:spPr>
        <a:noFill/>
        <a:ln>
          <a:noFill/>
        </a:ln>
        <a:effectLst/>
      </c:spPr>
    </c:plotArea>
    <c:legend>
      <c:legendPos val="b"/>
      <c:layout>
        <c:manualLayout>
          <c:xMode val="edge"/>
          <c:yMode val="edge"/>
          <c:x val="0.11725340468745268"/>
          <c:y val="0.83881638475305953"/>
          <c:w val="0.83335243049474317"/>
          <c:h val="0.1346141977622413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'Natural Gas Prices'!$B$6</c:f>
              <c:strCache>
                <c:ptCount val="1"/>
                <c:pt idx="0">
                  <c:v>Henry Hub (Base)</c:v>
                </c:pt>
              </c:strCache>
            </c:strRef>
          </c:tx>
          <c:spPr>
            <a:ln w="28575" cap="rnd">
              <a:solidFill>
                <a:schemeClr val="accent1"/>
              </a:solidFill>
              <a:prstDash val="solid"/>
              <a:round/>
            </a:ln>
            <a:effectLst/>
          </c:spPr>
          <c:marker>
            <c:symbol val="none"/>
          </c:marker>
          <c:cat>
            <c:numRef>
              <c:f>'Natural Gas Prices'!$A$7:$A$27</c:f>
              <c:numCache>
                <c:formatCode>0</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'Natural Gas Prices'!$B$7:$B$27</c:f>
              <c:numCache>
                <c:formatCode>0.00</c:formatCode>
                <c:ptCount val="21"/>
                <c:pt idx="0">
                  <c:v>5.7737366321139056</c:v>
                </c:pt>
                <c:pt idx="1">
                  <c:v>4.5431128756922528</c:v>
                </c:pt>
                <c:pt idx="2">
                  <c:v>3.793268928562239</c:v>
                </c:pt>
                <c:pt idx="3">
                  <c:v>3.2053640953738975</c:v>
                </c:pt>
                <c:pt idx="4">
                  <c:v>2.9765118738083132</c:v>
                </c:pt>
                <c:pt idx="5">
                  <c:v>3.0734189344616638</c:v>
                </c:pt>
                <c:pt idx="6">
                  <c:v>3.2460628916727017</c:v>
                </c:pt>
                <c:pt idx="7">
                  <c:v>3.3626561972199869</c:v>
                </c:pt>
                <c:pt idx="8">
                  <c:v>3.4582600306614446</c:v>
                </c:pt>
                <c:pt idx="9">
                  <c:v>3.5426598065774679</c:v>
                </c:pt>
                <c:pt idx="10">
                  <c:v>3.5773579993634992</c:v>
                </c:pt>
                <c:pt idx="11">
                  <c:v>3.644503070478093</c:v>
                </c:pt>
                <c:pt idx="12">
                  <c:v>3.6389014615073472</c:v>
                </c:pt>
                <c:pt idx="13">
                  <c:v>3.6359246179142088</c:v>
                </c:pt>
                <c:pt idx="14">
                  <c:v>3.6478919217248107</c:v>
                </c:pt>
                <c:pt idx="15">
                  <c:v>3.6642751575800836</c:v>
                </c:pt>
                <c:pt idx="16">
                  <c:v>3.6828322327158842</c:v>
                </c:pt>
                <c:pt idx="17">
                  <c:v>3.6841366542964105</c:v>
                </c:pt>
                <c:pt idx="18">
                  <c:v>3.7206512911617367</c:v>
                </c:pt>
                <c:pt idx="19">
                  <c:v>3.7261819221882191</c:v>
                </c:pt>
                <c:pt idx="20">
                  <c:v>3.7031932667774279</c:v>
                </c:pt>
              </c:numCache>
            </c:numRef>
          </c:val>
          <c:smooth val="0"/>
          <c:extLst>
            <c:ext xmlns:c16="http://schemas.microsoft.com/office/drawing/2014/chart" uri="{C3380CC4-5D6E-409C-BE32-E72D297353CC}">
              <c16:uniqueId val="{00000000-26FC-4688-B17F-7F1F7E4F7654}"/>
            </c:ext>
          </c:extLst>
        </c:ser>
        <c:ser>
          <c:idx val="1"/>
          <c:order val="1"/>
          <c:tx>
            <c:strRef>
              <c:f>'Natural Gas Prices'!$C$6</c:f>
              <c:strCache>
                <c:ptCount val="1"/>
                <c:pt idx="0">
                  <c:v>TGP Z4 200L</c:v>
                </c:pt>
              </c:strCache>
            </c:strRef>
          </c:tx>
          <c:spPr>
            <a:ln w="28575" cap="rnd">
              <a:solidFill>
                <a:schemeClr val="accent2"/>
              </a:solidFill>
              <a:round/>
            </a:ln>
            <a:effectLst/>
          </c:spPr>
          <c:marker>
            <c:symbol val="none"/>
          </c:marker>
          <c:cat>
            <c:numRef>
              <c:f>'Natural Gas Prices'!$A$7:$A$27</c:f>
              <c:numCache>
                <c:formatCode>0</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'Natural Gas Prices'!$C$7:$C$27</c:f>
              <c:numCache>
                <c:formatCode>0.00</c:formatCode>
                <c:ptCount val="21"/>
                <c:pt idx="0">
                  <c:v>5.1942235672054435</c:v>
                </c:pt>
                <c:pt idx="1">
                  <c:v>4.1584263010410218</c:v>
                </c:pt>
                <c:pt idx="2">
                  <c:v>3.2698671681637332</c:v>
                </c:pt>
                <c:pt idx="3">
                  <c:v>2.41852806891792</c:v>
                </c:pt>
                <c:pt idx="4">
                  <c:v>2.0296559136724652</c:v>
                </c:pt>
                <c:pt idx="5">
                  <c:v>2.1185925614406207</c:v>
                </c:pt>
                <c:pt idx="6">
                  <c:v>2.2951939220589272</c:v>
                </c:pt>
                <c:pt idx="7">
                  <c:v>2.3784812026376279</c:v>
                </c:pt>
                <c:pt idx="8">
                  <c:v>2.4451656197852909</c:v>
                </c:pt>
                <c:pt idx="9">
                  <c:v>2.5183546941542092</c:v>
                </c:pt>
                <c:pt idx="10">
                  <c:v>2.567287326738569</c:v>
                </c:pt>
                <c:pt idx="11">
                  <c:v>2.6675393762252853</c:v>
                </c:pt>
                <c:pt idx="12">
                  <c:v>2.7206664278631907</c:v>
                </c:pt>
                <c:pt idx="13">
                  <c:v>2.701255218627709</c:v>
                </c:pt>
                <c:pt idx="14">
                  <c:v>2.6789596316414919</c:v>
                </c:pt>
                <c:pt idx="15">
                  <c:v>2.6897403567378007</c:v>
                </c:pt>
                <c:pt idx="16">
                  <c:v>2.6906333040781036</c:v>
                </c:pt>
                <c:pt idx="17">
                  <c:v>2.6723670421285295</c:v>
                </c:pt>
                <c:pt idx="18">
                  <c:v>2.6927944832411619</c:v>
                </c:pt>
                <c:pt idx="19">
                  <c:v>2.6671418308205177</c:v>
                </c:pt>
                <c:pt idx="20">
                  <c:v>2.6083993888376051</c:v>
                </c:pt>
              </c:numCache>
            </c:numRef>
          </c:val>
          <c:smooth val="0"/>
          <c:extLst>
            <c:ext xmlns:c16="http://schemas.microsoft.com/office/drawing/2014/chart" uri="{C3380CC4-5D6E-409C-BE32-E72D297353CC}">
              <c16:uniqueId val="{00000001-26FC-4688-B17F-7F1F7E4F7654}"/>
            </c:ext>
          </c:extLst>
        </c:ser>
        <c:ser>
          <c:idx val="4"/>
          <c:order val="2"/>
          <c:tx>
            <c:strRef>
              <c:f>'Natural Gas Prices'!$D$6</c:f>
              <c:strCache>
                <c:ptCount val="1"/>
                <c:pt idx="0">
                  <c:v>Transco Z5</c:v>
                </c:pt>
              </c:strCache>
            </c:strRef>
          </c:tx>
          <c:spPr>
            <a:ln w="28575" cap="rnd">
              <a:solidFill>
                <a:schemeClr val="accent5"/>
              </a:solidFill>
              <a:round/>
            </a:ln>
            <a:effectLst/>
          </c:spPr>
          <c:marker>
            <c:symbol val="none"/>
          </c:marker>
          <c:cat>
            <c:numRef>
              <c:f>'Natural Gas Prices'!$A$7:$A$27</c:f>
              <c:numCache>
                <c:formatCode>0</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'Natural Gas Prices'!$D$7:$D$27</c:f>
              <c:numCache>
                <c:formatCode>0.00</c:formatCode>
                <c:ptCount val="21"/>
                <c:pt idx="0">
                  <c:v>7.2240766910052194</c:v>
                </c:pt>
                <c:pt idx="1">
                  <c:v>6.4583277452361747</c:v>
                </c:pt>
                <c:pt idx="2">
                  <c:v>4.462899487120418</c:v>
                </c:pt>
                <c:pt idx="3">
                  <c:v>3.2663133407137623</c:v>
                </c:pt>
                <c:pt idx="4">
                  <c:v>3.2374765947183213</c:v>
                </c:pt>
                <c:pt idx="5">
                  <c:v>3.3294889573987456</c:v>
                </c:pt>
                <c:pt idx="6">
                  <c:v>3.4940899976762467</c:v>
                </c:pt>
                <c:pt idx="7">
                  <c:v>3.6078512592562468</c:v>
                </c:pt>
                <c:pt idx="8">
                  <c:v>3.6965762981465198</c:v>
                </c:pt>
                <c:pt idx="9">
                  <c:v>3.7735779841071753</c:v>
                </c:pt>
                <c:pt idx="10">
                  <c:v>3.8028721442914848</c:v>
                </c:pt>
                <c:pt idx="11">
                  <c:v>3.8429250756512792</c:v>
                </c:pt>
                <c:pt idx="12">
                  <c:v>3.8357937231956125</c:v>
                </c:pt>
                <c:pt idx="13">
                  <c:v>3.8338921278842553</c:v>
                </c:pt>
                <c:pt idx="14">
                  <c:v>3.845295528770956</c:v>
                </c:pt>
                <c:pt idx="15">
                  <c:v>3.8613143757652493</c:v>
                </c:pt>
                <c:pt idx="16">
                  <c:v>3.8801091445081952</c:v>
                </c:pt>
                <c:pt idx="17">
                  <c:v>3.8796943840013629</c:v>
                </c:pt>
                <c:pt idx="18">
                  <c:v>3.9163440463728865</c:v>
                </c:pt>
                <c:pt idx="19">
                  <c:v>3.9230510424167266</c:v>
                </c:pt>
                <c:pt idx="20">
                  <c:v>3.9003561977803933</c:v>
                </c:pt>
              </c:numCache>
            </c:numRef>
          </c:val>
          <c:smooth val="0"/>
          <c:extLst>
            <c:ext xmlns:c16="http://schemas.microsoft.com/office/drawing/2014/chart" uri="{C3380CC4-5D6E-409C-BE32-E72D297353CC}">
              <c16:uniqueId val="{00000002-26FC-4688-B17F-7F1F7E4F7654}"/>
            </c:ext>
          </c:extLst>
        </c:ser>
        <c:ser>
          <c:idx val="5"/>
          <c:order val="3"/>
          <c:tx>
            <c:strRef>
              <c:f>'Natural Gas Prices'!$E$6</c:f>
              <c:strCache>
                <c:ptCount val="1"/>
                <c:pt idx="0">
                  <c:v>TCO</c:v>
                </c:pt>
              </c:strCache>
            </c:strRef>
          </c:tx>
          <c:spPr>
            <a:ln w="28575" cap="rnd">
              <a:solidFill>
                <a:schemeClr val="accent6"/>
              </a:solidFill>
              <a:round/>
            </a:ln>
            <a:effectLst/>
          </c:spPr>
          <c:marker>
            <c:symbol val="none"/>
          </c:marker>
          <c:cat>
            <c:numRef>
              <c:f>'Natural Gas Prices'!$A$7:$A$27</c:f>
              <c:numCache>
                <c:formatCode>0</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'Natural Gas Prices'!$E$7:$E$27</c:f>
              <c:numCache>
                <c:formatCode>0.00</c:formatCode>
                <c:ptCount val="21"/>
                <c:pt idx="0">
                  <c:v>5.0465210643248932</c:v>
                </c:pt>
                <c:pt idx="1">
                  <c:v>3.6896391988603696</c:v>
                </c:pt>
                <c:pt idx="2">
                  <c:v>3.0280462325977089</c:v>
                </c:pt>
                <c:pt idx="3">
                  <c:v>2.5423991069954792</c:v>
                </c:pt>
                <c:pt idx="4">
                  <c:v>2.3598129809680546</c:v>
                </c:pt>
                <c:pt idx="5">
                  <c:v>2.4503541681017191</c:v>
                </c:pt>
                <c:pt idx="6">
                  <c:v>2.6248909487525567</c:v>
                </c:pt>
                <c:pt idx="7">
                  <c:v>2.7084313593042801</c:v>
                </c:pt>
                <c:pt idx="8">
                  <c:v>2.7647124985611629</c:v>
                </c:pt>
                <c:pt idx="9">
                  <c:v>2.8305378698076993</c:v>
                </c:pt>
                <c:pt idx="10">
                  <c:v>2.8524514874810651</c:v>
                </c:pt>
                <c:pt idx="11">
                  <c:v>2.9573891128837584</c:v>
                </c:pt>
                <c:pt idx="12">
                  <c:v>2.9841399627433125</c:v>
                </c:pt>
                <c:pt idx="13">
                  <c:v>2.9732803668226113</c:v>
                </c:pt>
                <c:pt idx="14">
                  <c:v>2.9497015189514144</c:v>
                </c:pt>
                <c:pt idx="15">
                  <c:v>2.9570217705791948</c:v>
                </c:pt>
                <c:pt idx="16">
                  <c:v>2.9687561240776352</c:v>
                </c:pt>
                <c:pt idx="17">
                  <c:v>2.9458374919131418</c:v>
                </c:pt>
                <c:pt idx="18">
                  <c:v>2.9427424463366241</c:v>
                </c:pt>
                <c:pt idx="19">
                  <c:v>2.9031646629635612</c:v>
                </c:pt>
                <c:pt idx="20">
                  <c:v>2.8351115474664668</c:v>
                </c:pt>
              </c:numCache>
            </c:numRef>
          </c:val>
          <c:smooth val="0"/>
          <c:extLst>
            <c:ext xmlns:c16="http://schemas.microsoft.com/office/drawing/2014/chart" uri="{C3380CC4-5D6E-409C-BE32-E72D297353CC}">
              <c16:uniqueId val="{00000003-26FC-4688-B17F-7F1F7E4F7654}"/>
            </c:ext>
          </c:extLst>
        </c:ser>
        <c:ser>
          <c:idx val="6"/>
          <c:order val="4"/>
          <c:tx>
            <c:strRef>
              <c:f>'Natural Gas Prices'!$F$6</c:f>
              <c:strCache>
                <c:ptCount val="1"/>
                <c:pt idx="0">
                  <c:v>Dominion S</c:v>
                </c:pt>
              </c:strCache>
            </c:strRef>
          </c:tx>
          <c:spPr>
            <a:ln w="28575" cap="rnd">
              <a:solidFill>
                <a:schemeClr val="accent1">
                  <a:lumMod val="60000"/>
                </a:schemeClr>
              </a:solidFill>
              <a:round/>
            </a:ln>
            <a:effectLst/>
          </c:spPr>
          <c:marker>
            <c:symbol val="none"/>
          </c:marker>
          <c:cat>
            <c:numRef>
              <c:f>'Natural Gas Prices'!$A$7:$A$27</c:f>
              <c:numCache>
                <c:formatCode>0</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'Natural Gas Prices'!$F$7:$F$27</c:f>
              <c:numCache>
                <c:formatCode>0.00</c:formatCode>
                <c:ptCount val="21"/>
                <c:pt idx="0">
                  <c:v>4.9258717236514844</c:v>
                </c:pt>
                <c:pt idx="1">
                  <c:v>3.5052309863999227</c:v>
                </c:pt>
                <c:pt idx="2">
                  <c:v>2.8239957716008286</c:v>
                </c:pt>
                <c:pt idx="3">
                  <c:v>2.2170936761597044</c:v>
                </c:pt>
                <c:pt idx="4">
                  <c:v>1.9731578434611972</c:v>
                </c:pt>
                <c:pt idx="5">
                  <c:v>2.0624926517374464</c:v>
                </c:pt>
                <c:pt idx="6">
                  <c:v>2.2319094174502827</c:v>
                </c:pt>
                <c:pt idx="7">
                  <c:v>2.2944113995056892</c:v>
                </c:pt>
                <c:pt idx="8">
                  <c:v>2.3176319006525206</c:v>
                </c:pt>
                <c:pt idx="9">
                  <c:v>2.3572564211538332</c:v>
                </c:pt>
                <c:pt idx="10">
                  <c:v>2.3796308847180532</c:v>
                </c:pt>
                <c:pt idx="11">
                  <c:v>2.4766980596406203</c:v>
                </c:pt>
                <c:pt idx="12">
                  <c:v>2.5309897715589518</c:v>
                </c:pt>
                <c:pt idx="13">
                  <c:v>2.517004408156911</c:v>
                </c:pt>
                <c:pt idx="14">
                  <c:v>2.4935901552271695</c:v>
                </c:pt>
                <c:pt idx="15">
                  <c:v>2.4988991592012662</c:v>
                </c:pt>
                <c:pt idx="16">
                  <c:v>2.5009236409018758</c:v>
                </c:pt>
                <c:pt idx="17">
                  <c:v>2.4596744663624852</c:v>
                </c:pt>
                <c:pt idx="18">
                  <c:v>2.4531540970556969</c:v>
                </c:pt>
                <c:pt idx="19">
                  <c:v>2.4070690053799049</c:v>
                </c:pt>
                <c:pt idx="20">
                  <c:v>2.3226358569324708</c:v>
                </c:pt>
              </c:numCache>
            </c:numRef>
          </c:val>
          <c:smooth val="0"/>
          <c:extLst>
            <c:ext xmlns:c16="http://schemas.microsoft.com/office/drawing/2014/chart" uri="{C3380CC4-5D6E-409C-BE32-E72D297353CC}">
              <c16:uniqueId val="{00000004-26FC-4688-B17F-7F1F7E4F7654}"/>
            </c:ext>
          </c:extLst>
        </c:ser>
        <c:dLbls>
          <c:showLegendKey val="0"/>
          <c:showVal val="0"/>
          <c:showCatName val="0"/>
          <c:showSerName val="0"/>
          <c:showPercent val="0"/>
          <c:showBubbleSize val="0"/>
        </c:dLbls>
        <c:smooth val="0"/>
        <c:axId val="593773008"/>
        <c:axId val="593775184"/>
        <c:extLst/>
      </c:lineChart>
      <c:catAx>
        <c:axId val="5937730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93775184"/>
        <c:crosses val="autoZero"/>
        <c:auto val="1"/>
        <c:lblAlgn val="ctr"/>
        <c:lblOffset val="100"/>
        <c:noMultiLvlLbl val="0"/>
      </c:catAx>
      <c:valAx>
        <c:axId val="59377518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sz="1000"/>
                  <a:t>2021$/MMBtu</a:t>
                </a:r>
              </a:p>
            </c:rich>
          </c:tx>
          <c:layout>
            <c:manualLayout>
              <c:xMode val="edge"/>
              <c:yMode val="edge"/>
              <c:x val="1.6666666666666666E-2"/>
              <c:y val="0.2691691707550640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9377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a:t>PJM Solar Peak Credit Assumptions</a:t>
            </a:r>
          </a:p>
        </c:rich>
      </c:tx>
      <c:layout>
        <c:manualLayout>
          <c:xMode val="edge"/>
          <c:yMode val="edge"/>
          <c:x val="0.27534711286089236"/>
          <c:y val="4.08496732026143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842339629482917"/>
          <c:y val="0.13102548762287067"/>
          <c:w val="0.82102105159895533"/>
          <c:h val="0.70289429179320251"/>
        </c:manualLayout>
      </c:layout>
      <c:lineChart>
        <c:grouping val="standard"/>
        <c:varyColors val="0"/>
        <c:ser>
          <c:idx val="0"/>
          <c:order val="0"/>
          <c:tx>
            <c:strRef>
              <c:f>ELCC!$C$4</c:f>
              <c:strCache>
                <c:ptCount val="1"/>
                <c:pt idx="0">
                  <c:v>Solar Fixed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ELCC!$B$5:$B$20</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f>ELCC!$C$5:$C$20</c:f>
              <c:numCache>
                <c:formatCode>0%</c:formatCode>
                <c:ptCount val="16"/>
                <c:pt idx="0">
                  <c:v>0.36</c:v>
                </c:pt>
                <c:pt idx="1">
                  <c:v>0.36</c:v>
                </c:pt>
                <c:pt idx="2">
                  <c:v>0.36</c:v>
                </c:pt>
                <c:pt idx="3">
                  <c:v>0.33489087634652448</c:v>
                </c:pt>
                <c:pt idx="4">
                  <c:v>0.28467262903957335</c:v>
                </c:pt>
                <c:pt idx="5">
                  <c:v>0.25956350538609779</c:v>
                </c:pt>
                <c:pt idx="6">
                  <c:v>0.23445438173262223</c:v>
                </c:pt>
                <c:pt idx="7">
                  <c:v>0.20934525807914672</c:v>
                </c:pt>
                <c:pt idx="8">
                  <c:v>0.20597647577818945</c:v>
                </c:pt>
                <c:pt idx="9">
                  <c:v>0.20260769347723218</c:v>
                </c:pt>
                <c:pt idx="10">
                  <c:v>0.19755452002579627</c:v>
                </c:pt>
                <c:pt idx="11">
                  <c:v>0.19250134657436035</c:v>
                </c:pt>
                <c:pt idx="12">
                  <c:v>0.18744817312292444</c:v>
                </c:pt>
                <c:pt idx="13">
                  <c:v>0.18239499967148856</c:v>
                </c:pt>
                <c:pt idx="14">
                  <c:v>0.17734182622005265</c:v>
                </c:pt>
                <c:pt idx="15">
                  <c:v>0.17214428636818274</c:v>
                </c:pt>
              </c:numCache>
              <c:extLst/>
            </c:numRef>
          </c:val>
          <c:smooth val="0"/>
          <c:extLst>
            <c:ext xmlns:c16="http://schemas.microsoft.com/office/drawing/2014/chart" uri="{C3380CC4-5D6E-409C-BE32-E72D297353CC}">
              <c16:uniqueId val="{00000000-1E4A-4F1F-98BA-B6E4AA1F603B}"/>
            </c:ext>
          </c:extLst>
        </c:ser>
        <c:ser>
          <c:idx val="1"/>
          <c:order val="1"/>
          <c:tx>
            <c:strRef>
              <c:f>ELCC!$D$4</c:f>
              <c:strCache>
                <c:ptCount val="1"/>
                <c:pt idx="0">
                  <c:v>Solar Tracking</c:v>
                </c:pt>
              </c:strCache>
            </c:strRef>
          </c:tx>
          <c:spPr>
            <a:ln w="28575" cap="rnd">
              <a:solidFill>
                <a:schemeClr val="bg2"/>
              </a:solidFill>
              <a:round/>
            </a:ln>
            <a:effectLst/>
          </c:spPr>
          <c:marker>
            <c:symbol val="circle"/>
            <c:size val="5"/>
            <c:spPr>
              <a:solidFill>
                <a:schemeClr val="bg2"/>
              </a:solidFill>
              <a:ln w="9525">
                <a:solidFill>
                  <a:schemeClr val="bg2"/>
                </a:solidFill>
              </a:ln>
              <a:effectLst/>
            </c:spPr>
          </c:marker>
          <c:cat>
            <c:numRef>
              <c:f>ELCC!$B$5:$B$20</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f>ELCC!$D$5:$D$20</c:f>
              <c:numCache>
                <c:formatCode>0%</c:formatCode>
                <c:ptCount val="16"/>
                <c:pt idx="0">
                  <c:v>0.54</c:v>
                </c:pt>
                <c:pt idx="1">
                  <c:v>0.54</c:v>
                </c:pt>
                <c:pt idx="2">
                  <c:v>0.54</c:v>
                </c:pt>
                <c:pt idx="3">
                  <c:v>0.50233631451978666</c:v>
                </c:pt>
                <c:pt idx="4">
                  <c:v>0.42700894355935998</c:v>
                </c:pt>
                <c:pt idx="5">
                  <c:v>0.38934525807914666</c:v>
                </c:pt>
                <c:pt idx="6">
                  <c:v>0.35168157259893335</c:v>
                </c:pt>
                <c:pt idx="7">
                  <c:v>0.31401788711872003</c:v>
                </c:pt>
                <c:pt idx="8">
                  <c:v>0.30896471366728412</c:v>
                </c:pt>
                <c:pt idx="9">
                  <c:v>0.30391154021584821</c:v>
                </c:pt>
                <c:pt idx="10">
                  <c:v>0.29633178003869431</c:v>
                </c:pt>
                <c:pt idx="11">
                  <c:v>0.28875201986154042</c:v>
                </c:pt>
                <c:pt idx="12">
                  <c:v>0.28117225968438653</c:v>
                </c:pt>
                <c:pt idx="13">
                  <c:v>0.27359249950723269</c:v>
                </c:pt>
                <c:pt idx="14">
                  <c:v>0.26601273933007885</c:v>
                </c:pt>
                <c:pt idx="15">
                  <c:v>0.25821642955227397</c:v>
                </c:pt>
              </c:numCache>
              <c:extLst/>
            </c:numRef>
          </c:val>
          <c:smooth val="0"/>
          <c:extLst>
            <c:ext xmlns:c16="http://schemas.microsoft.com/office/drawing/2014/chart" uri="{C3380CC4-5D6E-409C-BE32-E72D297353CC}">
              <c16:uniqueId val="{00000001-1E4A-4F1F-98BA-B6E4AA1F603B}"/>
            </c:ext>
          </c:extLst>
        </c:ser>
        <c:dLbls>
          <c:showLegendKey val="0"/>
          <c:showVal val="0"/>
          <c:showCatName val="0"/>
          <c:showSerName val="0"/>
          <c:showPercent val="0"/>
          <c:showBubbleSize val="0"/>
        </c:dLbls>
        <c:marker val="1"/>
        <c:smooth val="0"/>
        <c:axId val="715567808"/>
        <c:axId val="731728128"/>
      </c:lineChart>
      <c:catAx>
        <c:axId val="715567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728128"/>
        <c:crosses val="autoZero"/>
        <c:auto val="1"/>
        <c:lblAlgn val="ctr"/>
        <c:lblOffset val="100"/>
        <c:tickLblSkip val="1"/>
        <c:noMultiLvlLbl val="0"/>
      </c:catAx>
      <c:valAx>
        <c:axId val="731728128"/>
        <c:scaling>
          <c:orientation val="minMax"/>
          <c:max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Solar Peak Credit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5567808"/>
        <c:crosses val="autoZero"/>
        <c:crossBetween val="between"/>
        <c:majorUnit val="0.2"/>
      </c:valAx>
      <c:spPr>
        <a:noFill/>
        <a:ln>
          <a:solidFill>
            <a:sysClr val="windowText" lastClr="000000"/>
          </a:solidFill>
        </a:ln>
        <a:effectLst/>
      </c:spPr>
    </c:plotArea>
    <c:legend>
      <c:legendPos val="b"/>
      <c:layout>
        <c:manualLayout>
          <c:xMode val="edge"/>
          <c:yMode val="edge"/>
          <c:x val="0.38038363009386483"/>
          <c:y val="0.16420541543161604"/>
          <c:w val="0.57356461573039852"/>
          <c:h val="7.366987325198669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a:t>PJM Wind Peak Credit Assumptions</a:t>
            </a:r>
          </a:p>
        </c:rich>
      </c:tx>
      <c:layout>
        <c:manualLayout>
          <c:xMode val="edge"/>
          <c:yMode val="edge"/>
          <c:x val="0.27534711286089236"/>
          <c:y val="4.08496732026143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265310586176726"/>
          <c:y val="0.13102548762287067"/>
          <c:w val="0.83679133858267729"/>
          <c:h val="0.70742809397960194"/>
        </c:manualLayout>
      </c:layout>
      <c:lineChart>
        <c:grouping val="standard"/>
        <c:varyColors val="0"/>
        <c:ser>
          <c:idx val="0"/>
          <c:order val="0"/>
          <c:tx>
            <c:strRef>
              <c:f>ELCC!$E$4</c:f>
              <c:strCache>
                <c:ptCount val="1"/>
                <c:pt idx="0">
                  <c:v>Onshore Wind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ELCC!$B$5:$B$20</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f>ELCC!$E$5:$E$20</c:f>
              <c:numCache>
                <c:formatCode>0%</c:formatCode>
                <c:ptCount val="16"/>
                <c:pt idx="0">
                  <c:v>0.16</c:v>
                </c:pt>
                <c:pt idx="1">
                  <c:v>0.16</c:v>
                </c:pt>
                <c:pt idx="2">
                  <c:v>0.16</c:v>
                </c:pt>
                <c:pt idx="3">
                  <c:v>0.1414965986394558</c:v>
                </c:pt>
                <c:pt idx="4">
                  <c:v>0.13333333333333336</c:v>
                </c:pt>
                <c:pt idx="5">
                  <c:v>0.1251700680272109</c:v>
                </c:pt>
                <c:pt idx="6">
                  <c:v>0.11700680272108845</c:v>
                </c:pt>
                <c:pt idx="7">
                  <c:v>0.11700680272108845</c:v>
                </c:pt>
                <c:pt idx="8">
                  <c:v>0.10884353741496602</c:v>
                </c:pt>
                <c:pt idx="9">
                  <c:v>0.10884353741496602</c:v>
                </c:pt>
                <c:pt idx="10">
                  <c:v>0.10884353741496602</c:v>
                </c:pt>
                <c:pt idx="11">
                  <c:v>0.10884353741496602</c:v>
                </c:pt>
                <c:pt idx="12">
                  <c:v>0.10884353741496602</c:v>
                </c:pt>
                <c:pt idx="13">
                  <c:v>0.10884353741496602</c:v>
                </c:pt>
                <c:pt idx="14">
                  <c:v>0.10884353741496602</c:v>
                </c:pt>
                <c:pt idx="15">
                  <c:v>0.10884353741496602</c:v>
                </c:pt>
              </c:numCache>
              <c:extLst/>
            </c:numRef>
          </c:val>
          <c:smooth val="0"/>
          <c:extLst>
            <c:ext xmlns:c16="http://schemas.microsoft.com/office/drawing/2014/chart" uri="{C3380CC4-5D6E-409C-BE32-E72D297353CC}">
              <c16:uniqueId val="{00000000-E5C7-4760-9364-ECEFAB6403B6}"/>
            </c:ext>
          </c:extLst>
        </c:ser>
        <c:ser>
          <c:idx val="1"/>
          <c:order val="1"/>
          <c:tx>
            <c:strRef>
              <c:f>ELCC!$F$4</c:f>
              <c:strCache>
                <c:ptCount val="1"/>
                <c:pt idx="0">
                  <c:v>Offshore Wind</c:v>
                </c:pt>
              </c:strCache>
            </c:strRef>
          </c:tx>
          <c:spPr>
            <a:ln w="28575" cap="rnd">
              <a:solidFill>
                <a:schemeClr val="bg2"/>
              </a:solidFill>
              <a:round/>
            </a:ln>
            <a:effectLst/>
          </c:spPr>
          <c:marker>
            <c:symbol val="circle"/>
            <c:size val="5"/>
            <c:spPr>
              <a:solidFill>
                <a:schemeClr val="bg2"/>
              </a:solidFill>
              <a:ln w="9525">
                <a:solidFill>
                  <a:schemeClr val="bg2"/>
                </a:solidFill>
              </a:ln>
              <a:effectLst/>
            </c:spPr>
          </c:marker>
          <c:cat>
            <c:numRef>
              <c:f>ELCC!$B$5:$B$20</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f>ELCC!$F$5:$F$20</c:f>
              <c:numCache>
                <c:formatCode>0%</c:formatCode>
                <c:ptCount val="16"/>
                <c:pt idx="0">
                  <c:v>0.37</c:v>
                </c:pt>
                <c:pt idx="1">
                  <c:v>0.37</c:v>
                </c:pt>
                <c:pt idx="2">
                  <c:v>0.37</c:v>
                </c:pt>
                <c:pt idx="3">
                  <c:v>0.37</c:v>
                </c:pt>
                <c:pt idx="4">
                  <c:v>0.37</c:v>
                </c:pt>
                <c:pt idx="5">
                  <c:v>0.37</c:v>
                </c:pt>
                <c:pt idx="6">
                  <c:v>0.35355555555555557</c:v>
                </c:pt>
                <c:pt idx="7">
                  <c:v>0.33711111111111114</c:v>
                </c:pt>
                <c:pt idx="8">
                  <c:v>0.32066666666666666</c:v>
                </c:pt>
                <c:pt idx="9">
                  <c:v>0.30422222222222217</c:v>
                </c:pt>
                <c:pt idx="10">
                  <c:v>0.30422222222222217</c:v>
                </c:pt>
                <c:pt idx="11">
                  <c:v>0.30422222222222217</c:v>
                </c:pt>
                <c:pt idx="12">
                  <c:v>0.28777777777777774</c:v>
                </c:pt>
                <c:pt idx="13">
                  <c:v>0.2576296296296296</c:v>
                </c:pt>
                <c:pt idx="14">
                  <c:v>0.2576296296296296</c:v>
                </c:pt>
                <c:pt idx="15">
                  <c:v>0.24255555555555552</c:v>
                </c:pt>
              </c:numCache>
              <c:extLst/>
            </c:numRef>
          </c:val>
          <c:smooth val="0"/>
          <c:extLst>
            <c:ext xmlns:c16="http://schemas.microsoft.com/office/drawing/2014/chart" uri="{C3380CC4-5D6E-409C-BE32-E72D297353CC}">
              <c16:uniqueId val="{00000001-E5C7-4760-9364-ECEFAB6403B6}"/>
            </c:ext>
          </c:extLst>
        </c:ser>
        <c:dLbls>
          <c:showLegendKey val="0"/>
          <c:showVal val="0"/>
          <c:showCatName val="0"/>
          <c:showSerName val="0"/>
          <c:showPercent val="0"/>
          <c:showBubbleSize val="0"/>
        </c:dLbls>
        <c:marker val="1"/>
        <c:smooth val="0"/>
        <c:axId val="715567808"/>
        <c:axId val="731728128"/>
      </c:lineChart>
      <c:catAx>
        <c:axId val="715567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728128"/>
        <c:crosses val="autoZero"/>
        <c:auto val="1"/>
        <c:lblAlgn val="ctr"/>
        <c:lblOffset val="100"/>
        <c:tickLblSkip val="1"/>
        <c:noMultiLvlLbl val="0"/>
      </c:catAx>
      <c:valAx>
        <c:axId val="731728128"/>
        <c:scaling>
          <c:orientation val="minMax"/>
          <c:max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Wind Peak Credit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5567808"/>
        <c:crosses val="autoZero"/>
        <c:crossBetween val="between"/>
        <c:majorUnit val="0.2"/>
      </c:valAx>
      <c:spPr>
        <a:noFill/>
        <a:ln>
          <a:solidFill>
            <a:sysClr val="windowText" lastClr="000000"/>
          </a:solidFill>
        </a:ln>
        <a:effectLst/>
      </c:spPr>
    </c:plotArea>
    <c:legend>
      <c:legendPos val="b"/>
      <c:layout>
        <c:manualLayout>
          <c:xMode val="edge"/>
          <c:yMode val="edge"/>
          <c:x val="0.34589223932235741"/>
          <c:y val="0.16055581287633158"/>
          <c:w val="0.61755895569871944"/>
          <c:h val="7.3584902233241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a:t>PJM Storage Peak Credit Assumptions</a:t>
            </a:r>
          </a:p>
        </c:rich>
      </c:tx>
      <c:layout>
        <c:manualLayout>
          <c:xMode val="edge"/>
          <c:yMode val="edge"/>
          <c:x val="0.27534716573927714"/>
          <c:y val="1.77549053481478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210799288286255"/>
          <c:y val="0.12640650288228983"/>
          <c:w val="0.82103327534735759"/>
          <c:h val="0.70742809397960194"/>
        </c:manualLayout>
      </c:layout>
      <c:lineChart>
        <c:grouping val="standard"/>
        <c:varyColors val="0"/>
        <c:ser>
          <c:idx val="0"/>
          <c:order val="0"/>
          <c:tx>
            <c:strRef>
              <c:f>ELCC!$G$4</c:f>
              <c:strCache>
                <c:ptCount val="1"/>
                <c:pt idx="0">
                  <c:v>4-Hour Storage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ELCC!$B$5:$B$20</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f>ELCC!$G$5:$G$20</c:f>
              <c:numCache>
                <c:formatCode>0%</c:formatCode>
                <c:ptCount val="16"/>
                <c:pt idx="0">
                  <c:v>0.82</c:v>
                </c:pt>
                <c:pt idx="1">
                  <c:v>0.82</c:v>
                </c:pt>
                <c:pt idx="2">
                  <c:v>0.82</c:v>
                </c:pt>
                <c:pt idx="3">
                  <c:v>0.82</c:v>
                </c:pt>
                <c:pt idx="4">
                  <c:v>0.82</c:v>
                </c:pt>
                <c:pt idx="5">
                  <c:v>0.82</c:v>
                </c:pt>
                <c:pt idx="6">
                  <c:v>0.82</c:v>
                </c:pt>
                <c:pt idx="7">
                  <c:v>0.82</c:v>
                </c:pt>
                <c:pt idx="8">
                  <c:v>0.79266666666666652</c:v>
                </c:pt>
                <c:pt idx="9">
                  <c:v>0.76533333333333309</c:v>
                </c:pt>
                <c:pt idx="10">
                  <c:v>0.73799999999999977</c:v>
                </c:pt>
                <c:pt idx="11">
                  <c:v>0.71066666666666656</c:v>
                </c:pt>
                <c:pt idx="12">
                  <c:v>0.69426666666666648</c:v>
                </c:pt>
                <c:pt idx="13">
                  <c:v>0.69426666666666648</c:v>
                </c:pt>
                <c:pt idx="14">
                  <c:v>0.67786666666666651</c:v>
                </c:pt>
                <c:pt idx="15">
                  <c:v>0.66146666666666643</c:v>
                </c:pt>
              </c:numCache>
              <c:extLst/>
            </c:numRef>
          </c:val>
          <c:smooth val="0"/>
          <c:extLst>
            <c:ext xmlns:c16="http://schemas.microsoft.com/office/drawing/2014/chart" uri="{C3380CC4-5D6E-409C-BE32-E72D297353CC}">
              <c16:uniqueId val="{00000000-31F2-4025-B383-12435DD55AC7}"/>
            </c:ext>
          </c:extLst>
        </c:ser>
        <c:ser>
          <c:idx val="1"/>
          <c:order val="1"/>
          <c:tx>
            <c:v>Long-Duration</c:v>
          </c:tx>
          <c:spPr>
            <a:ln w="28575" cap="rnd">
              <a:solidFill>
                <a:schemeClr val="bg2"/>
              </a:solidFill>
              <a:round/>
            </a:ln>
            <a:effectLst/>
          </c:spPr>
          <c:marker>
            <c:symbol val="circle"/>
            <c:size val="5"/>
            <c:spPr>
              <a:solidFill>
                <a:schemeClr val="bg2"/>
              </a:solidFill>
              <a:ln w="9525">
                <a:solidFill>
                  <a:schemeClr val="bg2"/>
                </a:solidFill>
              </a:ln>
              <a:effectLst/>
            </c:spPr>
          </c:marker>
          <c:cat>
            <c:numRef>
              <c:f>ELCC!$B$5:$B$20</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f>ELCC!$H$5:$H$20</c:f>
              <c:numCache>
                <c:formatCode>0%</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extLst/>
            </c:numRef>
          </c:val>
          <c:smooth val="0"/>
          <c:extLst>
            <c:ext xmlns:c16="http://schemas.microsoft.com/office/drawing/2014/chart" uri="{C3380CC4-5D6E-409C-BE32-E72D297353CC}">
              <c16:uniqueId val="{00000001-31F2-4025-B383-12435DD55AC7}"/>
            </c:ext>
          </c:extLst>
        </c:ser>
        <c:dLbls>
          <c:showLegendKey val="0"/>
          <c:showVal val="0"/>
          <c:showCatName val="0"/>
          <c:showSerName val="0"/>
          <c:showPercent val="0"/>
          <c:showBubbleSize val="0"/>
        </c:dLbls>
        <c:marker val="1"/>
        <c:smooth val="0"/>
        <c:axId val="715567808"/>
        <c:axId val="731728128"/>
      </c:lineChart>
      <c:catAx>
        <c:axId val="715567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1728128"/>
        <c:crosses val="autoZero"/>
        <c:auto val="1"/>
        <c:lblAlgn val="ctr"/>
        <c:lblOffset val="100"/>
        <c:tickLblSkip val="1"/>
        <c:noMultiLvlLbl val="0"/>
      </c:catAx>
      <c:valAx>
        <c:axId val="731728128"/>
        <c:scaling>
          <c:orientation val="minMax"/>
          <c:max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Storage Peak Credit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5567808"/>
        <c:crosses val="autoZero"/>
        <c:crossBetween val="between"/>
        <c:majorUnit val="0.2"/>
      </c:valAx>
      <c:spPr>
        <a:noFill/>
        <a:ln>
          <a:solidFill>
            <a:sysClr val="windowText" lastClr="000000"/>
          </a:solidFill>
        </a:ln>
        <a:effectLst/>
      </c:spPr>
    </c:plotArea>
    <c:legend>
      <c:legendPos val="b"/>
      <c:layout>
        <c:manualLayout>
          <c:xMode val="edge"/>
          <c:yMode val="edge"/>
          <c:x val="0.25398800409955058"/>
          <c:y val="0.73271808114055015"/>
          <c:w val="0.63089308438717884"/>
          <c:h val="7.3584902233241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Production Tax Credit</a:t>
            </a:r>
          </a:p>
        </c:rich>
      </c:tx>
      <c:layout>
        <c:manualLayout>
          <c:xMode val="edge"/>
          <c:yMode val="edge"/>
          <c:x val="0.33336261992674643"/>
          <c:y val="1.91570881226053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529429357044656"/>
          <c:y val="0.16512345679012347"/>
          <c:w val="0.853526568107558"/>
          <c:h val="0.61776758280799315"/>
        </c:manualLayout>
      </c:layout>
      <c:lineChart>
        <c:grouping val="standard"/>
        <c:varyColors val="0"/>
        <c:ser>
          <c:idx val="2"/>
          <c:order val="2"/>
          <c:tx>
            <c:strRef>
              <c:f>'Tax Credits'!$D$28</c:f>
              <c:strCache>
                <c:ptCount val="1"/>
                <c:pt idx="0">
                  <c:v>Current Policy</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'Tax Credits'!$A$29:$A$44</c15:sqref>
                  </c15:fullRef>
                </c:ext>
              </c:extLst>
              <c:f>'Tax Credits'!$A$31:$A$44</c:f>
              <c:numCache>
                <c:formatCode>General</c:formatCode>
                <c:ptCount val="1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numCache>
            </c:numRef>
          </c:cat>
          <c:val>
            <c:numRef>
              <c:extLst>
                <c:ext xmlns:c15="http://schemas.microsoft.com/office/drawing/2012/chart" uri="{02D57815-91ED-43cb-92C2-25804820EDAC}">
                  <c15:fullRef>
                    <c15:sqref>'Tax Credits'!$D$29:$D$44</c15:sqref>
                  </c15:fullRef>
                </c:ext>
              </c:extLst>
              <c:f>'Tax Credits'!$D$31:$D$44</c:f>
              <c:numCache>
                <c:formatCode>0%</c:formatCode>
                <c:ptCount val="14"/>
                <c:pt idx="0">
                  <c:v>1</c:v>
                </c:pt>
                <c:pt idx="1">
                  <c:v>1</c:v>
                </c:pt>
                <c:pt idx="2">
                  <c:v>1</c:v>
                </c:pt>
                <c:pt idx="3">
                  <c:v>1</c:v>
                </c:pt>
                <c:pt idx="4">
                  <c:v>1</c:v>
                </c:pt>
                <c:pt idx="5">
                  <c:v>1</c:v>
                </c:pt>
                <c:pt idx="6">
                  <c:v>1</c:v>
                </c:pt>
                <c:pt idx="7">
                  <c:v>1</c:v>
                </c:pt>
                <c:pt idx="8">
                  <c:v>1</c:v>
                </c:pt>
                <c:pt idx="9">
                  <c:v>0.75</c:v>
                </c:pt>
                <c:pt idx="10">
                  <c:v>0.5</c:v>
                </c:pt>
                <c:pt idx="11">
                  <c:v>0</c:v>
                </c:pt>
                <c:pt idx="12">
                  <c:v>0</c:v>
                </c:pt>
                <c:pt idx="13">
                  <c:v>0</c:v>
                </c:pt>
              </c:numCache>
            </c:numRef>
          </c:val>
          <c:smooth val="0"/>
          <c:extLst>
            <c:ext xmlns:c16="http://schemas.microsoft.com/office/drawing/2014/chart" uri="{C3380CC4-5D6E-409C-BE32-E72D297353CC}">
              <c16:uniqueId val="{00000001-3B65-400A-A3F9-B33A18F16FDD}"/>
            </c:ext>
          </c:extLst>
        </c:ser>
        <c:dLbls>
          <c:showLegendKey val="0"/>
          <c:showVal val="0"/>
          <c:showCatName val="0"/>
          <c:showSerName val="0"/>
          <c:showPercent val="0"/>
          <c:showBubbleSize val="0"/>
        </c:dLbls>
        <c:smooth val="0"/>
        <c:axId val="2035270592"/>
        <c:axId val="2035256032"/>
        <c:extLst>
          <c:ext xmlns:c15="http://schemas.microsoft.com/office/drawing/2012/chart" uri="{02D57815-91ED-43cb-92C2-25804820EDAC}">
            <c15:filteredLineSeries>
              <c15:ser>
                <c:idx val="0"/>
                <c:order val="0"/>
                <c:tx>
                  <c:strRef>
                    <c:extLst>
                      <c:ext uri="{02D57815-91ED-43cb-92C2-25804820EDAC}">
                        <c15:formulaRef>
                          <c15:sqref>'Tax Credits'!$F$28</c15:sqref>
                        </c15:formulaRef>
                      </c:ext>
                    </c:extLst>
                    <c:strCache>
                      <c:ptCount val="1"/>
                      <c:pt idx="0">
                        <c:v>Previous Policy*</c:v>
                      </c:pt>
                    </c:strCache>
                  </c:strRef>
                </c:tx>
                <c:spPr>
                  <a:ln w="28575" cap="rnd">
                    <a:solidFill>
                      <a:schemeClr val="bg2"/>
                    </a:solidFill>
                    <a:round/>
                  </a:ln>
                  <a:effectLst/>
                </c:spPr>
                <c:marker>
                  <c:symbol val="none"/>
                </c:marker>
                <c:cat>
                  <c:numRef>
                    <c:extLst>
                      <c:ext uri="{02D57815-91ED-43cb-92C2-25804820EDAC}">
                        <c15:fullRef>
                          <c15:sqref>'Tax Credits'!$A$29:$A$44</c15:sqref>
                        </c15:fullRef>
                        <c15:formulaRef>
                          <c15:sqref>'Tax Credits'!$A$31:$A$44</c15:sqref>
                        </c15:formulaRef>
                      </c:ext>
                    </c:extLst>
                    <c:numCache>
                      <c:formatCode>General</c:formatCode>
                      <c:ptCount val="1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numCache>
                  </c:numRef>
                </c:cat>
                <c:val>
                  <c:numRef>
                    <c:extLst>
                      <c:ext uri="{02D57815-91ED-43cb-92C2-25804820EDAC}">
                        <c15:fullRef>
                          <c15:sqref>'Tax Credits'!$F$29:$F$44</c15:sqref>
                        </c15:fullRef>
                        <c15:formulaRef>
                          <c15:sqref>'Tax Credits'!$F$31:$F$44</c15:sqref>
                        </c15:formulaRef>
                      </c:ext>
                    </c:extLst>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B65-400A-A3F9-B33A18F16FD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'Tax Credits'!$C$28</c15:sqref>
                        </c15:formulaRef>
                      </c:ext>
                    </c:extLst>
                    <c:strCache>
                      <c:ptCount val="1"/>
                      <c:pt idx="0">
                        <c:v>Previous Policy</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'Tax Credits'!$A$29:$A$44</c15:sqref>
                        </c15:fullRef>
                        <c15:formulaRef>
                          <c15:sqref>'Tax Credits'!$A$31:$A$44</c15:sqref>
                        </c15:formulaRef>
                      </c:ext>
                    </c:extLst>
                    <c:numCache>
                      <c:formatCode>General</c:formatCode>
                      <c:ptCount val="1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numCache>
                  </c:numRef>
                </c:cat>
                <c:val>
                  <c:numRef>
                    <c:extLst>
                      <c:ext xmlns:c15="http://schemas.microsoft.com/office/drawing/2012/chart" uri="{02D57815-91ED-43cb-92C2-25804820EDAC}">
                        <c15:fullRef>
                          <c15:sqref>'Tax Credits'!$C$29:$C$44</c15:sqref>
                        </c15:fullRef>
                        <c15:formulaRef>
                          <c15:sqref>'Tax Credits'!$C$31:$C$44</c15:sqref>
                        </c15:formulaRef>
                      </c:ext>
                    </c:extLst>
                    <c:numCache>
                      <c:formatCode>0%</c:formatCode>
                      <c:ptCount val="14"/>
                      <c:pt idx="0">
                        <c:v>0.26</c:v>
                      </c:pt>
                      <c:pt idx="1">
                        <c:v>0.26</c:v>
                      </c:pt>
                      <c:pt idx="2">
                        <c:v>0.1</c:v>
                      </c:pt>
                      <c:pt idx="3">
                        <c:v>0.1</c:v>
                      </c:pt>
                      <c:pt idx="4">
                        <c:v>0.1</c:v>
                      </c:pt>
                      <c:pt idx="5">
                        <c:v>0.1</c:v>
                      </c:pt>
                      <c:pt idx="6">
                        <c:v>0.1</c:v>
                      </c:pt>
                      <c:pt idx="7">
                        <c:v>0.1</c:v>
                      </c:pt>
                      <c:pt idx="8">
                        <c:v>0.1</c:v>
                      </c:pt>
                      <c:pt idx="9">
                        <c:v>0.1</c:v>
                      </c:pt>
                      <c:pt idx="10">
                        <c:v>0.1</c:v>
                      </c:pt>
                      <c:pt idx="11">
                        <c:v>0.1</c:v>
                      </c:pt>
                      <c:pt idx="12">
                        <c:v>0.1</c:v>
                      </c:pt>
                      <c:pt idx="13">
                        <c:v>0.1</c:v>
                      </c:pt>
                    </c:numCache>
                  </c:numRef>
                </c:val>
                <c:smooth val="0"/>
                <c:extLst xmlns:c15="http://schemas.microsoft.com/office/drawing/2012/chart">
                  <c:ext xmlns:c16="http://schemas.microsoft.com/office/drawing/2014/chart" uri="{C3380CC4-5D6E-409C-BE32-E72D297353CC}">
                    <c16:uniqueId val="{00000002-3B65-400A-A3F9-B33A18F16FD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'Tax Credits'!$E$28</c15:sqref>
                        </c15:formulaRef>
                      </c:ext>
                    </c:extLst>
                    <c:strCache>
                      <c:ptCount val="1"/>
                      <c:pt idx="0">
                        <c:v>Current Policy</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'Tax Credits'!$A$29:$A$44</c15:sqref>
                        </c15:fullRef>
                        <c15:formulaRef>
                          <c15:sqref>'Tax Credits'!$A$31:$A$44</c15:sqref>
                        </c15:formulaRef>
                      </c:ext>
                    </c:extLst>
                    <c:numCache>
                      <c:formatCode>General</c:formatCode>
                      <c:ptCount val="1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numCache>
                  </c:numRef>
                </c:cat>
                <c:val>
                  <c:numRef>
                    <c:extLst>
                      <c:ext xmlns:c15="http://schemas.microsoft.com/office/drawing/2012/chart" uri="{02D57815-91ED-43cb-92C2-25804820EDAC}">
                        <c15:fullRef>
                          <c15:sqref>'Tax Credits'!$E$29:$E$44</c15:sqref>
                        </c15:fullRef>
                        <c15:formulaRef>
                          <c15:sqref>'Tax Credits'!$E$31:$E$44</c15:sqref>
                        </c15:formulaRef>
                      </c:ext>
                    </c:extLst>
                    <c:numCache>
                      <c:formatCode>0%</c:formatCode>
                      <c:ptCount val="14"/>
                      <c:pt idx="0">
                        <c:v>0.3</c:v>
                      </c:pt>
                      <c:pt idx="1">
                        <c:v>0.3</c:v>
                      </c:pt>
                      <c:pt idx="2">
                        <c:v>0.3</c:v>
                      </c:pt>
                      <c:pt idx="3">
                        <c:v>0.3</c:v>
                      </c:pt>
                      <c:pt idx="4">
                        <c:v>0.3</c:v>
                      </c:pt>
                      <c:pt idx="5">
                        <c:v>0.3</c:v>
                      </c:pt>
                      <c:pt idx="6">
                        <c:v>0.3</c:v>
                      </c:pt>
                      <c:pt idx="7">
                        <c:v>0.3</c:v>
                      </c:pt>
                      <c:pt idx="8">
                        <c:v>0.3</c:v>
                      </c:pt>
                      <c:pt idx="9">
                        <c:v>0.22500000000000001</c:v>
                      </c:pt>
                      <c:pt idx="10">
                        <c:v>0.15</c:v>
                      </c:pt>
                      <c:pt idx="11">
                        <c:v>0</c:v>
                      </c:pt>
                      <c:pt idx="12">
                        <c:v>0</c:v>
                      </c:pt>
                      <c:pt idx="13">
                        <c:v>0</c:v>
                      </c:pt>
                    </c:numCache>
                  </c:numRef>
                </c:val>
                <c:smooth val="0"/>
                <c:extLst xmlns:c15="http://schemas.microsoft.com/office/drawing/2012/chart">
                  <c:ext xmlns:c16="http://schemas.microsoft.com/office/drawing/2014/chart" uri="{C3380CC4-5D6E-409C-BE32-E72D297353CC}">
                    <c16:uniqueId val="{00000003-3B65-400A-A3F9-B33A18F16FDD}"/>
                  </c:ext>
                </c:extLst>
              </c15:ser>
            </c15:filteredLineSeries>
          </c:ext>
        </c:extLst>
      </c:lineChart>
      <c:catAx>
        <c:axId val="2035270592"/>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35256032"/>
        <c:crosses val="autoZero"/>
        <c:auto val="1"/>
        <c:lblAlgn val="ctr"/>
        <c:lblOffset val="100"/>
        <c:noMultiLvlLbl val="0"/>
      </c:catAx>
      <c:valAx>
        <c:axId val="2035256032"/>
        <c:scaling>
          <c:orientation val="minMax"/>
          <c:max val="1.01"/>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35270592"/>
        <c:crosses val="autoZero"/>
        <c:crossBetween val="between"/>
        <c:majorUnit val="0.2"/>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Investment Tax Credit</a:t>
            </a:r>
          </a:p>
        </c:rich>
      </c:tx>
      <c:layout>
        <c:manualLayout>
          <c:xMode val="edge"/>
          <c:yMode val="edge"/>
          <c:x val="0.33154425612052729"/>
          <c:y val="1.91570881226053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9773786414258353E-2"/>
          <c:y val="0.15373563218390804"/>
          <c:w val="0.87855784938855475"/>
          <c:h val="0.64899023038786818"/>
        </c:manualLayout>
      </c:layout>
      <c:lineChart>
        <c:grouping val="standard"/>
        <c:varyColors val="0"/>
        <c:ser>
          <c:idx val="3"/>
          <c:order val="3"/>
          <c:tx>
            <c:strRef>
              <c:f>'Tax Credits'!$E$28</c:f>
              <c:strCache>
                <c:ptCount val="1"/>
                <c:pt idx="0">
                  <c:v>Current Policy</c:v>
                </c:pt>
              </c:strCache>
            </c:strRef>
          </c:tx>
          <c:spPr>
            <a:ln w="28575" cap="rnd">
              <a:solidFill>
                <a:schemeClr val="bg2"/>
              </a:solidFill>
              <a:round/>
            </a:ln>
            <a:effectLst/>
          </c:spPr>
          <c:marker>
            <c:symbol val="none"/>
          </c:marker>
          <c:cat>
            <c:numRef>
              <c:extLst>
                <c:ext xmlns:c15="http://schemas.microsoft.com/office/drawing/2012/chart" uri="{02D57815-91ED-43cb-92C2-25804820EDAC}">
                  <c15:fullRef>
                    <c15:sqref>'Tax Credits'!$A$29:$A$44</c15:sqref>
                  </c15:fullRef>
                </c:ext>
              </c:extLst>
              <c:f>'Tax Credits'!$A$31:$A$44</c:f>
              <c:numCache>
                <c:formatCode>General</c:formatCode>
                <c:ptCount val="1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numCache>
            </c:numRef>
          </c:cat>
          <c:val>
            <c:numRef>
              <c:extLst>
                <c:ext xmlns:c15="http://schemas.microsoft.com/office/drawing/2012/chart" uri="{02D57815-91ED-43cb-92C2-25804820EDAC}">
                  <c15:fullRef>
                    <c15:sqref>'Tax Credits'!$E$29:$E$44</c15:sqref>
                  </c15:fullRef>
                </c:ext>
              </c:extLst>
              <c:f>'Tax Credits'!$E$31:$E$44</c:f>
              <c:numCache>
                <c:formatCode>0%</c:formatCode>
                <c:ptCount val="14"/>
                <c:pt idx="0">
                  <c:v>0.3</c:v>
                </c:pt>
                <c:pt idx="1">
                  <c:v>0.3</c:v>
                </c:pt>
                <c:pt idx="2">
                  <c:v>0.3</c:v>
                </c:pt>
                <c:pt idx="3">
                  <c:v>0.3</c:v>
                </c:pt>
                <c:pt idx="4">
                  <c:v>0.3</c:v>
                </c:pt>
                <c:pt idx="5">
                  <c:v>0.3</c:v>
                </c:pt>
                <c:pt idx="6">
                  <c:v>0.3</c:v>
                </c:pt>
                <c:pt idx="7">
                  <c:v>0.3</c:v>
                </c:pt>
                <c:pt idx="8">
                  <c:v>0.3</c:v>
                </c:pt>
                <c:pt idx="9">
                  <c:v>0.22500000000000001</c:v>
                </c:pt>
                <c:pt idx="10">
                  <c:v>0.15</c:v>
                </c:pt>
                <c:pt idx="11">
                  <c:v>0</c:v>
                </c:pt>
                <c:pt idx="12">
                  <c:v>0</c:v>
                </c:pt>
                <c:pt idx="13">
                  <c:v>0</c:v>
                </c:pt>
              </c:numCache>
            </c:numRef>
          </c:val>
          <c:smooth val="0"/>
          <c:extLst>
            <c:ext xmlns:c16="http://schemas.microsoft.com/office/drawing/2014/chart" uri="{C3380CC4-5D6E-409C-BE32-E72D297353CC}">
              <c16:uniqueId val="{00000001-F49A-4AD7-8EFF-A80837E1F914}"/>
            </c:ext>
          </c:extLst>
        </c:ser>
        <c:dLbls>
          <c:showLegendKey val="0"/>
          <c:showVal val="0"/>
          <c:showCatName val="0"/>
          <c:showSerName val="0"/>
          <c:showPercent val="0"/>
          <c:showBubbleSize val="0"/>
        </c:dLbls>
        <c:smooth val="0"/>
        <c:axId val="2035270592"/>
        <c:axId val="2035256032"/>
        <c:extLst>
          <c:ext xmlns:c15="http://schemas.microsoft.com/office/drawing/2012/chart" uri="{02D57815-91ED-43cb-92C2-25804820EDAC}">
            <c15:filteredLineSeries>
              <c15:ser>
                <c:idx val="0"/>
                <c:order val="0"/>
                <c:tx>
                  <c:strRef>
                    <c:extLst>
                      <c:ext uri="{02D57815-91ED-43cb-92C2-25804820EDAC}">
                        <c15:formulaRef>
                          <c15:sqref>'Tax Credits'!$B$28</c15:sqref>
                        </c15:formulaRef>
                      </c:ext>
                    </c:extLst>
                    <c:strCache>
                      <c:ptCount val="1"/>
                      <c:pt idx="0">
                        <c:v>Previous Policy</c:v>
                      </c:pt>
                    </c:strCache>
                  </c:strRef>
                </c:tx>
                <c:spPr>
                  <a:ln w="28575" cap="rnd">
                    <a:solidFill>
                      <a:schemeClr val="accent1"/>
                    </a:solidFill>
                    <a:round/>
                  </a:ln>
                  <a:effectLst/>
                </c:spPr>
                <c:marker>
                  <c:symbol val="none"/>
                </c:marker>
                <c:cat>
                  <c:numRef>
                    <c:extLst>
                      <c:ext uri="{02D57815-91ED-43cb-92C2-25804820EDAC}">
                        <c15:fullRef>
                          <c15:sqref>'Tax Credits'!$A$29:$A$44</c15:sqref>
                        </c15:fullRef>
                        <c15:formulaRef>
                          <c15:sqref>'Tax Credits'!$A$31:$A$44</c15:sqref>
                        </c15:formulaRef>
                      </c:ext>
                    </c:extLst>
                    <c:numCache>
                      <c:formatCode>General</c:formatCode>
                      <c:ptCount val="1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numCache>
                  </c:numRef>
                </c:cat>
                <c:val>
                  <c:numRef>
                    <c:extLst>
                      <c:ext uri="{02D57815-91ED-43cb-92C2-25804820EDAC}">
                        <c15:fullRef>
                          <c15:sqref>'Tax Credits'!$B$29:$B$44</c15:sqref>
                        </c15:fullRef>
                        <c15:formulaRef>
                          <c15:sqref>'Tax Credits'!$B$31:$B$44</c15:sqref>
                        </c15:formulaRef>
                      </c:ext>
                    </c:extLst>
                    <c:numCache>
                      <c:formatCode>0%</c:formatCode>
                      <c:ptCount val="14"/>
                      <c:pt idx="0">
                        <c:v>0.6</c:v>
                      </c:pt>
                      <c:pt idx="1">
                        <c:v>0.6</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49A-4AD7-8EFF-A80837E1F91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'Tax Credits'!$G$28</c15:sqref>
                        </c15:formulaRef>
                      </c:ext>
                    </c:extLst>
                    <c:strCache>
                      <c:ptCount val="1"/>
                      <c:pt idx="0">
                        <c:v>Previous Policy*</c:v>
                      </c:pt>
                    </c:strCache>
                  </c:strRef>
                </c:tx>
                <c:spPr>
                  <a:ln w="28575" cap="rnd">
                    <a:solidFill>
                      <a:schemeClr val="bg2"/>
                    </a:solidFill>
                    <a:round/>
                  </a:ln>
                  <a:effectLst/>
                </c:spPr>
                <c:marker>
                  <c:symbol val="none"/>
                </c:marker>
                <c:cat>
                  <c:numRef>
                    <c:extLst>
                      <c:ext xmlns:c15="http://schemas.microsoft.com/office/drawing/2012/chart" uri="{02D57815-91ED-43cb-92C2-25804820EDAC}">
                        <c15:fullRef>
                          <c15:sqref>'Tax Credits'!$A$29:$A$44</c15:sqref>
                        </c15:fullRef>
                        <c15:formulaRef>
                          <c15:sqref>'Tax Credits'!$A$31:$A$44</c15:sqref>
                        </c15:formulaRef>
                      </c:ext>
                    </c:extLst>
                    <c:numCache>
                      <c:formatCode>General</c:formatCode>
                      <c:ptCount val="1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numCache>
                  </c:numRef>
                </c:cat>
                <c:val>
                  <c:numRef>
                    <c:extLst>
                      <c:ext xmlns:c15="http://schemas.microsoft.com/office/drawing/2012/chart" uri="{02D57815-91ED-43cb-92C2-25804820EDAC}">
                        <c15:fullRef>
                          <c15:sqref>'Tax Credits'!$G$29:$G$44</c15:sqref>
                        </c15:fullRef>
                        <c15:formulaRef>
                          <c15:sqref>'Tax Credits'!$G$31:$G$44</c15:sqref>
                        </c15:formulaRef>
                      </c:ext>
                    </c:extLst>
                    <c:numCache>
                      <c:formatCode>0%</c:formatCode>
                      <c:ptCount val="14"/>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numCache>
                  </c:numRef>
                </c:val>
                <c:smooth val="0"/>
                <c:extLst xmlns:c15="http://schemas.microsoft.com/office/drawing/2012/chart">
                  <c:ext xmlns:c16="http://schemas.microsoft.com/office/drawing/2014/chart" uri="{C3380CC4-5D6E-409C-BE32-E72D297353CC}">
                    <c16:uniqueId val="{00000000-F49A-4AD7-8EFF-A80837E1F91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'Tax Credits'!$D$28</c15:sqref>
                        </c15:formulaRef>
                      </c:ext>
                    </c:extLst>
                    <c:strCache>
                      <c:ptCount val="1"/>
                      <c:pt idx="0">
                        <c:v>Current Policy</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'Tax Credits'!$A$29:$A$44</c15:sqref>
                        </c15:fullRef>
                        <c15:formulaRef>
                          <c15:sqref>'Tax Credits'!$A$31:$A$44</c15:sqref>
                        </c15:formulaRef>
                      </c:ext>
                    </c:extLst>
                    <c:numCache>
                      <c:formatCode>General</c:formatCode>
                      <c:ptCount val="1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numCache>
                  </c:numRef>
                </c:cat>
                <c:val>
                  <c:numRef>
                    <c:extLst>
                      <c:ext xmlns:c15="http://schemas.microsoft.com/office/drawing/2012/chart" uri="{02D57815-91ED-43cb-92C2-25804820EDAC}">
                        <c15:fullRef>
                          <c15:sqref>'Tax Credits'!$D$29:$D$44</c15:sqref>
                        </c15:fullRef>
                        <c15:formulaRef>
                          <c15:sqref>'Tax Credits'!$D$31:$D$44</c15:sqref>
                        </c15:formulaRef>
                      </c:ext>
                    </c:extLst>
                    <c:numCache>
                      <c:formatCode>0%</c:formatCode>
                      <c:ptCount val="14"/>
                      <c:pt idx="0">
                        <c:v>1</c:v>
                      </c:pt>
                      <c:pt idx="1">
                        <c:v>1</c:v>
                      </c:pt>
                      <c:pt idx="2">
                        <c:v>1</c:v>
                      </c:pt>
                      <c:pt idx="3">
                        <c:v>1</c:v>
                      </c:pt>
                      <c:pt idx="4">
                        <c:v>1</c:v>
                      </c:pt>
                      <c:pt idx="5">
                        <c:v>1</c:v>
                      </c:pt>
                      <c:pt idx="6">
                        <c:v>1</c:v>
                      </c:pt>
                      <c:pt idx="7">
                        <c:v>1</c:v>
                      </c:pt>
                      <c:pt idx="8">
                        <c:v>1</c:v>
                      </c:pt>
                      <c:pt idx="9">
                        <c:v>0.75</c:v>
                      </c:pt>
                      <c:pt idx="10">
                        <c:v>0.5</c:v>
                      </c:pt>
                      <c:pt idx="11">
                        <c:v>0</c:v>
                      </c:pt>
                      <c:pt idx="12">
                        <c:v>0</c:v>
                      </c:pt>
                      <c:pt idx="13">
                        <c:v>0</c:v>
                      </c:pt>
                    </c:numCache>
                  </c:numRef>
                </c:val>
                <c:smooth val="0"/>
                <c:extLst xmlns:c15="http://schemas.microsoft.com/office/drawing/2012/chart">
                  <c:ext xmlns:c16="http://schemas.microsoft.com/office/drawing/2014/chart" uri="{C3380CC4-5D6E-409C-BE32-E72D297353CC}">
                    <c16:uniqueId val="{00000003-F49A-4AD7-8EFF-A80837E1F914}"/>
                  </c:ext>
                </c:extLst>
              </c15:ser>
            </c15:filteredLineSeries>
          </c:ext>
        </c:extLst>
      </c:lineChart>
      <c:catAx>
        <c:axId val="2035270592"/>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35256032"/>
        <c:crosses val="autoZero"/>
        <c:auto val="1"/>
        <c:lblAlgn val="ctr"/>
        <c:lblOffset val="100"/>
        <c:noMultiLvlLbl val="0"/>
      </c:catAx>
      <c:valAx>
        <c:axId val="2035256032"/>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35270592"/>
        <c:crosses val="autoZero"/>
        <c:crossBetween val="between"/>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'Capital Cost Comparison'!$C$2:$C$3</c:f>
              <c:strCache>
                <c:ptCount val="2"/>
                <c:pt idx="0">
                  <c:v>Advanced</c:v>
                </c:pt>
                <c:pt idx="1">
                  <c:v>Wind</c:v>
                </c:pt>
              </c:strCache>
            </c:strRef>
          </c:tx>
          <c:spPr>
            <a:ln w="28575" cap="rnd">
              <a:solidFill>
                <a:schemeClr val="accent6"/>
              </a:solidFill>
              <a:prstDash val="sysDash"/>
              <a:round/>
            </a:ln>
            <a:effectLst/>
          </c:spPr>
          <c:marker>
            <c:symbol val="none"/>
          </c:marker>
          <c:cat>
            <c:numRef>
              <c:extLst>
                <c:ext xmlns:c15="http://schemas.microsoft.com/office/drawing/2012/chart" uri="{02D57815-91ED-43cb-92C2-25804820EDAC}">
                  <c15:fullRef>
                    <c15:sqref>'Capital Cost Comparison'!$B$5:$B$24</c15:sqref>
                  </c15:fullRef>
                </c:ext>
              </c:extLst>
              <c:f>'Capital Cost Comparison'!$B$6:$B$20</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Comparison'!$C$5:$C$24</c15:sqref>
                  </c15:fullRef>
                </c:ext>
              </c:extLst>
              <c:f>'Capital Cost Comparison'!$C$6:$C$20</c:f>
              <c:numCache>
                <c:formatCode>#,##0</c:formatCode>
                <c:ptCount val="15"/>
                <c:pt idx="0">
                  <c:v>2188.8419181176014</c:v>
                </c:pt>
                <c:pt idx="1">
                  <c:v>2239.1798650546134</c:v>
                </c:pt>
                <c:pt idx="2">
                  <c:v>2055.1245762616804</c:v>
                </c:pt>
                <c:pt idx="3">
                  <c:v>1973.0036838534509</c:v>
                </c:pt>
                <c:pt idx="4">
                  <c:v>1886.1959563452158</c:v>
                </c:pt>
                <c:pt idx="5">
                  <c:v>1785.4141527343872</c:v>
                </c:pt>
                <c:pt idx="6">
                  <c:v>1684.0020136202443</c:v>
                </c:pt>
                <c:pt idx="7">
                  <c:v>1571.5961836331369</c:v>
                </c:pt>
                <c:pt idx="8">
                  <c:v>1607.0905666503327</c:v>
                </c:pt>
                <c:pt idx="9">
                  <c:v>1641.2031073503974</c:v>
                </c:pt>
                <c:pt idx="10">
                  <c:v>1676.3876441619225</c:v>
                </c:pt>
                <c:pt idx="11">
                  <c:v>1712.6811499739847</c:v>
                </c:pt>
                <c:pt idx="12">
                  <c:v>1753.4309107199897</c:v>
                </c:pt>
                <c:pt idx="13">
                  <c:v>1794.6417632007481</c:v>
                </c:pt>
                <c:pt idx="14">
                  <c:v>1837.2739882106534</c:v>
                </c:pt>
              </c:numCache>
            </c:numRef>
          </c:val>
          <c:smooth val="0"/>
          <c:extLst>
            <c:ext xmlns:c16="http://schemas.microsoft.com/office/drawing/2014/chart" uri="{C3380CC4-5D6E-409C-BE32-E72D297353CC}">
              <c16:uniqueId val="{00000000-B701-40FA-B57C-FEBE397764CE}"/>
            </c:ext>
          </c:extLst>
        </c:ser>
        <c:ser>
          <c:idx val="3"/>
          <c:order val="3"/>
          <c:tx>
            <c:strRef>
              <c:f>'Capital Cost Comparison'!$F$2:$F$3</c:f>
              <c:strCache>
                <c:ptCount val="2"/>
                <c:pt idx="0">
                  <c:v>Medium</c:v>
                </c:pt>
                <c:pt idx="1">
                  <c:v>Wind</c:v>
                </c:pt>
              </c:strCache>
            </c:strRef>
          </c:tx>
          <c:spPr>
            <a:ln w="28575" cap="rnd">
              <a:solidFill>
                <a:schemeClr val="accent6"/>
              </a:solidFill>
              <a:prstDash val="solid"/>
              <a:round/>
            </a:ln>
            <a:effectLst/>
          </c:spPr>
          <c:marker>
            <c:symbol val="none"/>
          </c:marker>
          <c:cat>
            <c:numRef>
              <c:extLst>
                <c:ext xmlns:c15="http://schemas.microsoft.com/office/drawing/2012/chart" uri="{02D57815-91ED-43cb-92C2-25804820EDAC}">
                  <c15:fullRef>
                    <c15:sqref>'Capital Cost Comparison'!$B$5:$B$24</c15:sqref>
                  </c15:fullRef>
                </c:ext>
              </c:extLst>
              <c:f>'Capital Cost Comparison'!$B$6:$B$20</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Comparison'!$F$5:$F$24</c15:sqref>
                  </c15:fullRef>
                </c:ext>
              </c:extLst>
              <c:f>'Capital Cost Comparison'!$F$6:$F$20</c:f>
              <c:numCache>
                <c:formatCode>#,##0</c:formatCode>
                <c:ptCount val="15"/>
                <c:pt idx="0">
                  <c:v>2188.8419181176014</c:v>
                </c:pt>
                <c:pt idx="1">
                  <c:v>2239.1798650546134</c:v>
                </c:pt>
                <c:pt idx="2">
                  <c:v>2110.395340259473</c:v>
                </c:pt>
                <c:pt idx="3">
                  <c:v>2087.1761217019589</c:v>
                </c:pt>
                <c:pt idx="4">
                  <c:v>2063.3546192491744</c:v>
                </c:pt>
                <c:pt idx="5">
                  <c:v>2028.9924175086101</c:v>
                </c:pt>
                <c:pt idx="6">
                  <c:v>1999.3731778417177</c:v>
                </c:pt>
                <c:pt idx="7">
                  <c:v>1963.2272947993868</c:v>
                </c:pt>
                <c:pt idx="8">
                  <c:v>2012.6490845421447</c:v>
                </c:pt>
                <c:pt idx="9">
                  <c:v>2060.6935343893392</c:v>
                </c:pt>
                <c:pt idx="10">
                  <c:v>2110.4499889331819</c:v>
                </c:pt>
                <c:pt idx="11">
                  <c:v>2161.9904114357287</c:v>
                </c:pt>
                <c:pt idx="12">
                  <c:v>2219.5789894657737</c:v>
                </c:pt>
                <c:pt idx="13">
                  <c:v>2278.2087145912092</c:v>
                </c:pt>
                <c:pt idx="14">
                  <c:v>2339.126018761955</c:v>
                </c:pt>
              </c:numCache>
            </c:numRef>
          </c:val>
          <c:smooth val="0"/>
          <c:extLst>
            <c:ext xmlns:c16="http://schemas.microsoft.com/office/drawing/2014/chart" uri="{C3380CC4-5D6E-409C-BE32-E72D297353CC}">
              <c16:uniqueId val="{00000003-B701-40FA-B57C-FEBE397764CE}"/>
            </c:ext>
          </c:extLst>
        </c:ser>
        <c:ser>
          <c:idx val="6"/>
          <c:order val="6"/>
          <c:tx>
            <c:strRef>
              <c:f>'Capital Cost Comparison'!$I$2:$I$3</c:f>
              <c:strCache>
                <c:ptCount val="2"/>
                <c:pt idx="0">
                  <c:v>Conservative</c:v>
                </c:pt>
                <c:pt idx="1">
                  <c:v>Wind</c:v>
                </c:pt>
              </c:strCache>
            </c:strRef>
          </c:tx>
          <c:spPr>
            <a:ln w="28575" cap="rnd">
              <a:solidFill>
                <a:schemeClr val="accent6"/>
              </a:solidFill>
              <a:prstDash val="sysDot"/>
              <a:round/>
            </a:ln>
            <a:effectLst/>
          </c:spPr>
          <c:marker>
            <c:symbol val="none"/>
          </c:marker>
          <c:cat>
            <c:numRef>
              <c:extLst>
                <c:ext xmlns:c15="http://schemas.microsoft.com/office/drawing/2012/chart" uri="{02D57815-91ED-43cb-92C2-25804820EDAC}">
                  <c15:fullRef>
                    <c15:sqref>'Capital Cost Comparison'!$B$5:$B$24</c15:sqref>
                  </c15:fullRef>
                </c:ext>
              </c:extLst>
              <c:f>'Capital Cost Comparison'!$B$6:$B$20</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Comparison'!$I$5:$I$24</c15:sqref>
                  </c15:fullRef>
                </c:ext>
              </c:extLst>
              <c:f>'Capital Cost Comparison'!$I$6:$I$20</c:f>
              <c:numCache>
                <c:formatCode>_(* #,##0_);_(* \(#,##0\);_(* "-"??_);_(@_)</c:formatCode>
                <c:ptCount val="15"/>
                <c:pt idx="0">
                  <c:v>2188.8419181176014</c:v>
                </c:pt>
                <c:pt idx="1">
                  <c:v>2239.1798650546134</c:v>
                </c:pt>
                <c:pt idx="2">
                  <c:v>2120.4108942992857</c:v>
                </c:pt>
                <c:pt idx="3">
                  <c:v>2107.865182941905</c:v>
                </c:pt>
                <c:pt idx="4">
                  <c:v>2095.4573446974141</c:v>
                </c:pt>
                <c:pt idx="5">
                  <c:v>2073.13096558201</c:v>
                </c:pt>
                <c:pt idx="6">
                  <c:v>2056.5212378537904</c:v>
                </c:pt>
                <c:pt idx="7">
                  <c:v>2034.194335488643</c:v>
                </c:pt>
                <c:pt idx="8">
                  <c:v>2095.9349681736285</c:v>
                </c:pt>
                <c:pt idx="9">
                  <c:v>2156.9713894148272</c:v>
                </c:pt>
                <c:pt idx="10">
                  <c:v>2220.5544074518466</c:v>
                </c:pt>
                <c:pt idx="11">
                  <c:v>2286.8120044256784</c:v>
                </c:pt>
                <c:pt idx="12">
                  <c:v>2360.3340565081871</c:v>
                </c:pt>
                <c:pt idx="13">
                  <c:v>2435.8988290319307</c:v>
                </c:pt>
                <c:pt idx="14">
                  <c:v>2514.8949090407036</c:v>
                </c:pt>
              </c:numCache>
            </c:numRef>
          </c:val>
          <c:smooth val="0"/>
          <c:extLst>
            <c:ext xmlns:c16="http://schemas.microsoft.com/office/drawing/2014/chart" uri="{C3380CC4-5D6E-409C-BE32-E72D297353CC}">
              <c16:uniqueId val="{00000006-B701-40FA-B57C-FEBE397764CE}"/>
            </c:ext>
          </c:extLst>
        </c:ser>
        <c:dLbls>
          <c:showLegendKey val="0"/>
          <c:showVal val="0"/>
          <c:showCatName val="0"/>
          <c:showSerName val="0"/>
          <c:showPercent val="0"/>
          <c:showBubbleSize val="0"/>
        </c:dLbls>
        <c:smooth val="0"/>
        <c:axId val="807104864"/>
        <c:axId val="807107584"/>
        <c:extLst>
          <c:ext xmlns:c15="http://schemas.microsoft.com/office/drawing/2012/chart" uri="{02D57815-91ED-43cb-92C2-25804820EDAC}">
            <c15:filteredLineSeries>
              <c15:ser>
                <c:idx val="1"/>
                <c:order val="1"/>
                <c:tx>
                  <c:strRef>
                    <c:extLst>
                      <c:ext uri="{02D57815-91ED-43cb-92C2-25804820EDAC}">
                        <c15:formulaRef>
                          <c15:sqref>'Capital Cost Comparison'!$D$2:$D$3</c15:sqref>
                        </c15:formulaRef>
                      </c:ext>
                    </c:extLst>
                    <c:strCache>
                      <c:ptCount val="2"/>
                      <c:pt idx="0">
                        <c:v>Advanced</c:v>
                      </c:pt>
                      <c:pt idx="1">
                        <c:v>Solar PV with tracking</c:v>
                      </c:pt>
                    </c:strCache>
                  </c:strRef>
                </c:tx>
                <c:spPr>
                  <a:ln w="28575" cap="rnd">
                    <a:solidFill>
                      <a:schemeClr val="accent5"/>
                    </a:solidFill>
                    <a:prstDash val="sysDash"/>
                    <a:round/>
                  </a:ln>
                  <a:effectLst/>
                </c:spPr>
                <c:marker>
                  <c:symbol val="none"/>
                </c:marker>
                <c:cat>
                  <c:numRef>
                    <c:extLst>
                      <c:ex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uri="{02D57815-91ED-43cb-92C2-25804820EDAC}">
                        <c15:fullRef>
                          <c15:sqref>'Capital Cost Comparison'!$D$5:$D$24</c15:sqref>
                        </c15:fullRef>
                        <c15:formulaRef>
                          <c15:sqref>'Capital Cost Comparison'!$D$6:$D$20</c15:sqref>
                        </c15:formulaRef>
                      </c:ext>
                    </c:extLst>
                    <c:numCache>
                      <c:formatCode>#,##0</c:formatCode>
                      <c:ptCount val="15"/>
                      <c:pt idx="0">
                        <c:v>2228.8328958503535</c:v>
                      </c:pt>
                      <c:pt idx="1">
                        <c:v>1972.5359958005909</c:v>
                      </c:pt>
                      <c:pt idx="2">
                        <c:v>1817.9210854355852</c:v>
                      </c:pt>
                      <c:pt idx="3">
                        <c:v>1753.5963192067541</c:v>
                      </c:pt>
                      <c:pt idx="4">
                        <c:v>1685.6987778192347</c:v>
                      </c:pt>
                      <c:pt idx="5">
                        <c:v>1605.9585234938131</c:v>
                      </c:pt>
                      <c:pt idx="6">
                        <c:v>1526.3943521990518</c:v>
                      </c:pt>
                      <c:pt idx="7">
                        <c:v>1437.7536383508848</c:v>
                      </c:pt>
                      <c:pt idx="8">
                        <c:v>1470.5245807218946</c:v>
                      </c:pt>
                      <c:pt idx="9">
                        <c:v>1502.0519122482253</c:v>
                      </c:pt>
                      <c:pt idx="10">
                        <c:v>1534.5819092997494</c:v>
                      </c:pt>
                      <c:pt idx="11">
                        <c:v>1568.1499144287598</c:v>
                      </c:pt>
                      <c:pt idx="12">
                        <c:v>1605.8230233912316</c:v>
                      </c:pt>
                      <c:pt idx="13">
                        <c:v>1643.9453560087391</c:v>
                      </c:pt>
                      <c:pt idx="14">
                        <c:v>1683.398172305669</c:v>
                      </c:pt>
                    </c:numCache>
                  </c:numRef>
                </c:val>
                <c:smooth val="0"/>
                <c:extLst>
                  <c:ext xmlns:c16="http://schemas.microsoft.com/office/drawing/2014/chart" uri="{C3380CC4-5D6E-409C-BE32-E72D297353CC}">
                    <c16:uniqueId val="{00000001-B701-40FA-B57C-FEBE397764C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'Capital Cost Comparison'!$E$2:$E$3</c15:sqref>
                        </c15:formulaRef>
                      </c:ext>
                    </c:extLst>
                    <c:strCache>
                      <c:ptCount val="2"/>
                      <c:pt idx="0">
                        <c:v>Advanced</c:v>
                      </c:pt>
                      <c:pt idx="1">
                        <c:v>Lithium Ion</c:v>
                      </c:pt>
                    </c:strCache>
                  </c:strRef>
                </c:tx>
                <c:spPr>
                  <a:ln w="28575" cap="rnd">
                    <a:solidFill>
                      <a:schemeClr val="accent1"/>
                    </a:solidFill>
                    <a:prstDash val="sysDash"/>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Comparison'!$E$5:$E$24</c15:sqref>
                        </c15:fullRef>
                        <c15:formulaRef>
                          <c15:sqref>'Capital Cost Comparison'!$E$6:$E$20</c15:sqref>
                        </c15:formulaRef>
                      </c:ext>
                    </c:extLst>
                    <c:numCache>
                      <c:formatCode>#,##0</c:formatCode>
                      <c:ptCount val="15"/>
                      <c:pt idx="0">
                        <c:v>2208.7864621462604</c:v>
                      </c:pt>
                      <c:pt idx="1">
                        <c:v>1879.1611725597318</c:v>
                      </c:pt>
                      <c:pt idx="2">
                        <c:v>1652.9507295663554</c:v>
                      </c:pt>
                      <c:pt idx="3">
                        <c:v>1596.7757276251991</c:v>
                      </c:pt>
                      <c:pt idx="4">
                        <c:v>1537.5115035271238</c:v>
                      </c:pt>
                      <c:pt idx="5">
                        <c:v>1467.6233994669938</c:v>
                      </c:pt>
                      <c:pt idx="6">
                        <c:v>1398.0993746396475</c:v>
                      </c:pt>
                      <c:pt idx="7">
                        <c:v>1320.5027018484793</c:v>
                      </c:pt>
                      <c:pt idx="8">
                        <c:v>1350.3261572390991</c:v>
                      </c:pt>
                      <c:pt idx="9">
                        <c:v>1378.9885468723051</c:v>
                      </c:pt>
                      <c:pt idx="10">
                        <c:v>1408.5516600986934</c:v>
                      </c:pt>
                      <c:pt idx="11">
                        <c:v>1439.0465626592154</c:v>
                      </c:pt>
                      <c:pt idx="12">
                        <c:v>1473.2857455518488</c:v>
                      </c:pt>
                      <c:pt idx="13">
                        <c:v>1507.9123516820043</c:v>
                      </c:pt>
                      <c:pt idx="14">
                        <c:v>1543.7332380506955</c:v>
                      </c:pt>
                    </c:numCache>
                  </c:numRef>
                </c:val>
                <c:smooth val="0"/>
                <c:extLst xmlns:c15="http://schemas.microsoft.com/office/drawing/2012/chart">
                  <c:ext xmlns:c16="http://schemas.microsoft.com/office/drawing/2014/chart" uri="{C3380CC4-5D6E-409C-BE32-E72D297353CC}">
                    <c16:uniqueId val="{00000002-B701-40FA-B57C-FEBE397764C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'Capital Cost Comparison'!$G$2:$G$3</c15:sqref>
                        </c15:formulaRef>
                      </c:ext>
                    </c:extLst>
                    <c:strCache>
                      <c:ptCount val="2"/>
                      <c:pt idx="0">
                        <c:v>Medium</c:v>
                      </c:pt>
                      <c:pt idx="1">
                        <c:v>Solar PV with tracking</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Comparison'!$G$5:$G$24</c15:sqref>
                        </c15:fullRef>
                        <c15:formulaRef>
                          <c15:sqref>'Capital Cost Comparison'!$G$6:$G$20</c15:sqref>
                        </c15:formulaRef>
                      </c:ext>
                    </c:extLst>
                    <c:numCache>
                      <c:formatCode>#,##0</c:formatCode>
                      <c:ptCount val="15"/>
                      <c:pt idx="0">
                        <c:v>2228.8328958503539</c:v>
                      </c:pt>
                      <c:pt idx="1">
                        <c:v>2004.9551435423741</c:v>
                      </c:pt>
                      <c:pt idx="2">
                        <c:v>1881.6246146011379</c:v>
                      </c:pt>
                      <c:pt idx="3">
                        <c:v>1852.290276440752</c:v>
                      </c:pt>
                      <c:pt idx="4">
                        <c:v>1821.8241749602796</c:v>
                      </c:pt>
                      <c:pt idx="5">
                        <c:v>1781.4219372838679</c:v>
                      </c:pt>
                      <c:pt idx="6">
                        <c:v>1744.4871163094892</c:v>
                      </c:pt>
                      <c:pt idx="7">
                        <c:v>1701.0603951762396</c:v>
                      </c:pt>
                      <c:pt idx="8">
                        <c:v>1745.8009854561499</c:v>
                      </c:pt>
                      <c:pt idx="9">
                        <c:v>1789.4798474082397</c:v>
                      </c:pt>
                      <c:pt idx="10">
                        <c:v>1834.7828478845818</c:v>
                      </c:pt>
                      <c:pt idx="11">
                        <c:v>1881.7820705679035</c:v>
                      </c:pt>
                      <c:pt idx="12">
                        <c:v>1934.2035168736172</c:v>
                      </c:pt>
                      <c:pt idx="13">
                        <c:v>1987.7026634716187</c:v>
                      </c:pt>
                      <c:pt idx="14">
                        <c:v>2043.3771824644302</c:v>
                      </c:pt>
                    </c:numCache>
                  </c:numRef>
                </c:val>
                <c:smooth val="0"/>
                <c:extLst xmlns:c15="http://schemas.microsoft.com/office/drawing/2012/chart">
                  <c:ext xmlns:c16="http://schemas.microsoft.com/office/drawing/2014/chart" uri="{C3380CC4-5D6E-409C-BE32-E72D297353CC}">
                    <c16:uniqueId val="{00000004-B701-40FA-B57C-FEBE397764C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'Capital Cost Comparison'!$H$2:$H$3</c15:sqref>
                        </c15:formulaRef>
                      </c:ext>
                    </c:extLst>
                    <c:strCache>
                      <c:ptCount val="2"/>
                      <c:pt idx="0">
                        <c:v>Medium</c:v>
                      </c:pt>
                      <c:pt idx="1">
                        <c:v>Lithium Ion</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Comparison'!$H$5:$H$24</c15:sqref>
                        </c15:fullRef>
                        <c15:formulaRef>
                          <c15:sqref>'Capital Cost Comparison'!$H$6:$H$20</c15:sqref>
                        </c15:formulaRef>
                      </c:ext>
                    </c:extLst>
                    <c:numCache>
                      <c:formatCode>#,##0</c:formatCode>
                      <c:ptCount val="15"/>
                      <c:pt idx="0">
                        <c:v>2215.095126876985</c:v>
                      </c:pt>
                      <c:pt idx="1">
                        <c:v>1934.391573746281</c:v>
                      </c:pt>
                      <c:pt idx="2">
                        <c:v>1798.2658113425084</c:v>
                      </c:pt>
                      <c:pt idx="3">
                        <c:v>1778.1099515804096</c:v>
                      </c:pt>
                      <c:pt idx="4">
                        <c:v>1766.5211174506037</c:v>
                      </c:pt>
                      <c:pt idx="5">
                        <c:v>1737.1056538195676</c:v>
                      </c:pt>
                      <c:pt idx="6">
                        <c:v>1731.2027917315741</c:v>
                      </c:pt>
                      <c:pt idx="7">
                        <c:v>1721.0679188007505</c:v>
                      </c:pt>
                      <c:pt idx="8">
                        <c:v>1760.8240065953917</c:v>
                      </c:pt>
                      <c:pt idx="9">
                        <c:v>1798.2113337622204</c:v>
                      </c:pt>
                      <c:pt idx="10">
                        <c:v>1836.7740086633373</c:v>
                      </c:pt>
                      <c:pt idx="11">
                        <c:v>1876.5525969034657</c:v>
                      </c:pt>
                      <c:pt idx="12">
                        <c:v>1921.2147413303608</c:v>
                      </c:pt>
                      <c:pt idx="13">
                        <c:v>1966.3830955933208</c:v>
                      </c:pt>
                      <c:pt idx="14">
                        <c:v>2013.1098959164285</c:v>
                      </c:pt>
                    </c:numCache>
                  </c:numRef>
                </c:val>
                <c:smooth val="0"/>
                <c:extLst xmlns:c15="http://schemas.microsoft.com/office/drawing/2012/chart">
                  <c:ext xmlns:c16="http://schemas.microsoft.com/office/drawing/2014/chart" uri="{C3380CC4-5D6E-409C-BE32-E72D297353CC}">
                    <c16:uniqueId val="{00000005-B701-40FA-B57C-FEBE397764C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'Capital Cost Comparison'!$J$2:$J$3</c15:sqref>
                        </c15:formulaRef>
                      </c:ext>
                    </c:extLst>
                    <c:strCache>
                      <c:ptCount val="2"/>
                      <c:pt idx="0">
                        <c:v>Conservative</c:v>
                      </c:pt>
                      <c:pt idx="1">
                        <c:v>Solar PV with tracking</c:v>
                      </c:pt>
                    </c:strCache>
                  </c:strRef>
                </c:tx>
                <c:spPr>
                  <a:ln w="28575" cap="rnd">
                    <a:solidFill>
                      <a:schemeClr val="accent5"/>
                    </a:solidFill>
                    <a:prstDash val="sysDot"/>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Comparison'!$J$5:$J$24</c15:sqref>
                        </c15:fullRef>
                        <c15:formulaRef>
                          <c15:sqref>'Capital Cost Comparison'!$J$6:$J$20</c15:sqref>
                        </c15:formulaRef>
                      </c:ext>
                    </c:extLst>
                    <c:numCache>
                      <c:formatCode>_(* #,##0_);_(* \(#,##0\);_(* "-"??_);_(@_)</c:formatCode>
                      <c:ptCount val="15"/>
                      <c:pt idx="0">
                        <c:v>2228.8328958503539</c:v>
                      </c:pt>
                      <c:pt idx="1">
                        <c:v>2090.6266908987363</c:v>
                      </c:pt>
                      <c:pt idx="2">
                        <c:v>2049.9689510760904</c:v>
                      </c:pt>
                      <c:pt idx="3">
                        <c:v>2113.1010817803881</c:v>
                      </c:pt>
                      <c:pt idx="4">
                        <c:v>2181.5521203233184</c:v>
                      </c:pt>
                      <c:pt idx="5">
                        <c:v>2245.1053839788383</c:v>
                      </c:pt>
                      <c:pt idx="6">
                        <c:v>2320.8238145282962</c:v>
                      </c:pt>
                      <c:pt idx="7">
                        <c:v>2396.8805773193885</c:v>
                      </c:pt>
                      <c:pt idx="8">
                        <c:v>2439.3771542785526</c:v>
                      </c:pt>
                      <c:pt idx="9">
                        <c:v>2478.9675247930031</c:v>
                      </c:pt>
                      <c:pt idx="10">
                        <c:v>2519.3390884689557</c:v>
                      </c:pt>
                      <c:pt idx="11">
                        <c:v>2560.4892144997852</c:v>
                      </c:pt>
                      <c:pt idx="12">
                        <c:v>2607.3333972342193</c:v>
                      </c:pt>
                      <c:pt idx="13">
                        <c:v>2653.8157829236393</c:v>
                      </c:pt>
                      <c:pt idx="14">
                        <c:v>2701.2936387863851</c:v>
                      </c:pt>
                    </c:numCache>
                  </c:numRef>
                </c:val>
                <c:smooth val="0"/>
                <c:extLst xmlns:c15="http://schemas.microsoft.com/office/drawing/2012/chart">
                  <c:ext xmlns:c16="http://schemas.microsoft.com/office/drawing/2014/chart" uri="{C3380CC4-5D6E-409C-BE32-E72D297353CC}">
                    <c16:uniqueId val="{00000007-B701-40FA-B57C-FEBE397764C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'Capital Cost Comparison'!$K$2:$K$3</c15:sqref>
                        </c15:formulaRef>
                      </c:ext>
                    </c:extLst>
                    <c:strCache>
                      <c:ptCount val="2"/>
                      <c:pt idx="0">
                        <c:v>Conservative</c:v>
                      </c:pt>
                      <c:pt idx="1">
                        <c:v>Lithium Ion</c:v>
                      </c:pt>
                    </c:strCache>
                  </c:strRef>
                </c:tx>
                <c:spPr>
                  <a:ln w="28575" cap="rnd">
                    <a:solidFill>
                      <a:schemeClr val="accent1"/>
                    </a:solidFill>
                    <a:prstDash val="sysDot"/>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Comparison'!$K$5:$K$24</c15:sqref>
                        </c15:fullRef>
                        <c15:formulaRef>
                          <c15:sqref>'Capital Cost Comparison'!$K$6:$K$20</c15:sqref>
                        </c15:formulaRef>
                      </c:ext>
                    </c:extLst>
                    <c:numCache>
                      <c:formatCode>_(* #,##0_);_(* \(#,##0\);_(* "-"??_);_(@_)</c:formatCode>
                      <c:ptCount val="15"/>
                      <c:pt idx="0">
                        <c:v>2349.3764304186575</c:v>
                      </c:pt>
                      <c:pt idx="1">
                        <c:v>2143.428040367799</c:v>
                      </c:pt>
                      <c:pt idx="2">
                        <c:v>2042.4134381866136</c:v>
                      </c:pt>
                      <c:pt idx="3">
                        <c:v>2064.9607554214681</c:v>
                      </c:pt>
                      <c:pt idx="4">
                        <c:v>2090.027046526332</c:v>
                      </c:pt>
                      <c:pt idx="5">
                        <c:v>2107.6983368108522</c:v>
                      </c:pt>
                      <c:pt idx="6">
                        <c:v>2133.9306838085477</c:v>
                      </c:pt>
                      <c:pt idx="7">
                        <c:v>2157.3552158655175</c:v>
                      </c:pt>
                      <c:pt idx="8">
                        <c:v>2234.0039727555659</c:v>
                      </c:pt>
                      <c:pt idx="9">
                        <c:v>2310.6725674647673</c:v>
                      </c:pt>
                      <c:pt idx="10">
                        <c:v>2390.8614334201006</c:v>
                      </c:pt>
                      <c:pt idx="11">
                        <c:v>2474.7629531982757</c:v>
                      </c:pt>
                      <c:pt idx="12">
                        <c:v>2567.4268307485249</c:v>
                      </c:pt>
                      <c:pt idx="13">
                        <c:v>2663.2794055282952</c:v>
                      </c:pt>
                      <c:pt idx="14">
                        <c:v>2763.8963147434779</c:v>
                      </c:pt>
                    </c:numCache>
                  </c:numRef>
                </c:val>
                <c:smooth val="0"/>
                <c:extLst xmlns:c15="http://schemas.microsoft.com/office/drawing/2012/chart">
                  <c:ext xmlns:c16="http://schemas.microsoft.com/office/drawing/2014/chart" uri="{C3380CC4-5D6E-409C-BE32-E72D297353CC}">
                    <c16:uniqueId val="{00000008-B701-40FA-B57C-FEBE397764CE}"/>
                  </c:ext>
                </c:extLst>
              </c15:ser>
            </c15:filteredLineSeries>
          </c:ext>
        </c:extLst>
      </c:lineChart>
      <c:catAx>
        <c:axId val="8071048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7107584"/>
        <c:crosses val="autoZero"/>
        <c:auto val="1"/>
        <c:lblAlgn val="ctr"/>
        <c:lblOffset val="100"/>
        <c:noMultiLvlLbl val="0"/>
      </c:catAx>
      <c:valAx>
        <c:axId val="80710758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Nominal$/kW</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7104864"/>
        <c:crosses val="autoZero"/>
        <c:crossBetween val="between"/>
      </c:valAx>
      <c:spPr>
        <a:noFill/>
        <a:ln>
          <a:solidFill>
            <a:schemeClr val="tx1"/>
          </a:solidFill>
        </a:ln>
        <a:effectLst/>
      </c:spPr>
    </c:plotArea>
    <c:legend>
      <c:legendPos val="b"/>
      <c:layout>
        <c:manualLayout>
          <c:xMode val="edge"/>
          <c:yMode val="edge"/>
          <c:x val="5.6016957551510788E-2"/>
          <c:y val="0.91699640435119023"/>
          <c:w val="0.9"/>
          <c:h val="8.30037344080251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48930427605897"/>
          <c:y val="5.086705202312139E-2"/>
          <c:w val="0.82718208382592406"/>
          <c:h val="0.62018288743114347"/>
        </c:manualLayout>
      </c:layout>
      <c:lineChart>
        <c:grouping val="standard"/>
        <c:varyColors val="0"/>
        <c:ser>
          <c:idx val="1"/>
          <c:order val="1"/>
          <c:tx>
            <c:strRef>
              <c:f>'Capital Cost Comparison'!$D$2:$D$3</c:f>
              <c:strCache>
                <c:ptCount val="2"/>
                <c:pt idx="0">
                  <c:v>Advanced</c:v>
                </c:pt>
                <c:pt idx="1">
                  <c:v>Solar PV with tracking</c:v>
                </c:pt>
              </c:strCache>
            </c:strRef>
          </c:tx>
          <c:spPr>
            <a:ln w="28575" cap="rnd">
              <a:solidFill>
                <a:schemeClr val="accent5"/>
              </a:solidFill>
              <a:prstDash val="sysDash"/>
              <a:round/>
            </a:ln>
            <a:effectLst/>
          </c:spPr>
          <c:marker>
            <c:symbol val="none"/>
          </c:marker>
          <c:cat>
            <c:numRef>
              <c:extLst>
                <c:ext xmlns:c15="http://schemas.microsoft.com/office/drawing/2012/chart" uri="{02D57815-91ED-43cb-92C2-25804820EDAC}">
                  <c15:fullRef>
                    <c15:sqref>'Capital Cost Comparison'!$B$5:$B$24</c15:sqref>
                  </c15:fullRef>
                </c:ext>
              </c:extLst>
              <c:f>'Capital Cost Comparison'!$B$6:$B$20</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Comparison'!$D$5:$D$24</c15:sqref>
                  </c15:fullRef>
                </c:ext>
              </c:extLst>
              <c:f>'Capital Cost Comparison'!$D$6:$D$20</c:f>
              <c:numCache>
                <c:formatCode>#,##0</c:formatCode>
                <c:ptCount val="15"/>
                <c:pt idx="0">
                  <c:v>2228.8328958503535</c:v>
                </c:pt>
                <c:pt idx="1">
                  <c:v>1972.5359958005909</c:v>
                </c:pt>
                <c:pt idx="2">
                  <c:v>1817.9210854355852</c:v>
                </c:pt>
                <c:pt idx="3">
                  <c:v>1753.5963192067541</c:v>
                </c:pt>
                <c:pt idx="4">
                  <c:v>1685.6987778192347</c:v>
                </c:pt>
                <c:pt idx="5">
                  <c:v>1605.9585234938131</c:v>
                </c:pt>
                <c:pt idx="6">
                  <c:v>1526.3943521990518</c:v>
                </c:pt>
                <c:pt idx="7">
                  <c:v>1437.7536383508848</c:v>
                </c:pt>
                <c:pt idx="8">
                  <c:v>1470.5245807218946</c:v>
                </c:pt>
                <c:pt idx="9">
                  <c:v>1502.0519122482253</c:v>
                </c:pt>
                <c:pt idx="10">
                  <c:v>1534.5819092997494</c:v>
                </c:pt>
                <c:pt idx="11">
                  <c:v>1568.1499144287598</c:v>
                </c:pt>
                <c:pt idx="12">
                  <c:v>1605.8230233912316</c:v>
                </c:pt>
                <c:pt idx="13">
                  <c:v>1643.9453560087391</c:v>
                </c:pt>
                <c:pt idx="14">
                  <c:v>1683.398172305669</c:v>
                </c:pt>
              </c:numCache>
            </c:numRef>
          </c:val>
          <c:smooth val="0"/>
          <c:extLst>
            <c:ext xmlns:c16="http://schemas.microsoft.com/office/drawing/2014/chart" uri="{C3380CC4-5D6E-409C-BE32-E72D297353CC}">
              <c16:uniqueId val="{00000001-4FF6-4AAE-A473-8A332115BD60}"/>
            </c:ext>
          </c:extLst>
        </c:ser>
        <c:ser>
          <c:idx val="4"/>
          <c:order val="4"/>
          <c:tx>
            <c:strRef>
              <c:f>'Capital Cost Comparison'!$G$2:$G$3</c:f>
              <c:strCache>
                <c:ptCount val="2"/>
                <c:pt idx="0">
                  <c:v>Medium</c:v>
                </c:pt>
                <c:pt idx="1">
                  <c:v>Solar PV with tracking</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'Capital Cost Comparison'!$B$5:$B$24</c15:sqref>
                  </c15:fullRef>
                </c:ext>
              </c:extLst>
              <c:f>'Capital Cost Comparison'!$B$6:$B$20</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Comparison'!$G$5:$G$24</c15:sqref>
                  </c15:fullRef>
                </c:ext>
              </c:extLst>
              <c:f>'Capital Cost Comparison'!$G$6:$G$20</c:f>
              <c:numCache>
                <c:formatCode>#,##0</c:formatCode>
                <c:ptCount val="15"/>
                <c:pt idx="0">
                  <c:v>2228.8328958503539</c:v>
                </c:pt>
                <c:pt idx="1">
                  <c:v>2004.9551435423741</c:v>
                </c:pt>
                <c:pt idx="2">
                  <c:v>1881.6246146011379</c:v>
                </c:pt>
                <c:pt idx="3">
                  <c:v>1852.290276440752</c:v>
                </c:pt>
                <c:pt idx="4">
                  <c:v>1821.8241749602796</c:v>
                </c:pt>
                <c:pt idx="5">
                  <c:v>1781.4219372838679</c:v>
                </c:pt>
                <c:pt idx="6">
                  <c:v>1744.4871163094892</c:v>
                </c:pt>
                <c:pt idx="7">
                  <c:v>1701.0603951762396</c:v>
                </c:pt>
                <c:pt idx="8">
                  <c:v>1745.8009854561499</c:v>
                </c:pt>
                <c:pt idx="9">
                  <c:v>1789.4798474082397</c:v>
                </c:pt>
                <c:pt idx="10">
                  <c:v>1834.7828478845818</c:v>
                </c:pt>
                <c:pt idx="11">
                  <c:v>1881.7820705679035</c:v>
                </c:pt>
                <c:pt idx="12">
                  <c:v>1934.2035168736172</c:v>
                </c:pt>
                <c:pt idx="13">
                  <c:v>1987.7026634716187</c:v>
                </c:pt>
                <c:pt idx="14">
                  <c:v>2043.3771824644302</c:v>
                </c:pt>
              </c:numCache>
            </c:numRef>
          </c:val>
          <c:smooth val="0"/>
          <c:extLst>
            <c:ext xmlns:c16="http://schemas.microsoft.com/office/drawing/2014/chart" uri="{C3380CC4-5D6E-409C-BE32-E72D297353CC}">
              <c16:uniqueId val="{00000004-4FF6-4AAE-A473-8A332115BD60}"/>
            </c:ext>
          </c:extLst>
        </c:ser>
        <c:ser>
          <c:idx val="7"/>
          <c:order val="7"/>
          <c:tx>
            <c:strRef>
              <c:f>'Capital Cost Comparison'!$J$2:$J$3</c:f>
              <c:strCache>
                <c:ptCount val="2"/>
                <c:pt idx="0">
                  <c:v>Conservative</c:v>
                </c:pt>
                <c:pt idx="1">
                  <c:v>Solar PV with tracking</c:v>
                </c:pt>
              </c:strCache>
            </c:strRef>
          </c:tx>
          <c:spPr>
            <a:ln w="28575" cap="rnd">
              <a:solidFill>
                <a:schemeClr val="accent5"/>
              </a:solidFill>
              <a:prstDash val="sysDot"/>
              <a:round/>
            </a:ln>
            <a:effectLst/>
          </c:spPr>
          <c:marker>
            <c:symbol val="none"/>
          </c:marker>
          <c:cat>
            <c:numRef>
              <c:extLst>
                <c:ext xmlns:c15="http://schemas.microsoft.com/office/drawing/2012/chart" uri="{02D57815-91ED-43cb-92C2-25804820EDAC}">
                  <c15:fullRef>
                    <c15:sqref>'Capital Cost Comparison'!$B$5:$B$24</c15:sqref>
                  </c15:fullRef>
                </c:ext>
              </c:extLst>
              <c:f>'Capital Cost Comparison'!$B$6:$B$20</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Comparison'!$J$5:$J$24</c15:sqref>
                  </c15:fullRef>
                </c:ext>
              </c:extLst>
              <c:f>'Capital Cost Comparison'!$J$6:$J$20</c:f>
              <c:numCache>
                <c:formatCode>_(* #,##0_);_(* \(#,##0\);_(* "-"??_);_(@_)</c:formatCode>
                <c:ptCount val="15"/>
                <c:pt idx="0">
                  <c:v>2228.8328958503539</c:v>
                </c:pt>
                <c:pt idx="1">
                  <c:v>2090.6266908987363</c:v>
                </c:pt>
                <c:pt idx="2">
                  <c:v>2049.9689510760904</c:v>
                </c:pt>
                <c:pt idx="3">
                  <c:v>2113.1010817803881</c:v>
                </c:pt>
                <c:pt idx="4">
                  <c:v>2181.5521203233184</c:v>
                </c:pt>
                <c:pt idx="5">
                  <c:v>2245.1053839788383</c:v>
                </c:pt>
                <c:pt idx="6">
                  <c:v>2320.8238145282962</c:v>
                </c:pt>
                <c:pt idx="7">
                  <c:v>2396.8805773193885</c:v>
                </c:pt>
                <c:pt idx="8">
                  <c:v>2439.3771542785526</c:v>
                </c:pt>
                <c:pt idx="9">
                  <c:v>2478.9675247930031</c:v>
                </c:pt>
                <c:pt idx="10">
                  <c:v>2519.3390884689557</c:v>
                </c:pt>
                <c:pt idx="11">
                  <c:v>2560.4892144997852</c:v>
                </c:pt>
                <c:pt idx="12">
                  <c:v>2607.3333972342193</c:v>
                </c:pt>
                <c:pt idx="13">
                  <c:v>2653.8157829236393</c:v>
                </c:pt>
                <c:pt idx="14">
                  <c:v>2701.2936387863851</c:v>
                </c:pt>
              </c:numCache>
            </c:numRef>
          </c:val>
          <c:smooth val="0"/>
          <c:extLst>
            <c:ext xmlns:c16="http://schemas.microsoft.com/office/drawing/2014/chart" uri="{C3380CC4-5D6E-409C-BE32-E72D297353CC}">
              <c16:uniqueId val="{00000007-4FF6-4AAE-A473-8A332115BD60}"/>
            </c:ext>
          </c:extLst>
        </c:ser>
        <c:dLbls>
          <c:showLegendKey val="0"/>
          <c:showVal val="0"/>
          <c:showCatName val="0"/>
          <c:showSerName val="0"/>
          <c:showPercent val="0"/>
          <c:showBubbleSize val="0"/>
        </c:dLbls>
        <c:smooth val="0"/>
        <c:axId val="807104864"/>
        <c:axId val="807107584"/>
        <c:extLst>
          <c:ext xmlns:c15="http://schemas.microsoft.com/office/drawing/2012/chart" uri="{02D57815-91ED-43cb-92C2-25804820EDAC}">
            <c15:filteredLineSeries>
              <c15:ser>
                <c:idx val="0"/>
                <c:order val="0"/>
                <c:tx>
                  <c:strRef>
                    <c:extLst>
                      <c:ext uri="{02D57815-91ED-43cb-92C2-25804820EDAC}">
                        <c15:formulaRef>
                          <c15:sqref>'Capital Cost Comparison'!$C$2:$C$3</c15:sqref>
                        </c15:formulaRef>
                      </c:ext>
                    </c:extLst>
                    <c:strCache>
                      <c:ptCount val="2"/>
                      <c:pt idx="0">
                        <c:v>Advanced</c:v>
                      </c:pt>
                      <c:pt idx="1">
                        <c:v>Wind</c:v>
                      </c:pt>
                    </c:strCache>
                  </c:strRef>
                </c:tx>
                <c:spPr>
                  <a:ln w="28575" cap="rnd">
                    <a:solidFill>
                      <a:schemeClr val="accent6"/>
                    </a:solidFill>
                    <a:prstDash val="sysDash"/>
                    <a:round/>
                  </a:ln>
                  <a:effectLst/>
                </c:spPr>
                <c:marker>
                  <c:symbol val="none"/>
                </c:marker>
                <c:cat>
                  <c:numRef>
                    <c:extLst>
                      <c:ex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uri="{02D57815-91ED-43cb-92C2-25804820EDAC}">
                        <c15:fullRef>
                          <c15:sqref>'Capital Cost Comparison'!$C$5:$C$24</c15:sqref>
                        </c15:fullRef>
                        <c15:formulaRef>
                          <c15:sqref>'Capital Cost Comparison'!$C$6:$C$20</c15:sqref>
                        </c15:formulaRef>
                      </c:ext>
                    </c:extLst>
                    <c:numCache>
                      <c:formatCode>#,##0</c:formatCode>
                      <c:ptCount val="15"/>
                      <c:pt idx="0">
                        <c:v>2188.8419181176014</c:v>
                      </c:pt>
                      <c:pt idx="1">
                        <c:v>2239.1798650546134</c:v>
                      </c:pt>
                      <c:pt idx="2">
                        <c:v>2055.1245762616804</c:v>
                      </c:pt>
                      <c:pt idx="3">
                        <c:v>1973.0036838534509</c:v>
                      </c:pt>
                      <c:pt idx="4">
                        <c:v>1886.1959563452158</c:v>
                      </c:pt>
                      <c:pt idx="5">
                        <c:v>1785.4141527343872</c:v>
                      </c:pt>
                      <c:pt idx="6">
                        <c:v>1684.0020136202443</c:v>
                      </c:pt>
                      <c:pt idx="7">
                        <c:v>1571.5961836331369</c:v>
                      </c:pt>
                      <c:pt idx="8">
                        <c:v>1607.0905666503327</c:v>
                      </c:pt>
                      <c:pt idx="9">
                        <c:v>1641.2031073503974</c:v>
                      </c:pt>
                      <c:pt idx="10">
                        <c:v>1676.3876441619225</c:v>
                      </c:pt>
                      <c:pt idx="11">
                        <c:v>1712.6811499739847</c:v>
                      </c:pt>
                      <c:pt idx="12">
                        <c:v>1753.4309107199897</c:v>
                      </c:pt>
                      <c:pt idx="13">
                        <c:v>1794.6417632007481</c:v>
                      </c:pt>
                      <c:pt idx="14">
                        <c:v>1837.2739882106534</c:v>
                      </c:pt>
                    </c:numCache>
                  </c:numRef>
                </c:val>
                <c:smooth val="0"/>
                <c:extLst>
                  <c:ext xmlns:c16="http://schemas.microsoft.com/office/drawing/2014/chart" uri="{C3380CC4-5D6E-409C-BE32-E72D297353CC}">
                    <c16:uniqueId val="{00000000-4FF6-4AAE-A473-8A332115BD6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'Capital Cost Comparison'!$E$2:$E$3</c15:sqref>
                        </c15:formulaRef>
                      </c:ext>
                    </c:extLst>
                    <c:strCache>
                      <c:ptCount val="2"/>
                      <c:pt idx="0">
                        <c:v>Advanced</c:v>
                      </c:pt>
                      <c:pt idx="1">
                        <c:v>Lithium Ion</c:v>
                      </c:pt>
                    </c:strCache>
                  </c:strRef>
                </c:tx>
                <c:spPr>
                  <a:ln w="28575" cap="rnd">
                    <a:solidFill>
                      <a:schemeClr val="accent1"/>
                    </a:solidFill>
                    <a:prstDash val="sysDash"/>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Comparison'!$E$5:$E$24</c15:sqref>
                        </c15:fullRef>
                        <c15:formulaRef>
                          <c15:sqref>'Capital Cost Comparison'!$E$6:$E$20</c15:sqref>
                        </c15:formulaRef>
                      </c:ext>
                    </c:extLst>
                    <c:numCache>
                      <c:formatCode>#,##0</c:formatCode>
                      <c:ptCount val="15"/>
                      <c:pt idx="0">
                        <c:v>2208.7864621462604</c:v>
                      </c:pt>
                      <c:pt idx="1">
                        <c:v>1879.1611725597318</c:v>
                      </c:pt>
                      <c:pt idx="2">
                        <c:v>1652.9507295663554</c:v>
                      </c:pt>
                      <c:pt idx="3">
                        <c:v>1596.7757276251991</c:v>
                      </c:pt>
                      <c:pt idx="4">
                        <c:v>1537.5115035271238</c:v>
                      </c:pt>
                      <c:pt idx="5">
                        <c:v>1467.6233994669938</c:v>
                      </c:pt>
                      <c:pt idx="6">
                        <c:v>1398.0993746396475</c:v>
                      </c:pt>
                      <c:pt idx="7">
                        <c:v>1320.5027018484793</c:v>
                      </c:pt>
                      <c:pt idx="8">
                        <c:v>1350.3261572390991</c:v>
                      </c:pt>
                      <c:pt idx="9">
                        <c:v>1378.9885468723051</c:v>
                      </c:pt>
                      <c:pt idx="10">
                        <c:v>1408.5516600986934</c:v>
                      </c:pt>
                      <c:pt idx="11">
                        <c:v>1439.0465626592154</c:v>
                      </c:pt>
                      <c:pt idx="12">
                        <c:v>1473.2857455518488</c:v>
                      </c:pt>
                      <c:pt idx="13">
                        <c:v>1507.9123516820043</c:v>
                      </c:pt>
                      <c:pt idx="14">
                        <c:v>1543.7332380506955</c:v>
                      </c:pt>
                    </c:numCache>
                  </c:numRef>
                </c:val>
                <c:smooth val="0"/>
                <c:extLst xmlns:c15="http://schemas.microsoft.com/office/drawing/2012/chart">
                  <c:ext xmlns:c16="http://schemas.microsoft.com/office/drawing/2014/chart" uri="{C3380CC4-5D6E-409C-BE32-E72D297353CC}">
                    <c16:uniqueId val="{00000002-4FF6-4AAE-A473-8A332115BD6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'Capital Cost Comparison'!$F$2:$F$3</c15:sqref>
                        </c15:formulaRef>
                      </c:ext>
                    </c:extLst>
                    <c:strCache>
                      <c:ptCount val="2"/>
                      <c:pt idx="0">
                        <c:v>Medium</c:v>
                      </c:pt>
                      <c:pt idx="1">
                        <c:v>Wind</c:v>
                      </c:pt>
                    </c:strCache>
                  </c:strRef>
                </c:tx>
                <c:spPr>
                  <a:ln w="28575" cap="rnd">
                    <a:solidFill>
                      <a:schemeClr val="accent6"/>
                    </a:solidFill>
                    <a:prstDash val="solid"/>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Comparison'!$F$5:$F$24</c15:sqref>
                        </c15:fullRef>
                        <c15:formulaRef>
                          <c15:sqref>'Capital Cost Comparison'!$F$6:$F$20</c15:sqref>
                        </c15:formulaRef>
                      </c:ext>
                    </c:extLst>
                    <c:numCache>
                      <c:formatCode>#,##0</c:formatCode>
                      <c:ptCount val="15"/>
                      <c:pt idx="0">
                        <c:v>2188.8419181176014</c:v>
                      </c:pt>
                      <c:pt idx="1">
                        <c:v>2239.1798650546134</c:v>
                      </c:pt>
                      <c:pt idx="2">
                        <c:v>2110.395340259473</c:v>
                      </c:pt>
                      <c:pt idx="3">
                        <c:v>2087.1761217019589</c:v>
                      </c:pt>
                      <c:pt idx="4">
                        <c:v>2063.3546192491744</c:v>
                      </c:pt>
                      <c:pt idx="5">
                        <c:v>2028.9924175086101</c:v>
                      </c:pt>
                      <c:pt idx="6">
                        <c:v>1999.3731778417177</c:v>
                      </c:pt>
                      <c:pt idx="7">
                        <c:v>1963.2272947993868</c:v>
                      </c:pt>
                      <c:pt idx="8">
                        <c:v>2012.6490845421447</c:v>
                      </c:pt>
                      <c:pt idx="9">
                        <c:v>2060.6935343893392</c:v>
                      </c:pt>
                      <c:pt idx="10">
                        <c:v>2110.4499889331819</c:v>
                      </c:pt>
                      <c:pt idx="11">
                        <c:v>2161.9904114357287</c:v>
                      </c:pt>
                      <c:pt idx="12">
                        <c:v>2219.5789894657737</c:v>
                      </c:pt>
                      <c:pt idx="13">
                        <c:v>2278.2087145912092</c:v>
                      </c:pt>
                      <c:pt idx="14">
                        <c:v>2339.126018761955</c:v>
                      </c:pt>
                    </c:numCache>
                  </c:numRef>
                </c:val>
                <c:smooth val="0"/>
                <c:extLst xmlns:c15="http://schemas.microsoft.com/office/drawing/2012/chart">
                  <c:ext xmlns:c16="http://schemas.microsoft.com/office/drawing/2014/chart" uri="{C3380CC4-5D6E-409C-BE32-E72D297353CC}">
                    <c16:uniqueId val="{00000003-4FF6-4AAE-A473-8A332115BD6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'Capital Cost Comparison'!$H$2:$H$3</c15:sqref>
                        </c15:formulaRef>
                      </c:ext>
                    </c:extLst>
                    <c:strCache>
                      <c:ptCount val="2"/>
                      <c:pt idx="0">
                        <c:v>Medium</c:v>
                      </c:pt>
                      <c:pt idx="1">
                        <c:v>Lithium Ion</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Comparison'!$H$5:$H$24</c15:sqref>
                        </c15:fullRef>
                        <c15:formulaRef>
                          <c15:sqref>'Capital Cost Comparison'!$H$6:$H$20</c15:sqref>
                        </c15:formulaRef>
                      </c:ext>
                    </c:extLst>
                    <c:numCache>
                      <c:formatCode>#,##0</c:formatCode>
                      <c:ptCount val="15"/>
                      <c:pt idx="0">
                        <c:v>2215.095126876985</c:v>
                      </c:pt>
                      <c:pt idx="1">
                        <c:v>1934.391573746281</c:v>
                      </c:pt>
                      <c:pt idx="2">
                        <c:v>1798.2658113425084</c:v>
                      </c:pt>
                      <c:pt idx="3">
                        <c:v>1778.1099515804096</c:v>
                      </c:pt>
                      <c:pt idx="4">
                        <c:v>1766.5211174506037</c:v>
                      </c:pt>
                      <c:pt idx="5">
                        <c:v>1737.1056538195676</c:v>
                      </c:pt>
                      <c:pt idx="6">
                        <c:v>1731.2027917315741</c:v>
                      </c:pt>
                      <c:pt idx="7">
                        <c:v>1721.0679188007505</c:v>
                      </c:pt>
                      <c:pt idx="8">
                        <c:v>1760.8240065953917</c:v>
                      </c:pt>
                      <c:pt idx="9">
                        <c:v>1798.2113337622204</c:v>
                      </c:pt>
                      <c:pt idx="10">
                        <c:v>1836.7740086633373</c:v>
                      </c:pt>
                      <c:pt idx="11">
                        <c:v>1876.5525969034657</c:v>
                      </c:pt>
                      <c:pt idx="12">
                        <c:v>1921.2147413303608</c:v>
                      </c:pt>
                      <c:pt idx="13">
                        <c:v>1966.3830955933208</c:v>
                      </c:pt>
                      <c:pt idx="14">
                        <c:v>2013.1098959164285</c:v>
                      </c:pt>
                    </c:numCache>
                  </c:numRef>
                </c:val>
                <c:smooth val="0"/>
                <c:extLst xmlns:c15="http://schemas.microsoft.com/office/drawing/2012/chart">
                  <c:ext xmlns:c16="http://schemas.microsoft.com/office/drawing/2014/chart" uri="{C3380CC4-5D6E-409C-BE32-E72D297353CC}">
                    <c16:uniqueId val="{00000005-4FF6-4AAE-A473-8A332115BD6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'Capital Cost Comparison'!$I$2:$I$3</c15:sqref>
                        </c15:formulaRef>
                      </c:ext>
                    </c:extLst>
                    <c:strCache>
                      <c:ptCount val="2"/>
                      <c:pt idx="0">
                        <c:v>Conservative</c:v>
                      </c:pt>
                      <c:pt idx="1">
                        <c:v>Wind</c:v>
                      </c:pt>
                    </c:strCache>
                  </c:strRef>
                </c:tx>
                <c:spPr>
                  <a:ln w="28575" cap="rnd">
                    <a:solidFill>
                      <a:schemeClr val="accent6"/>
                    </a:solidFill>
                    <a:prstDash val="sysDot"/>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Comparison'!$I$5:$I$24</c15:sqref>
                        </c15:fullRef>
                        <c15:formulaRef>
                          <c15:sqref>'Capital Cost Comparison'!$I$6:$I$20</c15:sqref>
                        </c15:formulaRef>
                      </c:ext>
                    </c:extLst>
                    <c:numCache>
                      <c:formatCode>_(* #,##0_);_(* \(#,##0\);_(* "-"??_);_(@_)</c:formatCode>
                      <c:ptCount val="15"/>
                      <c:pt idx="0">
                        <c:v>2188.8419181176014</c:v>
                      </c:pt>
                      <c:pt idx="1">
                        <c:v>2239.1798650546134</c:v>
                      </c:pt>
                      <c:pt idx="2">
                        <c:v>2120.4108942992857</c:v>
                      </c:pt>
                      <c:pt idx="3">
                        <c:v>2107.865182941905</c:v>
                      </c:pt>
                      <c:pt idx="4">
                        <c:v>2095.4573446974141</c:v>
                      </c:pt>
                      <c:pt idx="5">
                        <c:v>2073.13096558201</c:v>
                      </c:pt>
                      <c:pt idx="6">
                        <c:v>2056.5212378537904</c:v>
                      </c:pt>
                      <c:pt idx="7">
                        <c:v>2034.194335488643</c:v>
                      </c:pt>
                      <c:pt idx="8">
                        <c:v>2095.9349681736285</c:v>
                      </c:pt>
                      <c:pt idx="9">
                        <c:v>2156.9713894148272</c:v>
                      </c:pt>
                      <c:pt idx="10">
                        <c:v>2220.5544074518466</c:v>
                      </c:pt>
                      <c:pt idx="11">
                        <c:v>2286.8120044256784</c:v>
                      </c:pt>
                      <c:pt idx="12">
                        <c:v>2360.3340565081871</c:v>
                      </c:pt>
                      <c:pt idx="13">
                        <c:v>2435.8988290319307</c:v>
                      </c:pt>
                      <c:pt idx="14">
                        <c:v>2514.8949090407036</c:v>
                      </c:pt>
                    </c:numCache>
                  </c:numRef>
                </c:val>
                <c:smooth val="0"/>
                <c:extLst xmlns:c15="http://schemas.microsoft.com/office/drawing/2012/chart">
                  <c:ext xmlns:c16="http://schemas.microsoft.com/office/drawing/2014/chart" uri="{C3380CC4-5D6E-409C-BE32-E72D297353CC}">
                    <c16:uniqueId val="{00000006-4FF6-4AAE-A473-8A332115BD60}"/>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'Capital Cost Comparison'!$K$2:$K$3</c15:sqref>
                        </c15:formulaRef>
                      </c:ext>
                    </c:extLst>
                    <c:strCache>
                      <c:ptCount val="2"/>
                      <c:pt idx="0">
                        <c:v>Conservative</c:v>
                      </c:pt>
                      <c:pt idx="1">
                        <c:v>Lithium Ion</c:v>
                      </c:pt>
                    </c:strCache>
                  </c:strRef>
                </c:tx>
                <c:spPr>
                  <a:ln w="28575" cap="rnd">
                    <a:solidFill>
                      <a:schemeClr val="accent1"/>
                    </a:solidFill>
                    <a:prstDash val="sysDot"/>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Comparison'!$K$5:$K$24</c15:sqref>
                        </c15:fullRef>
                        <c15:formulaRef>
                          <c15:sqref>'Capital Cost Comparison'!$K$6:$K$20</c15:sqref>
                        </c15:formulaRef>
                      </c:ext>
                    </c:extLst>
                    <c:numCache>
                      <c:formatCode>_(* #,##0_);_(* \(#,##0\);_(* "-"??_);_(@_)</c:formatCode>
                      <c:ptCount val="15"/>
                      <c:pt idx="0">
                        <c:v>2349.3764304186575</c:v>
                      </c:pt>
                      <c:pt idx="1">
                        <c:v>2143.428040367799</c:v>
                      </c:pt>
                      <c:pt idx="2">
                        <c:v>2042.4134381866136</c:v>
                      </c:pt>
                      <c:pt idx="3">
                        <c:v>2064.9607554214681</c:v>
                      </c:pt>
                      <c:pt idx="4">
                        <c:v>2090.027046526332</c:v>
                      </c:pt>
                      <c:pt idx="5">
                        <c:v>2107.6983368108522</c:v>
                      </c:pt>
                      <c:pt idx="6">
                        <c:v>2133.9306838085477</c:v>
                      </c:pt>
                      <c:pt idx="7">
                        <c:v>2157.3552158655175</c:v>
                      </c:pt>
                      <c:pt idx="8">
                        <c:v>2234.0039727555659</c:v>
                      </c:pt>
                      <c:pt idx="9">
                        <c:v>2310.6725674647673</c:v>
                      </c:pt>
                      <c:pt idx="10">
                        <c:v>2390.8614334201006</c:v>
                      </c:pt>
                      <c:pt idx="11">
                        <c:v>2474.7629531982757</c:v>
                      </c:pt>
                      <c:pt idx="12">
                        <c:v>2567.4268307485249</c:v>
                      </c:pt>
                      <c:pt idx="13">
                        <c:v>2663.2794055282952</c:v>
                      </c:pt>
                      <c:pt idx="14">
                        <c:v>2763.8963147434779</c:v>
                      </c:pt>
                    </c:numCache>
                  </c:numRef>
                </c:val>
                <c:smooth val="0"/>
                <c:extLst xmlns:c15="http://schemas.microsoft.com/office/drawing/2012/chart">
                  <c:ext xmlns:c16="http://schemas.microsoft.com/office/drawing/2014/chart" uri="{C3380CC4-5D6E-409C-BE32-E72D297353CC}">
                    <c16:uniqueId val="{00000008-4FF6-4AAE-A473-8A332115BD60}"/>
                  </c:ext>
                </c:extLst>
              </c15:ser>
            </c15:filteredLineSeries>
          </c:ext>
        </c:extLst>
      </c:lineChart>
      <c:catAx>
        <c:axId val="8071048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7107584"/>
        <c:crosses val="autoZero"/>
        <c:auto val="1"/>
        <c:lblAlgn val="ctr"/>
        <c:lblOffset val="100"/>
        <c:noMultiLvlLbl val="0"/>
      </c:catAx>
      <c:valAx>
        <c:axId val="80710758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Nominal$/kW</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7104864"/>
        <c:crosses val="autoZero"/>
        <c:crossBetween val="between"/>
      </c:valAx>
      <c:spPr>
        <a:noFill/>
        <a:ln>
          <a:solidFill>
            <a:schemeClr val="tx1"/>
          </a:solidFill>
        </a:ln>
        <a:effectLst/>
      </c:spPr>
    </c:plotArea>
    <c:legend>
      <c:legendPos val="b"/>
      <c:layout>
        <c:manualLayout>
          <c:xMode val="edge"/>
          <c:yMode val="edge"/>
          <c:x val="0"/>
          <c:y val="0.8689351851851852"/>
          <c:w val="0.99165552801270207"/>
          <c:h val="0.1264674343452733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48930427605897"/>
          <c:y val="5.0925925925925923E-2"/>
          <c:w val="0.82718208382592406"/>
          <c:h val="0.61052868391451065"/>
        </c:manualLayout>
      </c:layout>
      <c:lineChart>
        <c:grouping val="standard"/>
        <c:varyColors val="0"/>
        <c:ser>
          <c:idx val="2"/>
          <c:order val="2"/>
          <c:tx>
            <c:strRef>
              <c:f>'Capital Cost Comparison'!$E$2:$E$3</c:f>
              <c:strCache>
                <c:ptCount val="2"/>
                <c:pt idx="0">
                  <c:v>Advanced</c:v>
                </c:pt>
                <c:pt idx="1">
                  <c:v>Lithium Ion</c:v>
                </c:pt>
              </c:strCache>
            </c:strRef>
          </c:tx>
          <c:spPr>
            <a:ln w="28575" cap="rnd">
              <a:solidFill>
                <a:schemeClr val="accent1"/>
              </a:solidFill>
              <a:prstDash val="sysDash"/>
              <a:round/>
            </a:ln>
            <a:effectLst/>
          </c:spPr>
          <c:marker>
            <c:symbol val="none"/>
          </c:marker>
          <c:cat>
            <c:numRef>
              <c:extLst>
                <c:ext xmlns:c15="http://schemas.microsoft.com/office/drawing/2012/chart" uri="{02D57815-91ED-43cb-92C2-25804820EDAC}">
                  <c15:fullRef>
                    <c15:sqref>'Capital Cost Comparison'!$B$5:$B$24</c15:sqref>
                  </c15:fullRef>
                </c:ext>
              </c:extLst>
              <c:f>'Capital Cost Comparison'!$B$6:$B$20</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Comparison'!$E$5:$E$24</c15:sqref>
                  </c15:fullRef>
                </c:ext>
              </c:extLst>
              <c:f>'Capital Cost Comparison'!$E$6:$E$20</c:f>
              <c:numCache>
                <c:formatCode>#,##0</c:formatCode>
                <c:ptCount val="15"/>
                <c:pt idx="0">
                  <c:v>2208.7864621462604</c:v>
                </c:pt>
                <c:pt idx="1">
                  <c:v>1879.1611725597318</c:v>
                </c:pt>
                <c:pt idx="2">
                  <c:v>1652.9507295663554</c:v>
                </c:pt>
                <c:pt idx="3">
                  <c:v>1596.7757276251991</c:v>
                </c:pt>
                <c:pt idx="4">
                  <c:v>1537.5115035271238</c:v>
                </c:pt>
                <c:pt idx="5">
                  <c:v>1467.6233994669938</c:v>
                </c:pt>
                <c:pt idx="6">
                  <c:v>1398.0993746396475</c:v>
                </c:pt>
                <c:pt idx="7">
                  <c:v>1320.5027018484793</c:v>
                </c:pt>
                <c:pt idx="8">
                  <c:v>1350.3261572390991</c:v>
                </c:pt>
                <c:pt idx="9">
                  <c:v>1378.9885468723051</c:v>
                </c:pt>
                <c:pt idx="10">
                  <c:v>1408.5516600986934</c:v>
                </c:pt>
                <c:pt idx="11">
                  <c:v>1439.0465626592154</c:v>
                </c:pt>
                <c:pt idx="12">
                  <c:v>1473.2857455518488</c:v>
                </c:pt>
                <c:pt idx="13">
                  <c:v>1507.9123516820043</c:v>
                </c:pt>
                <c:pt idx="14">
                  <c:v>1543.7332380506955</c:v>
                </c:pt>
              </c:numCache>
            </c:numRef>
          </c:val>
          <c:smooth val="0"/>
          <c:extLst>
            <c:ext xmlns:c16="http://schemas.microsoft.com/office/drawing/2014/chart" uri="{C3380CC4-5D6E-409C-BE32-E72D297353CC}">
              <c16:uniqueId val="{00000002-5BE0-49F8-A4F0-DEB20AEA1290}"/>
            </c:ext>
          </c:extLst>
        </c:ser>
        <c:ser>
          <c:idx val="5"/>
          <c:order val="5"/>
          <c:tx>
            <c:strRef>
              <c:f>'Capital Cost Comparison'!$H$2:$H$3</c:f>
              <c:strCache>
                <c:ptCount val="2"/>
                <c:pt idx="0">
                  <c:v>Medium</c:v>
                </c:pt>
                <c:pt idx="1">
                  <c:v>Lithium Ion</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'Capital Cost Comparison'!$B$5:$B$24</c15:sqref>
                  </c15:fullRef>
                </c:ext>
              </c:extLst>
              <c:f>'Capital Cost Comparison'!$B$6:$B$20</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Comparison'!$H$5:$H$24</c15:sqref>
                  </c15:fullRef>
                </c:ext>
              </c:extLst>
              <c:f>'Capital Cost Comparison'!$H$6:$H$20</c:f>
              <c:numCache>
                <c:formatCode>#,##0</c:formatCode>
                <c:ptCount val="15"/>
                <c:pt idx="0">
                  <c:v>2215.095126876985</c:v>
                </c:pt>
                <c:pt idx="1">
                  <c:v>1934.391573746281</c:v>
                </c:pt>
                <c:pt idx="2">
                  <c:v>1798.2658113425084</c:v>
                </c:pt>
                <c:pt idx="3">
                  <c:v>1778.1099515804096</c:v>
                </c:pt>
                <c:pt idx="4">
                  <c:v>1766.5211174506037</c:v>
                </c:pt>
                <c:pt idx="5">
                  <c:v>1737.1056538195676</c:v>
                </c:pt>
                <c:pt idx="6">
                  <c:v>1731.2027917315741</c:v>
                </c:pt>
                <c:pt idx="7">
                  <c:v>1721.0679188007505</c:v>
                </c:pt>
                <c:pt idx="8">
                  <c:v>1760.8240065953917</c:v>
                </c:pt>
                <c:pt idx="9">
                  <c:v>1798.2113337622204</c:v>
                </c:pt>
                <c:pt idx="10">
                  <c:v>1836.7740086633373</c:v>
                </c:pt>
                <c:pt idx="11">
                  <c:v>1876.5525969034657</c:v>
                </c:pt>
                <c:pt idx="12">
                  <c:v>1921.2147413303608</c:v>
                </c:pt>
                <c:pt idx="13">
                  <c:v>1966.3830955933208</c:v>
                </c:pt>
                <c:pt idx="14">
                  <c:v>2013.1098959164285</c:v>
                </c:pt>
              </c:numCache>
            </c:numRef>
          </c:val>
          <c:smooth val="0"/>
          <c:extLst>
            <c:ext xmlns:c16="http://schemas.microsoft.com/office/drawing/2014/chart" uri="{C3380CC4-5D6E-409C-BE32-E72D297353CC}">
              <c16:uniqueId val="{00000005-5BE0-49F8-A4F0-DEB20AEA1290}"/>
            </c:ext>
          </c:extLst>
        </c:ser>
        <c:ser>
          <c:idx val="8"/>
          <c:order val="8"/>
          <c:tx>
            <c:strRef>
              <c:f>'Capital Cost Comparison'!$K$2:$K$3</c:f>
              <c:strCache>
                <c:ptCount val="2"/>
                <c:pt idx="0">
                  <c:v>Conservative</c:v>
                </c:pt>
                <c:pt idx="1">
                  <c:v>Lithium Ion</c:v>
                </c:pt>
              </c:strCache>
            </c:strRef>
          </c:tx>
          <c:spPr>
            <a:ln w="28575" cap="rnd">
              <a:solidFill>
                <a:schemeClr val="accent1"/>
              </a:solidFill>
              <a:prstDash val="sysDot"/>
              <a:round/>
            </a:ln>
            <a:effectLst/>
          </c:spPr>
          <c:marker>
            <c:symbol val="none"/>
          </c:marker>
          <c:cat>
            <c:numRef>
              <c:extLst>
                <c:ext xmlns:c15="http://schemas.microsoft.com/office/drawing/2012/chart" uri="{02D57815-91ED-43cb-92C2-25804820EDAC}">
                  <c15:fullRef>
                    <c15:sqref>'Capital Cost Comparison'!$B$5:$B$24</c15:sqref>
                  </c15:fullRef>
                </c:ext>
              </c:extLst>
              <c:f>'Capital Cost Comparison'!$B$6:$B$20</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Comparison'!$K$5:$K$24</c15:sqref>
                  </c15:fullRef>
                </c:ext>
              </c:extLst>
              <c:f>'Capital Cost Comparison'!$K$6:$K$20</c:f>
              <c:numCache>
                <c:formatCode>_(* #,##0_);_(* \(#,##0\);_(* "-"??_);_(@_)</c:formatCode>
                <c:ptCount val="15"/>
                <c:pt idx="0">
                  <c:v>2349.3764304186575</c:v>
                </c:pt>
                <c:pt idx="1">
                  <c:v>2143.428040367799</c:v>
                </c:pt>
                <c:pt idx="2">
                  <c:v>2042.4134381866136</c:v>
                </c:pt>
                <c:pt idx="3">
                  <c:v>2064.9607554214681</c:v>
                </c:pt>
                <c:pt idx="4">
                  <c:v>2090.027046526332</c:v>
                </c:pt>
                <c:pt idx="5">
                  <c:v>2107.6983368108522</c:v>
                </c:pt>
                <c:pt idx="6">
                  <c:v>2133.9306838085477</c:v>
                </c:pt>
                <c:pt idx="7">
                  <c:v>2157.3552158655175</c:v>
                </c:pt>
                <c:pt idx="8">
                  <c:v>2234.0039727555659</c:v>
                </c:pt>
                <c:pt idx="9">
                  <c:v>2310.6725674647673</c:v>
                </c:pt>
                <c:pt idx="10">
                  <c:v>2390.8614334201006</c:v>
                </c:pt>
                <c:pt idx="11">
                  <c:v>2474.7629531982757</c:v>
                </c:pt>
                <c:pt idx="12">
                  <c:v>2567.4268307485249</c:v>
                </c:pt>
                <c:pt idx="13">
                  <c:v>2663.2794055282952</c:v>
                </c:pt>
                <c:pt idx="14">
                  <c:v>2763.8963147434779</c:v>
                </c:pt>
              </c:numCache>
            </c:numRef>
          </c:val>
          <c:smooth val="0"/>
          <c:extLst>
            <c:ext xmlns:c16="http://schemas.microsoft.com/office/drawing/2014/chart" uri="{C3380CC4-5D6E-409C-BE32-E72D297353CC}">
              <c16:uniqueId val="{00000008-5BE0-49F8-A4F0-DEB20AEA1290}"/>
            </c:ext>
          </c:extLst>
        </c:ser>
        <c:dLbls>
          <c:showLegendKey val="0"/>
          <c:showVal val="0"/>
          <c:showCatName val="0"/>
          <c:showSerName val="0"/>
          <c:showPercent val="0"/>
          <c:showBubbleSize val="0"/>
        </c:dLbls>
        <c:smooth val="0"/>
        <c:axId val="807104864"/>
        <c:axId val="807107584"/>
        <c:extLst>
          <c:ext xmlns:c15="http://schemas.microsoft.com/office/drawing/2012/chart" uri="{02D57815-91ED-43cb-92C2-25804820EDAC}">
            <c15:filteredLineSeries>
              <c15:ser>
                <c:idx val="0"/>
                <c:order val="0"/>
                <c:tx>
                  <c:strRef>
                    <c:extLst>
                      <c:ext uri="{02D57815-91ED-43cb-92C2-25804820EDAC}">
                        <c15:formulaRef>
                          <c15:sqref>'Capital Cost Comparison'!$C$2:$C$3</c15:sqref>
                        </c15:formulaRef>
                      </c:ext>
                    </c:extLst>
                    <c:strCache>
                      <c:ptCount val="2"/>
                      <c:pt idx="0">
                        <c:v>Advanced</c:v>
                      </c:pt>
                      <c:pt idx="1">
                        <c:v>Wind</c:v>
                      </c:pt>
                    </c:strCache>
                  </c:strRef>
                </c:tx>
                <c:spPr>
                  <a:ln w="28575" cap="rnd">
                    <a:solidFill>
                      <a:schemeClr val="accent6"/>
                    </a:solidFill>
                    <a:prstDash val="sysDash"/>
                    <a:round/>
                  </a:ln>
                  <a:effectLst/>
                </c:spPr>
                <c:marker>
                  <c:symbol val="none"/>
                </c:marker>
                <c:cat>
                  <c:numRef>
                    <c:extLst>
                      <c:ex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uri="{02D57815-91ED-43cb-92C2-25804820EDAC}">
                        <c15:fullRef>
                          <c15:sqref>'Capital Cost Comparison'!$C$5:$C$24</c15:sqref>
                        </c15:fullRef>
                        <c15:formulaRef>
                          <c15:sqref>'Capital Cost Comparison'!$C$6:$C$20</c15:sqref>
                        </c15:formulaRef>
                      </c:ext>
                    </c:extLst>
                    <c:numCache>
                      <c:formatCode>#,##0</c:formatCode>
                      <c:ptCount val="15"/>
                      <c:pt idx="0">
                        <c:v>2188.8419181176014</c:v>
                      </c:pt>
                      <c:pt idx="1">
                        <c:v>2239.1798650546134</c:v>
                      </c:pt>
                      <c:pt idx="2">
                        <c:v>2055.1245762616804</c:v>
                      </c:pt>
                      <c:pt idx="3">
                        <c:v>1973.0036838534509</c:v>
                      </c:pt>
                      <c:pt idx="4">
                        <c:v>1886.1959563452158</c:v>
                      </c:pt>
                      <c:pt idx="5">
                        <c:v>1785.4141527343872</c:v>
                      </c:pt>
                      <c:pt idx="6">
                        <c:v>1684.0020136202443</c:v>
                      </c:pt>
                      <c:pt idx="7">
                        <c:v>1571.5961836331369</c:v>
                      </c:pt>
                      <c:pt idx="8">
                        <c:v>1607.0905666503327</c:v>
                      </c:pt>
                      <c:pt idx="9">
                        <c:v>1641.2031073503974</c:v>
                      </c:pt>
                      <c:pt idx="10">
                        <c:v>1676.3876441619225</c:v>
                      </c:pt>
                      <c:pt idx="11">
                        <c:v>1712.6811499739847</c:v>
                      </c:pt>
                      <c:pt idx="12">
                        <c:v>1753.4309107199897</c:v>
                      </c:pt>
                      <c:pt idx="13">
                        <c:v>1794.6417632007481</c:v>
                      </c:pt>
                      <c:pt idx="14">
                        <c:v>1837.2739882106534</c:v>
                      </c:pt>
                    </c:numCache>
                  </c:numRef>
                </c:val>
                <c:smooth val="0"/>
                <c:extLst>
                  <c:ext xmlns:c16="http://schemas.microsoft.com/office/drawing/2014/chart" uri="{C3380CC4-5D6E-409C-BE32-E72D297353CC}">
                    <c16:uniqueId val="{00000000-5BE0-49F8-A4F0-DEB20AEA129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'Capital Cost Comparison'!$D$2:$D$3</c15:sqref>
                        </c15:formulaRef>
                      </c:ext>
                    </c:extLst>
                    <c:strCache>
                      <c:ptCount val="2"/>
                      <c:pt idx="0">
                        <c:v>Advanced</c:v>
                      </c:pt>
                      <c:pt idx="1">
                        <c:v>Solar PV with tracking</c:v>
                      </c:pt>
                    </c:strCache>
                  </c:strRef>
                </c:tx>
                <c:spPr>
                  <a:ln w="28575" cap="rnd">
                    <a:solidFill>
                      <a:schemeClr val="accent5"/>
                    </a:solidFill>
                    <a:prstDash val="sysDash"/>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Comparison'!$D$5:$D$24</c15:sqref>
                        </c15:fullRef>
                        <c15:formulaRef>
                          <c15:sqref>'Capital Cost Comparison'!$D$6:$D$20</c15:sqref>
                        </c15:formulaRef>
                      </c:ext>
                    </c:extLst>
                    <c:numCache>
                      <c:formatCode>#,##0</c:formatCode>
                      <c:ptCount val="15"/>
                      <c:pt idx="0">
                        <c:v>2228.8328958503535</c:v>
                      </c:pt>
                      <c:pt idx="1">
                        <c:v>1972.5359958005909</c:v>
                      </c:pt>
                      <c:pt idx="2">
                        <c:v>1817.9210854355852</c:v>
                      </c:pt>
                      <c:pt idx="3">
                        <c:v>1753.5963192067541</c:v>
                      </c:pt>
                      <c:pt idx="4">
                        <c:v>1685.6987778192347</c:v>
                      </c:pt>
                      <c:pt idx="5">
                        <c:v>1605.9585234938131</c:v>
                      </c:pt>
                      <c:pt idx="6">
                        <c:v>1526.3943521990518</c:v>
                      </c:pt>
                      <c:pt idx="7">
                        <c:v>1437.7536383508848</c:v>
                      </c:pt>
                      <c:pt idx="8">
                        <c:v>1470.5245807218946</c:v>
                      </c:pt>
                      <c:pt idx="9">
                        <c:v>1502.0519122482253</c:v>
                      </c:pt>
                      <c:pt idx="10">
                        <c:v>1534.5819092997494</c:v>
                      </c:pt>
                      <c:pt idx="11">
                        <c:v>1568.1499144287598</c:v>
                      </c:pt>
                      <c:pt idx="12">
                        <c:v>1605.8230233912316</c:v>
                      </c:pt>
                      <c:pt idx="13">
                        <c:v>1643.9453560087391</c:v>
                      </c:pt>
                      <c:pt idx="14">
                        <c:v>1683.398172305669</c:v>
                      </c:pt>
                    </c:numCache>
                  </c:numRef>
                </c:val>
                <c:smooth val="0"/>
                <c:extLst xmlns:c15="http://schemas.microsoft.com/office/drawing/2012/chart">
                  <c:ext xmlns:c16="http://schemas.microsoft.com/office/drawing/2014/chart" uri="{C3380CC4-5D6E-409C-BE32-E72D297353CC}">
                    <c16:uniqueId val="{00000001-5BE0-49F8-A4F0-DEB20AEA129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'Capital Cost Comparison'!$F$2:$F$3</c15:sqref>
                        </c15:formulaRef>
                      </c:ext>
                    </c:extLst>
                    <c:strCache>
                      <c:ptCount val="2"/>
                      <c:pt idx="0">
                        <c:v>Medium</c:v>
                      </c:pt>
                      <c:pt idx="1">
                        <c:v>Wind</c:v>
                      </c:pt>
                    </c:strCache>
                  </c:strRef>
                </c:tx>
                <c:spPr>
                  <a:ln w="28575" cap="rnd">
                    <a:solidFill>
                      <a:schemeClr val="accent6"/>
                    </a:solidFill>
                    <a:prstDash val="solid"/>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Comparison'!$F$5:$F$24</c15:sqref>
                        </c15:fullRef>
                        <c15:formulaRef>
                          <c15:sqref>'Capital Cost Comparison'!$F$6:$F$20</c15:sqref>
                        </c15:formulaRef>
                      </c:ext>
                    </c:extLst>
                    <c:numCache>
                      <c:formatCode>#,##0</c:formatCode>
                      <c:ptCount val="15"/>
                      <c:pt idx="0">
                        <c:v>2188.8419181176014</c:v>
                      </c:pt>
                      <c:pt idx="1">
                        <c:v>2239.1798650546134</c:v>
                      </c:pt>
                      <c:pt idx="2">
                        <c:v>2110.395340259473</c:v>
                      </c:pt>
                      <c:pt idx="3">
                        <c:v>2087.1761217019589</c:v>
                      </c:pt>
                      <c:pt idx="4">
                        <c:v>2063.3546192491744</c:v>
                      </c:pt>
                      <c:pt idx="5">
                        <c:v>2028.9924175086101</c:v>
                      </c:pt>
                      <c:pt idx="6">
                        <c:v>1999.3731778417177</c:v>
                      </c:pt>
                      <c:pt idx="7">
                        <c:v>1963.2272947993868</c:v>
                      </c:pt>
                      <c:pt idx="8">
                        <c:v>2012.6490845421447</c:v>
                      </c:pt>
                      <c:pt idx="9">
                        <c:v>2060.6935343893392</c:v>
                      </c:pt>
                      <c:pt idx="10">
                        <c:v>2110.4499889331819</c:v>
                      </c:pt>
                      <c:pt idx="11">
                        <c:v>2161.9904114357287</c:v>
                      </c:pt>
                      <c:pt idx="12">
                        <c:v>2219.5789894657737</c:v>
                      </c:pt>
                      <c:pt idx="13">
                        <c:v>2278.2087145912092</c:v>
                      </c:pt>
                      <c:pt idx="14">
                        <c:v>2339.126018761955</c:v>
                      </c:pt>
                    </c:numCache>
                  </c:numRef>
                </c:val>
                <c:smooth val="0"/>
                <c:extLst xmlns:c15="http://schemas.microsoft.com/office/drawing/2012/chart">
                  <c:ext xmlns:c16="http://schemas.microsoft.com/office/drawing/2014/chart" uri="{C3380CC4-5D6E-409C-BE32-E72D297353CC}">
                    <c16:uniqueId val="{00000003-5BE0-49F8-A4F0-DEB20AEA129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'Capital Cost Comparison'!$G$2:$G$3</c15:sqref>
                        </c15:formulaRef>
                      </c:ext>
                    </c:extLst>
                    <c:strCache>
                      <c:ptCount val="2"/>
                      <c:pt idx="0">
                        <c:v>Medium</c:v>
                      </c:pt>
                      <c:pt idx="1">
                        <c:v>Solar PV with tracking</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Comparison'!$G$5:$G$24</c15:sqref>
                        </c15:fullRef>
                        <c15:formulaRef>
                          <c15:sqref>'Capital Cost Comparison'!$G$6:$G$20</c15:sqref>
                        </c15:formulaRef>
                      </c:ext>
                    </c:extLst>
                    <c:numCache>
                      <c:formatCode>#,##0</c:formatCode>
                      <c:ptCount val="15"/>
                      <c:pt idx="0">
                        <c:v>2228.8328958503539</c:v>
                      </c:pt>
                      <c:pt idx="1">
                        <c:v>2004.9551435423741</c:v>
                      </c:pt>
                      <c:pt idx="2">
                        <c:v>1881.6246146011379</c:v>
                      </c:pt>
                      <c:pt idx="3">
                        <c:v>1852.290276440752</c:v>
                      </c:pt>
                      <c:pt idx="4">
                        <c:v>1821.8241749602796</c:v>
                      </c:pt>
                      <c:pt idx="5">
                        <c:v>1781.4219372838679</c:v>
                      </c:pt>
                      <c:pt idx="6">
                        <c:v>1744.4871163094892</c:v>
                      </c:pt>
                      <c:pt idx="7">
                        <c:v>1701.0603951762396</c:v>
                      </c:pt>
                      <c:pt idx="8">
                        <c:v>1745.8009854561499</c:v>
                      </c:pt>
                      <c:pt idx="9">
                        <c:v>1789.4798474082397</c:v>
                      </c:pt>
                      <c:pt idx="10">
                        <c:v>1834.7828478845818</c:v>
                      </c:pt>
                      <c:pt idx="11">
                        <c:v>1881.7820705679035</c:v>
                      </c:pt>
                      <c:pt idx="12">
                        <c:v>1934.2035168736172</c:v>
                      </c:pt>
                      <c:pt idx="13">
                        <c:v>1987.7026634716187</c:v>
                      </c:pt>
                      <c:pt idx="14">
                        <c:v>2043.3771824644302</c:v>
                      </c:pt>
                    </c:numCache>
                  </c:numRef>
                </c:val>
                <c:smooth val="0"/>
                <c:extLst xmlns:c15="http://schemas.microsoft.com/office/drawing/2012/chart">
                  <c:ext xmlns:c16="http://schemas.microsoft.com/office/drawing/2014/chart" uri="{C3380CC4-5D6E-409C-BE32-E72D297353CC}">
                    <c16:uniqueId val="{00000004-5BE0-49F8-A4F0-DEB20AEA129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'Capital Cost Comparison'!$I$2:$I$3</c15:sqref>
                        </c15:formulaRef>
                      </c:ext>
                    </c:extLst>
                    <c:strCache>
                      <c:ptCount val="2"/>
                      <c:pt idx="0">
                        <c:v>Conservative</c:v>
                      </c:pt>
                      <c:pt idx="1">
                        <c:v>Wind</c:v>
                      </c:pt>
                    </c:strCache>
                  </c:strRef>
                </c:tx>
                <c:spPr>
                  <a:ln w="28575" cap="rnd">
                    <a:solidFill>
                      <a:schemeClr val="accent6"/>
                    </a:solidFill>
                    <a:prstDash val="sysDot"/>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Comparison'!$I$5:$I$24</c15:sqref>
                        </c15:fullRef>
                        <c15:formulaRef>
                          <c15:sqref>'Capital Cost Comparison'!$I$6:$I$20</c15:sqref>
                        </c15:formulaRef>
                      </c:ext>
                    </c:extLst>
                    <c:numCache>
                      <c:formatCode>_(* #,##0_);_(* \(#,##0\);_(* "-"??_);_(@_)</c:formatCode>
                      <c:ptCount val="15"/>
                      <c:pt idx="0">
                        <c:v>2188.8419181176014</c:v>
                      </c:pt>
                      <c:pt idx="1">
                        <c:v>2239.1798650546134</c:v>
                      </c:pt>
                      <c:pt idx="2">
                        <c:v>2120.4108942992857</c:v>
                      </c:pt>
                      <c:pt idx="3">
                        <c:v>2107.865182941905</c:v>
                      </c:pt>
                      <c:pt idx="4">
                        <c:v>2095.4573446974141</c:v>
                      </c:pt>
                      <c:pt idx="5">
                        <c:v>2073.13096558201</c:v>
                      </c:pt>
                      <c:pt idx="6">
                        <c:v>2056.5212378537904</c:v>
                      </c:pt>
                      <c:pt idx="7">
                        <c:v>2034.194335488643</c:v>
                      </c:pt>
                      <c:pt idx="8">
                        <c:v>2095.9349681736285</c:v>
                      </c:pt>
                      <c:pt idx="9">
                        <c:v>2156.9713894148272</c:v>
                      </c:pt>
                      <c:pt idx="10">
                        <c:v>2220.5544074518466</c:v>
                      </c:pt>
                      <c:pt idx="11">
                        <c:v>2286.8120044256784</c:v>
                      </c:pt>
                      <c:pt idx="12">
                        <c:v>2360.3340565081871</c:v>
                      </c:pt>
                      <c:pt idx="13">
                        <c:v>2435.8988290319307</c:v>
                      </c:pt>
                      <c:pt idx="14">
                        <c:v>2514.8949090407036</c:v>
                      </c:pt>
                    </c:numCache>
                  </c:numRef>
                </c:val>
                <c:smooth val="0"/>
                <c:extLst xmlns:c15="http://schemas.microsoft.com/office/drawing/2012/chart">
                  <c:ext xmlns:c16="http://schemas.microsoft.com/office/drawing/2014/chart" uri="{C3380CC4-5D6E-409C-BE32-E72D297353CC}">
                    <c16:uniqueId val="{00000006-5BE0-49F8-A4F0-DEB20AEA1290}"/>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'Capital Cost Comparison'!$J$2:$J$3</c15:sqref>
                        </c15:formulaRef>
                      </c:ext>
                    </c:extLst>
                    <c:strCache>
                      <c:ptCount val="2"/>
                      <c:pt idx="0">
                        <c:v>Conservative</c:v>
                      </c:pt>
                      <c:pt idx="1">
                        <c:v>Solar PV with tracking</c:v>
                      </c:pt>
                    </c:strCache>
                  </c:strRef>
                </c:tx>
                <c:spPr>
                  <a:ln w="28575" cap="rnd">
                    <a:solidFill>
                      <a:schemeClr val="accent5"/>
                    </a:solidFill>
                    <a:prstDash val="sysDot"/>
                    <a:round/>
                  </a:ln>
                  <a:effectLst/>
                </c:spPr>
                <c:marker>
                  <c:symbol val="none"/>
                </c:marker>
                <c:cat>
                  <c:numRef>
                    <c:extLst>
                      <c:ext xmlns:c15="http://schemas.microsoft.com/office/drawing/2012/chart" uri="{02D57815-91ED-43cb-92C2-25804820EDAC}">
                        <c15:fullRef>
                          <c15:sqref>'Capital Cost Comparison'!$B$5:$B$24</c15:sqref>
                        </c15:fullRef>
                        <c15:formulaRef>
                          <c15:sqref>'Capital Cost Comparison'!$B$6:$B$20</c15:sqref>
                        </c15:formulaRef>
                      </c:ext>
                    </c:extLst>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'Capital Cost Comparison'!$J$5:$J$24</c15:sqref>
                        </c15:fullRef>
                        <c15:formulaRef>
                          <c15:sqref>'Capital Cost Comparison'!$J$6:$J$20</c15:sqref>
                        </c15:formulaRef>
                      </c:ext>
                    </c:extLst>
                    <c:numCache>
                      <c:formatCode>_(* #,##0_);_(* \(#,##0\);_(* "-"??_);_(@_)</c:formatCode>
                      <c:ptCount val="15"/>
                      <c:pt idx="0">
                        <c:v>2228.8328958503539</c:v>
                      </c:pt>
                      <c:pt idx="1">
                        <c:v>2090.6266908987363</c:v>
                      </c:pt>
                      <c:pt idx="2">
                        <c:v>2049.9689510760904</c:v>
                      </c:pt>
                      <c:pt idx="3">
                        <c:v>2113.1010817803881</c:v>
                      </c:pt>
                      <c:pt idx="4">
                        <c:v>2181.5521203233184</c:v>
                      </c:pt>
                      <c:pt idx="5">
                        <c:v>2245.1053839788383</c:v>
                      </c:pt>
                      <c:pt idx="6">
                        <c:v>2320.8238145282962</c:v>
                      </c:pt>
                      <c:pt idx="7">
                        <c:v>2396.8805773193885</c:v>
                      </c:pt>
                      <c:pt idx="8">
                        <c:v>2439.3771542785526</c:v>
                      </c:pt>
                      <c:pt idx="9">
                        <c:v>2478.9675247930031</c:v>
                      </c:pt>
                      <c:pt idx="10">
                        <c:v>2519.3390884689557</c:v>
                      </c:pt>
                      <c:pt idx="11">
                        <c:v>2560.4892144997852</c:v>
                      </c:pt>
                      <c:pt idx="12">
                        <c:v>2607.3333972342193</c:v>
                      </c:pt>
                      <c:pt idx="13">
                        <c:v>2653.8157829236393</c:v>
                      </c:pt>
                      <c:pt idx="14">
                        <c:v>2701.2936387863851</c:v>
                      </c:pt>
                    </c:numCache>
                  </c:numRef>
                </c:val>
                <c:smooth val="0"/>
                <c:extLst xmlns:c15="http://schemas.microsoft.com/office/drawing/2012/chart">
                  <c:ext xmlns:c16="http://schemas.microsoft.com/office/drawing/2014/chart" uri="{C3380CC4-5D6E-409C-BE32-E72D297353CC}">
                    <c16:uniqueId val="{00000007-5BE0-49F8-A4F0-DEB20AEA1290}"/>
                  </c:ext>
                </c:extLst>
              </c15:ser>
            </c15:filteredLineSeries>
          </c:ext>
        </c:extLst>
      </c:lineChart>
      <c:catAx>
        <c:axId val="8071048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7107584"/>
        <c:crosses val="autoZero"/>
        <c:auto val="1"/>
        <c:lblAlgn val="ctr"/>
        <c:lblOffset val="100"/>
        <c:noMultiLvlLbl val="0"/>
      </c:catAx>
      <c:valAx>
        <c:axId val="80710758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Nominal$/kW</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7104864"/>
        <c:crosses val="autoZero"/>
        <c:crossBetween val="between"/>
      </c:valAx>
      <c:spPr>
        <a:noFill/>
        <a:ln>
          <a:solidFill>
            <a:schemeClr val="tx1"/>
          </a:solidFill>
        </a:ln>
        <a:effectLst/>
      </c:spPr>
    </c:plotArea>
    <c:legend>
      <c:legendPos val="b"/>
      <c:layout>
        <c:manualLayout>
          <c:xMode val="edge"/>
          <c:yMode val="edge"/>
          <c:x val="0"/>
          <c:y val="0.85264079854095909"/>
          <c:w val="0.980249343832021"/>
          <c:h val="0.133438028984241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Nameplate Capacity - PJM </a:t>
            </a:r>
          </a:p>
        </c:rich>
      </c:tx>
      <c:layout>
        <c:manualLayout>
          <c:xMode val="edge"/>
          <c:yMode val="edge"/>
          <c:x val="0.31441846846758331"/>
          <c:y val="2.046297892635422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934476870201555"/>
          <c:y val="0.13016388106981097"/>
          <c:w val="0.67696485855934674"/>
          <c:h val="0.70551155030428614"/>
        </c:manualLayout>
      </c:layout>
      <c:barChart>
        <c:barDir val="col"/>
        <c:grouping val="stacked"/>
        <c:varyColors val="0"/>
        <c:ser>
          <c:idx val="0"/>
          <c:order val="0"/>
          <c:tx>
            <c:strRef>
              <c:f>'Supply Mix Charts'!$B$4</c:f>
              <c:strCache>
                <c:ptCount val="1"/>
                <c:pt idx="0">
                  <c:v>Coal</c:v>
                </c:pt>
              </c:strCache>
            </c:strRef>
          </c:tx>
          <c:spPr>
            <a:solidFill>
              <a:schemeClr val="accent4"/>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Charts'!$B$5:$B$25</c15:sqref>
                  </c15:fullRef>
                </c:ext>
              </c:extLst>
              <c:f>'Supply Mix Charts'!$B$5:$B$10</c:f>
              <c:numCache>
                <c:formatCode>#,##0</c:formatCode>
                <c:ptCount val="6"/>
                <c:pt idx="0">
                  <c:v>42330.410428404808</c:v>
                </c:pt>
                <c:pt idx="1">
                  <c:v>14349.429550170898</c:v>
                </c:pt>
                <c:pt idx="2">
                  <c:v>14349.429550170898</c:v>
                </c:pt>
                <c:pt idx="3">
                  <c:v>16655.076400756836</c:v>
                </c:pt>
                <c:pt idx="4">
                  <c:v>11912.619750976563</c:v>
                </c:pt>
                <c:pt idx="5">
                  <c:v>10622.37744140625</c:v>
                </c:pt>
              </c:numCache>
            </c:numRef>
          </c:val>
          <c:extLst>
            <c:ext xmlns:c16="http://schemas.microsoft.com/office/drawing/2014/chart" uri="{C3380CC4-5D6E-409C-BE32-E72D297353CC}">
              <c16:uniqueId val="{00000000-524C-4144-AD20-8E31DCB37AB1}"/>
            </c:ext>
          </c:extLst>
        </c:ser>
        <c:ser>
          <c:idx val="1"/>
          <c:order val="1"/>
          <c:tx>
            <c:strRef>
              <c:f>'Supply Mix Charts'!$C$4</c:f>
              <c:strCache>
                <c:ptCount val="1"/>
                <c:pt idx="0">
                  <c:v>Gas</c:v>
                </c:pt>
              </c:strCache>
            </c:strRef>
          </c:tx>
          <c:spPr>
            <a:solidFill>
              <a:schemeClr val="tx2"/>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Charts'!$C$5:$C$25</c15:sqref>
                  </c15:fullRef>
                </c:ext>
              </c:extLst>
              <c:f>'Supply Mix Charts'!$C$5:$C$10</c:f>
              <c:numCache>
                <c:formatCode>#,##0</c:formatCode>
                <c:ptCount val="6"/>
                <c:pt idx="0">
                  <c:v>87235.155526618473</c:v>
                </c:pt>
                <c:pt idx="1">
                  <c:v>85880.742814943194</c:v>
                </c:pt>
                <c:pt idx="2">
                  <c:v>92873.356843873858</c:v>
                </c:pt>
                <c:pt idx="3">
                  <c:v>91675.141250535846</c:v>
                </c:pt>
                <c:pt idx="4">
                  <c:v>84542.178510591388</c:v>
                </c:pt>
                <c:pt idx="5">
                  <c:v>82848.445985719562</c:v>
                </c:pt>
              </c:numCache>
            </c:numRef>
          </c:val>
          <c:extLst>
            <c:ext xmlns:c16="http://schemas.microsoft.com/office/drawing/2014/chart" uri="{C3380CC4-5D6E-409C-BE32-E72D297353CC}">
              <c16:uniqueId val="{00000001-524C-4144-AD20-8E31DCB37AB1}"/>
            </c:ext>
          </c:extLst>
        </c:ser>
        <c:ser>
          <c:idx val="10"/>
          <c:order val="2"/>
          <c:tx>
            <c:strRef>
              <c:f>'Supply Mix Charts'!$L$4</c:f>
              <c:strCache>
                <c:ptCount val="1"/>
                <c:pt idx="0">
                  <c:v>Gas CCS</c:v>
                </c:pt>
              </c:strCache>
            </c:strRef>
          </c:tx>
          <c:spPr>
            <a:solidFill>
              <a:srgbClr val="C00000"/>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Charts'!$L$5:$L$25</c15:sqref>
                  </c15:fullRef>
                </c:ext>
              </c:extLst>
              <c:f>'Supply Mix Charts'!$L$5:$L$10</c:f>
              <c:numCache>
                <c:formatCode>#,##0</c:formatCode>
                <c:ptCount val="6"/>
                <c:pt idx="0">
                  <c:v>0</c:v>
                </c:pt>
                <c:pt idx="1">
                  <c:v>0</c:v>
                </c:pt>
                <c:pt idx="2">
                  <c:v>0</c:v>
                </c:pt>
                <c:pt idx="3">
                  <c:v>0</c:v>
                </c:pt>
                <c:pt idx="4">
                  <c:v>1106.5592346191406</c:v>
                </c:pt>
                <c:pt idx="5">
                  <c:v>0</c:v>
                </c:pt>
              </c:numCache>
            </c:numRef>
          </c:val>
          <c:extLst xmlns:c15="http://schemas.microsoft.com/office/drawing/2012/chart">
            <c:ext xmlns:c16="http://schemas.microsoft.com/office/drawing/2014/chart" uri="{C3380CC4-5D6E-409C-BE32-E72D297353CC}">
              <c16:uniqueId val="{00000002-524C-4144-AD20-8E31DCB37AB1}"/>
            </c:ext>
          </c:extLst>
        </c:ser>
        <c:ser>
          <c:idx val="2"/>
          <c:order val="3"/>
          <c:tx>
            <c:strRef>
              <c:f>'Supply Mix Charts'!$D$4</c:f>
              <c:strCache>
                <c:ptCount val="1"/>
                <c:pt idx="0">
                  <c:v>Oil</c:v>
                </c:pt>
              </c:strCache>
            </c:strRef>
          </c:tx>
          <c:spPr>
            <a:solidFill>
              <a:schemeClr val="tx1"/>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Charts'!$D$5:$D$25</c15:sqref>
                  </c15:fullRef>
                </c:ext>
              </c:extLst>
              <c:f>'Supply Mix Charts'!$D$5:$D$10</c:f>
              <c:numCache>
                <c:formatCode>#,##0</c:formatCode>
                <c:ptCount val="6"/>
                <c:pt idx="0">
                  <c:v>6212.3922204133123</c:v>
                </c:pt>
                <c:pt idx="1">
                  <c:v>1553.9007402714342</c:v>
                </c:pt>
                <c:pt idx="2">
                  <c:v>1553.9007402714342</c:v>
                </c:pt>
                <c:pt idx="3">
                  <c:v>1553.9007402714342</c:v>
                </c:pt>
                <c:pt idx="4">
                  <c:v>1553.9007402714342</c:v>
                </c:pt>
                <c:pt idx="5">
                  <c:v>1553.9007402714342</c:v>
                </c:pt>
              </c:numCache>
            </c:numRef>
          </c:val>
          <c:extLst>
            <c:ext xmlns:c16="http://schemas.microsoft.com/office/drawing/2014/chart" uri="{C3380CC4-5D6E-409C-BE32-E72D297353CC}">
              <c16:uniqueId val="{00000003-524C-4144-AD20-8E31DCB37AB1}"/>
            </c:ext>
          </c:extLst>
        </c:ser>
        <c:ser>
          <c:idx val="3"/>
          <c:order val="4"/>
          <c:tx>
            <c:strRef>
              <c:f>'Supply Mix Charts'!$E$4</c:f>
              <c:strCache>
                <c:ptCount val="1"/>
                <c:pt idx="0">
                  <c:v>Nuclear</c:v>
                </c:pt>
              </c:strCache>
            </c:strRef>
          </c:tx>
          <c:spPr>
            <a:solidFill>
              <a:schemeClr val="accent6"/>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Charts'!$E$5:$E$25</c15:sqref>
                  </c15:fullRef>
                </c:ext>
              </c:extLst>
              <c:f>'Supply Mix Charts'!$E$5:$E$10</c:f>
              <c:numCache>
                <c:formatCode>#,##0</c:formatCode>
                <c:ptCount val="6"/>
                <c:pt idx="0">
                  <c:v>33749.090637207031</c:v>
                </c:pt>
                <c:pt idx="1">
                  <c:v>31281.536071777344</c:v>
                </c:pt>
                <c:pt idx="2">
                  <c:v>31281.536071777344</c:v>
                </c:pt>
                <c:pt idx="3">
                  <c:v>31281.536071777344</c:v>
                </c:pt>
                <c:pt idx="4">
                  <c:v>34888.720245361328</c:v>
                </c:pt>
                <c:pt idx="5">
                  <c:v>33749.090637207031</c:v>
                </c:pt>
              </c:numCache>
            </c:numRef>
          </c:val>
          <c:extLst>
            <c:ext xmlns:c16="http://schemas.microsoft.com/office/drawing/2014/chart" uri="{C3380CC4-5D6E-409C-BE32-E72D297353CC}">
              <c16:uniqueId val="{00000004-524C-4144-AD20-8E31DCB37AB1}"/>
            </c:ext>
          </c:extLst>
        </c:ser>
        <c:ser>
          <c:idx val="4"/>
          <c:order val="5"/>
          <c:tx>
            <c:strRef>
              <c:f>'Supply Mix Charts'!$F$4</c:f>
              <c:strCache>
                <c:ptCount val="1"/>
                <c:pt idx="0">
                  <c:v>Hydro</c:v>
                </c:pt>
              </c:strCache>
            </c:strRef>
          </c:tx>
          <c:spPr>
            <a:solidFill>
              <a:schemeClr val="accent2"/>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Charts'!$F$5:$F$25</c15:sqref>
                  </c15:fullRef>
                </c:ext>
              </c:extLst>
              <c:f>'Supply Mix Charts'!$F$5:$F$10</c:f>
              <c:numCache>
                <c:formatCode>#,##0</c:formatCode>
                <c:ptCount val="6"/>
                <c:pt idx="0">
                  <c:v>8519.0195969715714</c:v>
                </c:pt>
                <c:pt idx="1">
                  <c:v>8519.0195969715714</c:v>
                </c:pt>
                <c:pt idx="2">
                  <c:v>8519.0195969715714</c:v>
                </c:pt>
                <c:pt idx="3">
                  <c:v>8519.0195969715714</c:v>
                </c:pt>
                <c:pt idx="4">
                  <c:v>8519.0195969715714</c:v>
                </c:pt>
                <c:pt idx="5">
                  <c:v>8519.0195969715714</c:v>
                </c:pt>
              </c:numCache>
            </c:numRef>
          </c:val>
          <c:extLst>
            <c:ext xmlns:c16="http://schemas.microsoft.com/office/drawing/2014/chart" uri="{C3380CC4-5D6E-409C-BE32-E72D297353CC}">
              <c16:uniqueId val="{00000005-524C-4144-AD20-8E31DCB37AB1}"/>
            </c:ext>
          </c:extLst>
        </c:ser>
        <c:ser>
          <c:idx val="9"/>
          <c:order val="6"/>
          <c:tx>
            <c:strRef>
              <c:f>'Supply Mix Charts'!$K$4</c:f>
              <c:strCache>
                <c:ptCount val="1"/>
                <c:pt idx="0">
                  <c:v>Off-Wind</c:v>
                </c:pt>
              </c:strCache>
            </c:strRef>
          </c:tx>
          <c:spPr>
            <a:solidFill>
              <a:schemeClr val="accent3">
                <a:lumMod val="40000"/>
                <a:lumOff val="60000"/>
              </a:schemeClr>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Charts'!$K$5:$K$25</c15:sqref>
                  </c15:fullRef>
                </c:ext>
              </c:extLst>
              <c:f>'Supply Mix Charts'!$K$5:$K$10</c:f>
              <c:numCache>
                <c:formatCode>#,##0</c:formatCode>
                <c:ptCount val="6"/>
                <c:pt idx="0">
                  <c:v>24</c:v>
                </c:pt>
                <c:pt idx="1">
                  <c:v>12992</c:v>
                </c:pt>
                <c:pt idx="2">
                  <c:v>12992</c:v>
                </c:pt>
                <c:pt idx="3">
                  <c:v>12992</c:v>
                </c:pt>
                <c:pt idx="4">
                  <c:v>15992</c:v>
                </c:pt>
                <c:pt idx="5">
                  <c:v>12992</c:v>
                </c:pt>
              </c:numCache>
            </c:numRef>
          </c:val>
          <c:extLst>
            <c:ext xmlns:c16="http://schemas.microsoft.com/office/drawing/2014/chart" uri="{C3380CC4-5D6E-409C-BE32-E72D297353CC}">
              <c16:uniqueId val="{00000006-524C-4144-AD20-8E31DCB37AB1}"/>
            </c:ext>
          </c:extLst>
        </c:ser>
        <c:ser>
          <c:idx val="5"/>
          <c:order val="7"/>
          <c:tx>
            <c:strRef>
              <c:f>'Supply Mix Charts'!$G$4</c:f>
              <c:strCache>
                <c:ptCount val="1"/>
                <c:pt idx="0">
                  <c:v>Wind</c:v>
                </c:pt>
              </c:strCache>
            </c:strRef>
          </c:tx>
          <c:spPr>
            <a:solidFill>
              <a:schemeClr val="accent3"/>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Charts'!$G$5:$G$25</c15:sqref>
                  </c15:fullRef>
                </c:ext>
              </c:extLst>
              <c:f>'Supply Mix Charts'!$G$5:$G$10</c:f>
              <c:numCache>
                <c:formatCode>#,##0</c:formatCode>
                <c:ptCount val="6"/>
                <c:pt idx="0">
                  <c:v>11503.338192939758</c:v>
                </c:pt>
                <c:pt idx="1">
                  <c:v>49834.289975166321</c:v>
                </c:pt>
                <c:pt idx="2">
                  <c:v>49334.289975166321</c:v>
                </c:pt>
                <c:pt idx="3">
                  <c:v>24634.289975166321</c:v>
                </c:pt>
                <c:pt idx="4">
                  <c:v>64734.289975166321</c:v>
                </c:pt>
                <c:pt idx="5">
                  <c:v>65728.289975166321</c:v>
                </c:pt>
              </c:numCache>
            </c:numRef>
          </c:val>
          <c:extLst>
            <c:ext xmlns:c16="http://schemas.microsoft.com/office/drawing/2014/chart" uri="{C3380CC4-5D6E-409C-BE32-E72D297353CC}">
              <c16:uniqueId val="{00000007-524C-4144-AD20-8E31DCB37AB1}"/>
            </c:ext>
          </c:extLst>
        </c:ser>
        <c:ser>
          <c:idx val="6"/>
          <c:order val="8"/>
          <c:tx>
            <c:strRef>
              <c:f>'Supply Mix Charts'!$H$4</c:f>
              <c:strCache>
                <c:ptCount val="1"/>
                <c:pt idx="0">
                  <c:v>Solar</c:v>
                </c:pt>
              </c:strCache>
            </c:strRef>
          </c:tx>
          <c:spPr>
            <a:solidFill>
              <a:schemeClr val="accent5"/>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Charts'!$H$5:$H$25</c15:sqref>
                  </c15:fullRef>
                </c:ext>
              </c:extLst>
              <c:f>'Supply Mix Charts'!$H$5:$H$10</c:f>
              <c:numCache>
                <c:formatCode>#,##0</c:formatCode>
                <c:ptCount val="6"/>
                <c:pt idx="0">
                  <c:v>6133.4484402239323</c:v>
                </c:pt>
                <c:pt idx="1">
                  <c:v>66578.032004117966</c:v>
                </c:pt>
                <c:pt idx="2">
                  <c:v>50623.032004117966</c:v>
                </c:pt>
                <c:pt idx="3">
                  <c:v>57664.032004117966</c:v>
                </c:pt>
                <c:pt idx="4">
                  <c:v>97748.032004117966</c:v>
                </c:pt>
                <c:pt idx="5">
                  <c:v>58687.032004117966</c:v>
                </c:pt>
              </c:numCache>
            </c:numRef>
          </c:val>
          <c:extLst>
            <c:ext xmlns:c16="http://schemas.microsoft.com/office/drawing/2014/chart" uri="{C3380CC4-5D6E-409C-BE32-E72D297353CC}">
              <c16:uniqueId val="{00000008-524C-4144-AD20-8E31DCB37AB1}"/>
            </c:ext>
          </c:extLst>
        </c:ser>
        <c:ser>
          <c:idx val="7"/>
          <c:order val="9"/>
          <c:tx>
            <c:strRef>
              <c:f>'Supply Mix Charts'!$I$4</c:f>
              <c:strCache>
                <c:ptCount val="1"/>
                <c:pt idx="0">
                  <c:v>Storage</c:v>
                </c:pt>
              </c:strCache>
            </c:strRef>
          </c:tx>
          <c:spPr>
            <a:solidFill>
              <a:schemeClr val="accent1"/>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Charts'!$I$5:$I$25</c15:sqref>
                  </c15:fullRef>
                </c:ext>
              </c:extLst>
              <c:f>'Supply Mix Charts'!$I$5:$I$10</c:f>
              <c:numCache>
                <c:formatCode>#,##0</c:formatCode>
                <c:ptCount val="6"/>
                <c:pt idx="0">
                  <c:v>95.676711559295654</c:v>
                </c:pt>
                <c:pt idx="1">
                  <c:v>10598.799999237061</c:v>
                </c:pt>
                <c:pt idx="2">
                  <c:v>8662.7999992370605</c:v>
                </c:pt>
                <c:pt idx="3">
                  <c:v>5703.7999992370605</c:v>
                </c:pt>
                <c:pt idx="4">
                  <c:v>22173.799999237061</c:v>
                </c:pt>
                <c:pt idx="5">
                  <c:v>3765.7999992370605</c:v>
                </c:pt>
              </c:numCache>
            </c:numRef>
          </c:val>
          <c:extLst>
            <c:ext xmlns:c16="http://schemas.microsoft.com/office/drawing/2014/chart" uri="{C3380CC4-5D6E-409C-BE32-E72D297353CC}">
              <c16:uniqueId val="{00000009-524C-4144-AD20-8E31DCB37AB1}"/>
            </c:ext>
          </c:extLst>
        </c:ser>
        <c:ser>
          <c:idx val="8"/>
          <c:order val="10"/>
          <c:tx>
            <c:strRef>
              <c:f>'Supply Mix Charts'!$J$4</c:f>
              <c:strCache>
                <c:ptCount val="1"/>
                <c:pt idx="0">
                  <c:v>Other</c:v>
                </c:pt>
              </c:strCache>
            </c:strRef>
          </c:tx>
          <c:spPr>
            <a:solidFill>
              <a:schemeClr val="bg2"/>
            </a:solidFill>
            <a:ln>
              <a:noFill/>
            </a:ln>
            <a:effectLst/>
          </c:spPr>
          <c:invertIfNegative val="0"/>
          <c:cat>
            <c:strRef>
              <c:extLst>
                <c:ext xmlns:c15="http://schemas.microsoft.com/office/drawing/2012/chart" uri="{02D57815-91ED-43cb-92C2-25804820EDAC}">
                  <c15:fullRef>
                    <c15:sqref>'Supply Mix Charts'!$A$5:$A$25</c15:sqref>
                  </c15:fullRef>
                </c:ext>
              </c:extLst>
              <c:f>'Supply Mix Charts'!$A$5:$A$10</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Charts'!$J$5:$J$25</c15:sqref>
                  </c15:fullRef>
                </c:ext>
              </c:extLst>
              <c:f>'Supply Mix Charts'!$J$5:$J$10</c:f>
              <c:numCache>
                <c:formatCode>#,##0</c:formatCode>
                <c:ptCount val="6"/>
                <c:pt idx="0">
                  <c:v>2845.8616784792393</c:v>
                </c:pt>
                <c:pt idx="1">
                  <c:v>2636.1416543703526</c:v>
                </c:pt>
                <c:pt idx="2">
                  <c:v>2636.1416543703526</c:v>
                </c:pt>
                <c:pt idx="3">
                  <c:v>2636.1416543703526</c:v>
                </c:pt>
                <c:pt idx="4">
                  <c:v>2636.1416543703526</c:v>
                </c:pt>
                <c:pt idx="5">
                  <c:v>2636.1416543703526</c:v>
                </c:pt>
              </c:numCache>
            </c:numRef>
          </c:val>
          <c:extLst>
            <c:ext xmlns:c16="http://schemas.microsoft.com/office/drawing/2014/chart" uri="{C3380CC4-5D6E-409C-BE32-E72D297353CC}">
              <c16:uniqueId val="{0000000A-524C-4144-AD20-8E31DCB37AB1}"/>
            </c:ext>
          </c:extLst>
        </c:ser>
        <c:dLbls>
          <c:showLegendKey val="0"/>
          <c:showVal val="0"/>
          <c:showCatName val="0"/>
          <c:showSerName val="0"/>
          <c:showPercent val="0"/>
          <c:showBubbleSize val="0"/>
        </c:dLbls>
        <c:gapWidth val="120"/>
        <c:overlap val="100"/>
        <c:axId val="564221360"/>
        <c:axId val="564219728"/>
        <c:extLst/>
      </c:barChart>
      <c:catAx>
        <c:axId val="5642213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219728"/>
        <c:crosses val="autoZero"/>
        <c:auto val="1"/>
        <c:lblAlgn val="ctr"/>
        <c:lblOffset val="100"/>
        <c:noMultiLvlLbl val="0"/>
      </c:catAx>
      <c:valAx>
        <c:axId val="56421972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MW</a:t>
                </a:r>
              </a:p>
            </c:rich>
          </c:tx>
          <c:layout>
            <c:manualLayout>
              <c:xMode val="edge"/>
              <c:yMode val="edge"/>
              <c:x val="1.3227455364375747E-2"/>
              <c:y val="0.3842150556423166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221360"/>
        <c:crosses val="autoZero"/>
        <c:crossBetween val="between"/>
      </c:valAx>
      <c:spPr>
        <a:noFill/>
        <a:ln>
          <a:solidFill>
            <a:schemeClr val="tx1"/>
          </a:solidFill>
        </a:ln>
        <a:effectLst/>
      </c:spPr>
    </c:plotArea>
    <c:legend>
      <c:legendPos val="r"/>
      <c:layout>
        <c:manualLayout>
          <c:xMode val="edge"/>
          <c:yMode val="edge"/>
          <c:x val="0.85297186616334797"/>
          <c:y val="0.1103973591355476"/>
          <c:w val="0.14702810586176729"/>
          <c:h val="0.693878772965879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Total Generation - PJM</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150235907623541"/>
          <c:y val="0.12516443257092863"/>
          <c:w val="0.69096417855324854"/>
          <c:h val="0.70973729225139892"/>
        </c:manualLayout>
      </c:layout>
      <c:barChart>
        <c:barDir val="col"/>
        <c:grouping val="stacked"/>
        <c:varyColors val="0"/>
        <c:ser>
          <c:idx val="0"/>
          <c:order val="0"/>
          <c:tx>
            <c:strRef>
              <c:f>'Supply Mix Charts'!$B$4</c:f>
              <c:strCache>
                <c:ptCount val="1"/>
                <c:pt idx="0">
                  <c:v>Coal</c:v>
                </c:pt>
              </c:strCache>
            </c:strRef>
          </c:tx>
          <c:spPr>
            <a:solidFill>
              <a:schemeClr val="accent4"/>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Charts'!$B$30:$B$50</c15:sqref>
                  </c15:fullRef>
                </c:ext>
              </c:extLst>
              <c:f>'Supply Mix Charts'!$B$30:$B$35</c:f>
              <c:numCache>
                <c:formatCode>#,##0</c:formatCode>
                <c:ptCount val="6"/>
                <c:pt idx="0">
                  <c:v>178511.90160400391</c:v>
                </c:pt>
                <c:pt idx="1">
                  <c:v>42651.159292968747</c:v>
                </c:pt>
                <c:pt idx="2">
                  <c:v>41240.587541015622</c:v>
                </c:pt>
                <c:pt idx="3">
                  <c:v>56381.225906250002</c:v>
                </c:pt>
                <c:pt idx="4">
                  <c:v>36022.658554687499</c:v>
                </c:pt>
                <c:pt idx="5">
                  <c:v>33344.755328125</c:v>
                </c:pt>
              </c:numCache>
            </c:numRef>
          </c:val>
          <c:extLst>
            <c:ext xmlns:c16="http://schemas.microsoft.com/office/drawing/2014/chart" uri="{C3380CC4-5D6E-409C-BE32-E72D297353CC}">
              <c16:uniqueId val="{00000000-96C7-41F4-9CC9-0A41ECF89F47}"/>
            </c:ext>
          </c:extLst>
        </c:ser>
        <c:ser>
          <c:idx val="1"/>
          <c:order val="1"/>
          <c:tx>
            <c:strRef>
              <c:f>'Supply Mix Charts'!$C$4</c:f>
              <c:strCache>
                <c:ptCount val="1"/>
                <c:pt idx="0">
                  <c:v>Gas</c:v>
                </c:pt>
              </c:strCache>
            </c:strRef>
          </c:tx>
          <c:spPr>
            <a:solidFill>
              <a:schemeClr val="tx2"/>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Charts'!$C$30:$C$50</c15:sqref>
                  </c15:fullRef>
                </c:ext>
              </c:extLst>
              <c:f>'Supply Mix Charts'!$C$30:$C$35</c:f>
              <c:numCache>
                <c:formatCode>#,##0</c:formatCode>
                <c:ptCount val="6"/>
                <c:pt idx="0">
                  <c:v>292044.29120657995</c:v>
                </c:pt>
                <c:pt idx="1">
                  <c:v>294990.12504105567</c:v>
                </c:pt>
                <c:pt idx="2">
                  <c:v>323873.92195676256</c:v>
                </c:pt>
                <c:pt idx="3">
                  <c:v>326878.33728997124</c:v>
                </c:pt>
                <c:pt idx="4">
                  <c:v>265979.11181418539</c:v>
                </c:pt>
                <c:pt idx="5">
                  <c:v>235401.74558083783</c:v>
                </c:pt>
              </c:numCache>
            </c:numRef>
          </c:val>
          <c:extLst>
            <c:ext xmlns:c16="http://schemas.microsoft.com/office/drawing/2014/chart" uri="{C3380CC4-5D6E-409C-BE32-E72D297353CC}">
              <c16:uniqueId val="{00000001-96C7-41F4-9CC9-0A41ECF89F47}"/>
            </c:ext>
          </c:extLst>
        </c:ser>
        <c:ser>
          <c:idx val="10"/>
          <c:order val="2"/>
          <c:tx>
            <c:strRef>
              <c:f>'Supply Mix Charts'!$L$29</c:f>
              <c:strCache>
                <c:ptCount val="1"/>
                <c:pt idx="0">
                  <c:v>Gas CCS</c:v>
                </c:pt>
              </c:strCache>
            </c:strRef>
          </c:tx>
          <c:spPr>
            <a:solidFill>
              <a:srgbClr val="C00000"/>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Charts'!$L$30:$L$50</c15:sqref>
                  </c15:fullRef>
                </c:ext>
              </c:extLst>
              <c:f>'Supply Mix Charts'!$L$30:$L$35</c:f>
              <c:numCache>
                <c:formatCode>#,##0</c:formatCode>
                <c:ptCount val="6"/>
                <c:pt idx="0">
                  <c:v>0</c:v>
                </c:pt>
                <c:pt idx="1">
                  <c:v>0</c:v>
                </c:pt>
                <c:pt idx="2">
                  <c:v>0</c:v>
                </c:pt>
                <c:pt idx="3">
                  <c:v>0</c:v>
                </c:pt>
                <c:pt idx="4">
                  <c:v>6577.9787500000002</c:v>
                </c:pt>
                <c:pt idx="5">
                  <c:v>0</c:v>
                </c:pt>
              </c:numCache>
            </c:numRef>
          </c:val>
          <c:extLst xmlns:c15="http://schemas.microsoft.com/office/drawing/2012/chart">
            <c:ext xmlns:c16="http://schemas.microsoft.com/office/drawing/2014/chart" uri="{C3380CC4-5D6E-409C-BE32-E72D297353CC}">
              <c16:uniqueId val="{00000002-96C7-41F4-9CC9-0A41ECF89F47}"/>
            </c:ext>
          </c:extLst>
        </c:ser>
        <c:ser>
          <c:idx val="2"/>
          <c:order val="3"/>
          <c:tx>
            <c:strRef>
              <c:f>'Supply Mix Charts'!$D$4</c:f>
              <c:strCache>
                <c:ptCount val="1"/>
                <c:pt idx="0">
                  <c:v>Oil</c:v>
                </c:pt>
              </c:strCache>
            </c:strRef>
          </c:tx>
          <c:spPr>
            <a:solidFill>
              <a:schemeClr val="tx1"/>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Charts'!$D$30:$D$50</c15:sqref>
                  </c15:fullRef>
                </c:ext>
              </c:extLst>
              <c:f>'Supply Mix Charts'!$D$30:$D$35</c:f>
              <c:numCache>
                <c:formatCode>#,##0</c:formatCode>
                <c:ptCount val="6"/>
                <c:pt idx="0">
                  <c:v>0.50999357914924626</c:v>
                </c:pt>
                <c:pt idx="1">
                  <c:v>0.11586266374588013</c:v>
                </c:pt>
                <c:pt idx="2">
                  <c:v>0.11571432805061341</c:v>
                </c:pt>
                <c:pt idx="3">
                  <c:v>3.1657046359181402</c:v>
                </c:pt>
                <c:pt idx="4">
                  <c:v>1.5459298698902131</c:v>
                </c:pt>
                <c:pt idx="5">
                  <c:v>3.6780073930025101</c:v>
                </c:pt>
              </c:numCache>
            </c:numRef>
          </c:val>
          <c:extLst>
            <c:ext xmlns:c16="http://schemas.microsoft.com/office/drawing/2014/chart" uri="{C3380CC4-5D6E-409C-BE32-E72D297353CC}">
              <c16:uniqueId val="{00000003-96C7-41F4-9CC9-0A41ECF89F47}"/>
            </c:ext>
          </c:extLst>
        </c:ser>
        <c:ser>
          <c:idx val="3"/>
          <c:order val="4"/>
          <c:tx>
            <c:strRef>
              <c:f>'Supply Mix Charts'!$E$4</c:f>
              <c:strCache>
                <c:ptCount val="1"/>
                <c:pt idx="0">
                  <c:v>Nuclear</c:v>
                </c:pt>
              </c:strCache>
            </c:strRef>
          </c:tx>
          <c:spPr>
            <a:solidFill>
              <a:schemeClr val="accent6"/>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Charts'!$E$30:$E$50</c15:sqref>
                  </c15:fullRef>
                </c:ext>
              </c:extLst>
              <c:f>'Supply Mix Charts'!$E$30:$E$35</c:f>
              <c:numCache>
                <c:formatCode>#,##0</c:formatCode>
                <c:ptCount val="6"/>
                <c:pt idx="0">
                  <c:v>273341.64649999997</c:v>
                </c:pt>
                <c:pt idx="1">
                  <c:v>252852.84075</c:v>
                </c:pt>
                <c:pt idx="2">
                  <c:v>252852.84224999999</c:v>
                </c:pt>
                <c:pt idx="3">
                  <c:v>252852.83374999999</c:v>
                </c:pt>
                <c:pt idx="4">
                  <c:v>281688.74625000003</c:v>
                </c:pt>
                <c:pt idx="5">
                  <c:v>273341.63750000001</c:v>
                </c:pt>
              </c:numCache>
            </c:numRef>
          </c:val>
          <c:extLst>
            <c:ext xmlns:c16="http://schemas.microsoft.com/office/drawing/2014/chart" uri="{C3380CC4-5D6E-409C-BE32-E72D297353CC}">
              <c16:uniqueId val="{00000004-96C7-41F4-9CC9-0A41ECF89F47}"/>
            </c:ext>
          </c:extLst>
        </c:ser>
        <c:ser>
          <c:idx val="4"/>
          <c:order val="5"/>
          <c:tx>
            <c:strRef>
              <c:f>'Supply Mix Charts'!$F$4</c:f>
              <c:strCache>
                <c:ptCount val="1"/>
                <c:pt idx="0">
                  <c:v>Hydro</c:v>
                </c:pt>
              </c:strCache>
            </c:strRef>
          </c:tx>
          <c:spPr>
            <a:solidFill>
              <a:schemeClr val="accent2"/>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Charts'!$F$30:$F$50</c15:sqref>
                  </c15:fullRef>
                </c:ext>
              </c:extLst>
              <c:f>'Supply Mix Charts'!$F$30:$F$35</c:f>
              <c:numCache>
                <c:formatCode>#,##0</c:formatCode>
                <c:ptCount val="6"/>
                <c:pt idx="0">
                  <c:v>7820.692374897003</c:v>
                </c:pt>
                <c:pt idx="1">
                  <c:v>8156.2971376609803</c:v>
                </c:pt>
                <c:pt idx="2">
                  <c:v>8157.988587703705</c:v>
                </c:pt>
                <c:pt idx="3">
                  <c:v>8019.5976989746096</c:v>
                </c:pt>
                <c:pt idx="4">
                  <c:v>7951.344666981061</c:v>
                </c:pt>
                <c:pt idx="5">
                  <c:v>8101.5087145919797</c:v>
                </c:pt>
              </c:numCache>
            </c:numRef>
          </c:val>
          <c:extLst>
            <c:ext xmlns:c16="http://schemas.microsoft.com/office/drawing/2014/chart" uri="{C3380CC4-5D6E-409C-BE32-E72D297353CC}">
              <c16:uniqueId val="{00000005-96C7-41F4-9CC9-0A41ECF89F47}"/>
            </c:ext>
          </c:extLst>
        </c:ser>
        <c:ser>
          <c:idx val="9"/>
          <c:order val="6"/>
          <c:tx>
            <c:strRef>
              <c:f>'Supply Mix Charts'!$K$4</c:f>
              <c:strCache>
                <c:ptCount val="1"/>
                <c:pt idx="0">
                  <c:v>Off-Wind</c:v>
                </c:pt>
              </c:strCache>
            </c:strRef>
          </c:tx>
          <c:spPr>
            <a:solidFill>
              <a:schemeClr val="accent3">
                <a:lumMod val="40000"/>
                <a:lumOff val="60000"/>
              </a:schemeClr>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Charts'!$K$30:$K$50</c15:sqref>
                  </c15:fullRef>
                </c:ext>
              </c:extLst>
              <c:f>'Supply Mix Charts'!$K$30:$K$35</c:f>
              <c:numCache>
                <c:formatCode>#,##0</c:formatCode>
                <c:ptCount val="6"/>
                <c:pt idx="0">
                  <c:v>92.469476562500006</c:v>
                </c:pt>
                <c:pt idx="1">
                  <c:v>50056.810820312501</c:v>
                </c:pt>
                <c:pt idx="2">
                  <c:v>50056.810820312501</c:v>
                </c:pt>
                <c:pt idx="3">
                  <c:v>50056.772320312499</c:v>
                </c:pt>
                <c:pt idx="4">
                  <c:v>61615.494820312502</c:v>
                </c:pt>
                <c:pt idx="5">
                  <c:v>50056.810820312501</c:v>
                </c:pt>
              </c:numCache>
            </c:numRef>
          </c:val>
          <c:extLst xmlns:c15="http://schemas.microsoft.com/office/drawing/2012/chart">
            <c:ext xmlns:c16="http://schemas.microsoft.com/office/drawing/2014/chart" uri="{C3380CC4-5D6E-409C-BE32-E72D297353CC}">
              <c16:uniqueId val="{00000006-96C7-41F4-9CC9-0A41ECF89F47}"/>
            </c:ext>
          </c:extLst>
        </c:ser>
        <c:ser>
          <c:idx val="5"/>
          <c:order val="7"/>
          <c:tx>
            <c:strRef>
              <c:f>'Supply Mix Charts'!$G$4</c:f>
              <c:strCache>
                <c:ptCount val="1"/>
                <c:pt idx="0">
                  <c:v>Wind</c:v>
                </c:pt>
              </c:strCache>
            </c:strRef>
          </c:tx>
          <c:spPr>
            <a:solidFill>
              <a:schemeClr val="accent3"/>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Charts'!$G$30:$G$50</c15:sqref>
                  </c15:fullRef>
                </c:ext>
              </c:extLst>
              <c:f>'Supply Mix Charts'!$G$30:$G$35</c:f>
              <c:numCache>
                <c:formatCode>#,##0</c:formatCode>
                <c:ptCount val="6"/>
                <c:pt idx="0">
                  <c:v>31560.62857751465</c:v>
                </c:pt>
                <c:pt idx="1">
                  <c:v>164313.94717858886</c:v>
                </c:pt>
                <c:pt idx="2">
                  <c:v>162869.18905358887</c:v>
                </c:pt>
                <c:pt idx="3">
                  <c:v>80048.51249108887</c:v>
                </c:pt>
                <c:pt idx="4">
                  <c:v>213925.49805944823</c:v>
                </c:pt>
                <c:pt idx="5">
                  <c:v>213701.22281140136</c:v>
                </c:pt>
              </c:numCache>
            </c:numRef>
          </c:val>
          <c:extLst>
            <c:ext xmlns:c16="http://schemas.microsoft.com/office/drawing/2014/chart" uri="{C3380CC4-5D6E-409C-BE32-E72D297353CC}">
              <c16:uniqueId val="{00000007-96C7-41F4-9CC9-0A41ECF89F47}"/>
            </c:ext>
          </c:extLst>
        </c:ser>
        <c:ser>
          <c:idx val="6"/>
          <c:order val="8"/>
          <c:tx>
            <c:strRef>
              <c:f>'Supply Mix Charts'!$H$4</c:f>
              <c:strCache>
                <c:ptCount val="1"/>
                <c:pt idx="0">
                  <c:v>Solar</c:v>
                </c:pt>
              </c:strCache>
            </c:strRef>
          </c:tx>
          <c:spPr>
            <a:solidFill>
              <a:schemeClr val="accent5"/>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Charts'!$H$30:$H$50</c15:sqref>
                  </c15:fullRef>
                </c:ext>
              </c:extLst>
              <c:f>'Supply Mix Charts'!$H$30:$H$35</c:f>
              <c:numCache>
                <c:formatCode>#,##0</c:formatCode>
                <c:ptCount val="6"/>
                <c:pt idx="0">
                  <c:v>12061.802950836181</c:v>
                </c:pt>
                <c:pt idx="1">
                  <c:v>137107.1721397705</c:v>
                </c:pt>
                <c:pt idx="2">
                  <c:v>104858.66748071289</c:v>
                </c:pt>
                <c:pt idx="3">
                  <c:v>116088.41901428223</c:v>
                </c:pt>
                <c:pt idx="4">
                  <c:v>198780.28869677734</c:v>
                </c:pt>
                <c:pt idx="5">
                  <c:v>120042.59708166504</c:v>
                </c:pt>
              </c:numCache>
            </c:numRef>
          </c:val>
          <c:extLst>
            <c:ext xmlns:c16="http://schemas.microsoft.com/office/drawing/2014/chart" uri="{C3380CC4-5D6E-409C-BE32-E72D297353CC}">
              <c16:uniqueId val="{00000008-96C7-41F4-9CC9-0A41ECF89F47}"/>
            </c:ext>
          </c:extLst>
        </c:ser>
        <c:ser>
          <c:idx val="7"/>
          <c:order val="9"/>
          <c:tx>
            <c:strRef>
              <c:f>'Supply Mix Charts'!$I$4</c:f>
              <c:strCache>
                <c:ptCount val="1"/>
                <c:pt idx="0">
                  <c:v>Storage</c:v>
                </c:pt>
              </c:strCache>
            </c:strRef>
          </c:tx>
          <c:spPr>
            <a:solidFill>
              <a:schemeClr val="accent1"/>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Charts'!$I$30:$I$50</c15:sqref>
                  </c15:fullRef>
                </c:ext>
              </c:extLst>
              <c:f>'Supply Mix Charts'!$I$30:$I$35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96C7-41F4-9CC9-0A41ECF89F47}"/>
            </c:ext>
          </c:extLst>
        </c:ser>
        <c:ser>
          <c:idx val="8"/>
          <c:order val="10"/>
          <c:tx>
            <c:strRef>
              <c:f>'Supply Mix Charts'!$J$4</c:f>
              <c:strCache>
                <c:ptCount val="1"/>
                <c:pt idx="0">
                  <c:v>Other</c:v>
                </c:pt>
              </c:strCache>
            </c:strRef>
          </c:tx>
          <c:spPr>
            <a:solidFill>
              <a:schemeClr val="bg2"/>
            </a:solidFill>
            <a:ln>
              <a:noFill/>
            </a:ln>
            <a:effectLst/>
          </c:spPr>
          <c:invertIfNegative val="0"/>
          <c:cat>
            <c:strRef>
              <c:extLst>
                <c:ext xmlns:c15="http://schemas.microsoft.com/office/drawing/2012/chart" uri="{02D57815-91ED-43cb-92C2-25804820EDAC}">
                  <c15:fullRef>
                    <c15:sqref>'Supply Mix Charts'!$A$30:$A$50</c15:sqref>
                  </c15:fullRef>
                </c:ext>
              </c:extLst>
              <c:f>'Supply Mix Charts'!$A$30:$A$35</c:f>
              <c:strCache>
                <c:ptCount val="6"/>
                <c:pt idx="0">
                  <c:v>2022</c:v>
                </c:pt>
                <c:pt idx="1">
                  <c:v>2037 (REF)</c:v>
                </c:pt>
                <c:pt idx="2">
                  <c:v>2037 (REF-HC)</c:v>
                </c:pt>
                <c:pt idx="3">
                  <c:v>2037 (NCR)</c:v>
                </c:pt>
                <c:pt idx="4">
                  <c:v>2037 (CETA)</c:v>
                </c:pt>
                <c:pt idx="5">
                  <c:v>2037 (ECR)</c:v>
                </c:pt>
              </c:strCache>
            </c:strRef>
          </c:cat>
          <c:val>
            <c:numRef>
              <c:extLst>
                <c:ext xmlns:c15="http://schemas.microsoft.com/office/drawing/2012/chart" uri="{02D57815-91ED-43cb-92C2-25804820EDAC}">
                  <c15:fullRef>
                    <c15:sqref>'Supply Mix Charts'!$J$30:$J$50</c15:sqref>
                  </c15:fullRef>
                </c:ext>
              </c:extLst>
              <c:f>'Supply Mix Charts'!$J$30:$J$35</c:f>
              <c:numCache>
                <c:formatCode>#,##0</c:formatCode>
                <c:ptCount val="6"/>
                <c:pt idx="0">
                  <c:v>12043.984812744378</c:v>
                </c:pt>
                <c:pt idx="1">
                  <c:v>10073.476933228612</c:v>
                </c:pt>
                <c:pt idx="2">
                  <c:v>10304.473639356613</c:v>
                </c:pt>
                <c:pt idx="3">
                  <c:v>9426.5323530069581</c:v>
                </c:pt>
                <c:pt idx="4">
                  <c:v>9524.9764105298527</c:v>
                </c:pt>
                <c:pt idx="5">
                  <c:v>11753.845858626128</c:v>
                </c:pt>
              </c:numCache>
            </c:numRef>
          </c:val>
          <c:extLst>
            <c:ext xmlns:c16="http://schemas.microsoft.com/office/drawing/2014/chart" uri="{C3380CC4-5D6E-409C-BE32-E72D297353CC}">
              <c16:uniqueId val="{0000000A-96C7-41F4-9CC9-0A41ECF89F47}"/>
            </c:ext>
          </c:extLst>
        </c:ser>
        <c:dLbls>
          <c:showLegendKey val="0"/>
          <c:showVal val="0"/>
          <c:showCatName val="0"/>
          <c:showSerName val="0"/>
          <c:showPercent val="0"/>
          <c:showBubbleSize val="0"/>
        </c:dLbls>
        <c:gapWidth val="120"/>
        <c:overlap val="100"/>
        <c:axId val="564218096"/>
        <c:axId val="564215920"/>
        <c:extLst/>
      </c:barChart>
      <c:catAx>
        <c:axId val="5642180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215920"/>
        <c:crosses val="autoZero"/>
        <c:auto val="1"/>
        <c:lblAlgn val="ctr"/>
        <c:lblOffset val="100"/>
        <c:noMultiLvlLbl val="0"/>
      </c:catAx>
      <c:valAx>
        <c:axId val="564215920"/>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GWh</a:t>
                </a:r>
              </a:p>
            </c:rich>
          </c:tx>
          <c:layout>
            <c:manualLayout>
              <c:xMode val="edge"/>
              <c:yMode val="edge"/>
              <c:x val="1.7858705161854771E-3"/>
              <c:y val="0.3457499453193351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218096"/>
        <c:crosses val="autoZero"/>
        <c:crossBetween val="between"/>
      </c:valAx>
      <c:spPr>
        <a:noFill/>
        <a:ln>
          <a:solidFill>
            <a:sysClr val="windowText" lastClr="000000"/>
          </a:solidFill>
        </a:ln>
        <a:effectLst/>
      </c:spPr>
    </c:plotArea>
    <c:legend>
      <c:legendPos val="r"/>
      <c:layout>
        <c:manualLayout>
          <c:xMode val="edge"/>
          <c:yMode val="edge"/>
          <c:x val="0.85297189413823271"/>
          <c:y val="0.13569936570428698"/>
          <c:w val="0.14702810586176729"/>
          <c:h val="0.693878772965879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22710142001481"/>
          <c:y val="4.9838177542353534E-2"/>
          <c:w val="0.8383925566996433"/>
          <c:h val="0.70301975832229779"/>
        </c:manualLayout>
      </c:layout>
      <c:lineChart>
        <c:grouping val="standard"/>
        <c:varyColors val="0"/>
        <c:ser>
          <c:idx val="0"/>
          <c:order val="0"/>
          <c:tx>
            <c:strRef>
              <c:f>'Natural Gas Prices'!$B$33</c:f>
              <c:strCache>
                <c:ptCount val="1"/>
                <c:pt idx="0">
                  <c:v>Henry Hub</c:v>
                </c:pt>
              </c:strCache>
            </c:strRef>
          </c:tx>
          <c:spPr>
            <a:ln w="28575" cap="rnd">
              <a:solidFill>
                <a:schemeClr val="accent1"/>
              </a:solidFill>
              <a:round/>
            </a:ln>
            <a:effectLst/>
          </c:spPr>
          <c:marker>
            <c:symbol val="none"/>
          </c:marker>
          <c:cat>
            <c:numRef>
              <c:f>'Natural Gas Prices'!$A$34:$A$225</c:f>
              <c:numCache>
                <c:formatCode>[$-409]mmm\-yy;@</c:formatCode>
                <c:ptCount val="19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pt idx="60">
                  <c:v>46388</c:v>
                </c:pt>
                <c:pt idx="61">
                  <c:v>46419</c:v>
                </c:pt>
                <c:pt idx="62">
                  <c:v>46447</c:v>
                </c:pt>
                <c:pt idx="63">
                  <c:v>46478</c:v>
                </c:pt>
                <c:pt idx="64">
                  <c:v>46508</c:v>
                </c:pt>
                <c:pt idx="65">
                  <c:v>46539</c:v>
                </c:pt>
                <c:pt idx="66">
                  <c:v>46569</c:v>
                </c:pt>
                <c:pt idx="67">
                  <c:v>46600</c:v>
                </c:pt>
                <c:pt idx="68">
                  <c:v>46631</c:v>
                </c:pt>
                <c:pt idx="69">
                  <c:v>46661</c:v>
                </c:pt>
                <c:pt idx="70">
                  <c:v>46692</c:v>
                </c:pt>
                <c:pt idx="71">
                  <c:v>46722</c:v>
                </c:pt>
                <c:pt idx="72">
                  <c:v>46753</c:v>
                </c:pt>
                <c:pt idx="73">
                  <c:v>46784</c:v>
                </c:pt>
                <c:pt idx="74">
                  <c:v>46813</c:v>
                </c:pt>
                <c:pt idx="75">
                  <c:v>46844</c:v>
                </c:pt>
                <c:pt idx="76">
                  <c:v>46874</c:v>
                </c:pt>
                <c:pt idx="77">
                  <c:v>46905</c:v>
                </c:pt>
                <c:pt idx="78">
                  <c:v>46935</c:v>
                </c:pt>
                <c:pt idx="79">
                  <c:v>46966</c:v>
                </c:pt>
                <c:pt idx="80">
                  <c:v>46997</c:v>
                </c:pt>
                <c:pt idx="81">
                  <c:v>47027</c:v>
                </c:pt>
                <c:pt idx="82">
                  <c:v>47058</c:v>
                </c:pt>
                <c:pt idx="83">
                  <c:v>47088</c:v>
                </c:pt>
                <c:pt idx="84">
                  <c:v>47119</c:v>
                </c:pt>
                <c:pt idx="85">
                  <c:v>47150</c:v>
                </c:pt>
                <c:pt idx="86">
                  <c:v>47178</c:v>
                </c:pt>
                <c:pt idx="87">
                  <c:v>47209</c:v>
                </c:pt>
                <c:pt idx="88">
                  <c:v>47239</c:v>
                </c:pt>
                <c:pt idx="89">
                  <c:v>47270</c:v>
                </c:pt>
                <c:pt idx="90">
                  <c:v>47300</c:v>
                </c:pt>
                <c:pt idx="91">
                  <c:v>47331</c:v>
                </c:pt>
                <c:pt idx="92">
                  <c:v>47362</c:v>
                </c:pt>
                <c:pt idx="93">
                  <c:v>47392</c:v>
                </c:pt>
                <c:pt idx="94">
                  <c:v>47423</c:v>
                </c:pt>
                <c:pt idx="95">
                  <c:v>47453</c:v>
                </c:pt>
                <c:pt idx="96">
                  <c:v>47484</c:v>
                </c:pt>
                <c:pt idx="97">
                  <c:v>47515</c:v>
                </c:pt>
                <c:pt idx="98">
                  <c:v>47543</c:v>
                </c:pt>
                <c:pt idx="99">
                  <c:v>47574</c:v>
                </c:pt>
                <c:pt idx="100">
                  <c:v>47604</c:v>
                </c:pt>
                <c:pt idx="101">
                  <c:v>47635</c:v>
                </c:pt>
                <c:pt idx="102">
                  <c:v>47665</c:v>
                </c:pt>
                <c:pt idx="103">
                  <c:v>47696</c:v>
                </c:pt>
                <c:pt idx="104">
                  <c:v>47727</c:v>
                </c:pt>
                <c:pt idx="105">
                  <c:v>47757</c:v>
                </c:pt>
                <c:pt idx="106">
                  <c:v>47788</c:v>
                </c:pt>
                <c:pt idx="107">
                  <c:v>47818</c:v>
                </c:pt>
                <c:pt idx="108">
                  <c:v>47849</c:v>
                </c:pt>
                <c:pt idx="109">
                  <c:v>47880</c:v>
                </c:pt>
                <c:pt idx="110">
                  <c:v>47908</c:v>
                </c:pt>
                <c:pt idx="111">
                  <c:v>47939</c:v>
                </c:pt>
                <c:pt idx="112">
                  <c:v>47969</c:v>
                </c:pt>
                <c:pt idx="113">
                  <c:v>48000</c:v>
                </c:pt>
                <c:pt idx="114">
                  <c:v>48030</c:v>
                </c:pt>
                <c:pt idx="115">
                  <c:v>48061</c:v>
                </c:pt>
                <c:pt idx="116">
                  <c:v>48092</c:v>
                </c:pt>
                <c:pt idx="117">
                  <c:v>48122</c:v>
                </c:pt>
                <c:pt idx="118">
                  <c:v>48153</c:v>
                </c:pt>
                <c:pt idx="119">
                  <c:v>48183</c:v>
                </c:pt>
                <c:pt idx="120">
                  <c:v>48214</c:v>
                </c:pt>
                <c:pt idx="121">
                  <c:v>48245</c:v>
                </c:pt>
                <c:pt idx="122">
                  <c:v>48274</c:v>
                </c:pt>
                <c:pt idx="123">
                  <c:v>48305</c:v>
                </c:pt>
                <c:pt idx="124">
                  <c:v>48335</c:v>
                </c:pt>
                <c:pt idx="125">
                  <c:v>48366</c:v>
                </c:pt>
                <c:pt idx="126">
                  <c:v>48396</c:v>
                </c:pt>
                <c:pt idx="127">
                  <c:v>48427</c:v>
                </c:pt>
                <c:pt idx="128">
                  <c:v>48458</c:v>
                </c:pt>
                <c:pt idx="129">
                  <c:v>48488</c:v>
                </c:pt>
                <c:pt idx="130">
                  <c:v>48519</c:v>
                </c:pt>
                <c:pt idx="131">
                  <c:v>48549</c:v>
                </c:pt>
                <c:pt idx="132">
                  <c:v>48580</c:v>
                </c:pt>
                <c:pt idx="133">
                  <c:v>48611</c:v>
                </c:pt>
                <c:pt idx="134">
                  <c:v>48639</c:v>
                </c:pt>
                <c:pt idx="135">
                  <c:v>48670</c:v>
                </c:pt>
                <c:pt idx="136">
                  <c:v>48700</c:v>
                </c:pt>
                <c:pt idx="137">
                  <c:v>48731</c:v>
                </c:pt>
                <c:pt idx="138">
                  <c:v>48761</c:v>
                </c:pt>
                <c:pt idx="139">
                  <c:v>48792</c:v>
                </c:pt>
                <c:pt idx="140">
                  <c:v>48823</c:v>
                </c:pt>
                <c:pt idx="141">
                  <c:v>48853</c:v>
                </c:pt>
                <c:pt idx="142">
                  <c:v>48884</c:v>
                </c:pt>
                <c:pt idx="143">
                  <c:v>48914</c:v>
                </c:pt>
                <c:pt idx="144">
                  <c:v>48945</c:v>
                </c:pt>
                <c:pt idx="145">
                  <c:v>48976</c:v>
                </c:pt>
                <c:pt idx="146">
                  <c:v>49004</c:v>
                </c:pt>
                <c:pt idx="147">
                  <c:v>49035</c:v>
                </c:pt>
                <c:pt idx="148">
                  <c:v>49065</c:v>
                </c:pt>
                <c:pt idx="149">
                  <c:v>49096</c:v>
                </c:pt>
                <c:pt idx="150">
                  <c:v>49126</c:v>
                </c:pt>
                <c:pt idx="151">
                  <c:v>49157</c:v>
                </c:pt>
                <c:pt idx="152">
                  <c:v>49188</c:v>
                </c:pt>
                <c:pt idx="153">
                  <c:v>49218</c:v>
                </c:pt>
                <c:pt idx="154">
                  <c:v>49249</c:v>
                </c:pt>
                <c:pt idx="155">
                  <c:v>49279</c:v>
                </c:pt>
                <c:pt idx="156">
                  <c:v>49310</c:v>
                </c:pt>
                <c:pt idx="157">
                  <c:v>49341</c:v>
                </c:pt>
                <c:pt idx="158">
                  <c:v>49369</c:v>
                </c:pt>
                <c:pt idx="159">
                  <c:v>49400</c:v>
                </c:pt>
                <c:pt idx="160">
                  <c:v>49430</c:v>
                </c:pt>
                <c:pt idx="161">
                  <c:v>49461</c:v>
                </c:pt>
                <c:pt idx="162">
                  <c:v>49491</c:v>
                </c:pt>
                <c:pt idx="163">
                  <c:v>49522</c:v>
                </c:pt>
                <c:pt idx="164">
                  <c:v>49553</c:v>
                </c:pt>
                <c:pt idx="165">
                  <c:v>49583</c:v>
                </c:pt>
                <c:pt idx="166">
                  <c:v>49614</c:v>
                </c:pt>
                <c:pt idx="167">
                  <c:v>49644</c:v>
                </c:pt>
                <c:pt idx="168">
                  <c:v>49675</c:v>
                </c:pt>
                <c:pt idx="169">
                  <c:v>49706</c:v>
                </c:pt>
                <c:pt idx="170">
                  <c:v>49735</c:v>
                </c:pt>
                <c:pt idx="171">
                  <c:v>49766</c:v>
                </c:pt>
                <c:pt idx="172">
                  <c:v>49796</c:v>
                </c:pt>
                <c:pt idx="173">
                  <c:v>49827</c:v>
                </c:pt>
                <c:pt idx="174">
                  <c:v>49857</c:v>
                </c:pt>
                <c:pt idx="175">
                  <c:v>49888</c:v>
                </c:pt>
                <c:pt idx="176">
                  <c:v>49919</c:v>
                </c:pt>
                <c:pt idx="177">
                  <c:v>49949</c:v>
                </c:pt>
                <c:pt idx="178">
                  <c:v>49980</c:v>
                </c:pt>
                <c:pt idx="179">
                  <c:v>50010</c:v>
                </c:pt>
                <c:pt idx="180">
                  <c:v>50041</c:v>
                </c:pt>
                <c:pt idx="181">
                  <c:v>50072</c:v>
                </c:pt>
                <c:pt idx="182">
                  <c:v>50100</c:v>
                </c:pt>
                <c:pt idx="183">
                  <c:v>50131</c:v>
                </c:pt>
                <c:pt idx="184">
                  <c:v>50161</c:v>
                </c:pt>
                <c:pt idx="185">
                  <c:v>50192</c:v>
                </c:pt>
                <c:pt idx="186">
                  <c:v>50222</c:v>
                </c:pt>
                <c:pt idx="187">
                  <c:v>50253</c:v>
                </c:pt>
                <c:pt idx="188">
                  <c:v>50284</c:v>
                </c:pt>
                <c:pt idx="189">
                  <c:v>50314</c:v>
                </c:pt>
                <c:pt idx="190">
                  <c:v>50345</c:v>
                </c:pt>
                <c:pt idx="191">
                  <c:v>50375</c:v>
                </c:pt>
              </c:numCache>
            </c:numRef>
          </c:cat>
          <c:val>
            <c:numRef>
              <c:f>'Natural Gas Prices'!$B$34:$B$225</c:f>
              <c:numCache>
                <c:formatCode>0.00</c:formatCode>
                <c:ptCount val="192"/>
                <c:pt idx="0">
                  <c:v>3.9532360566777198</c:v>
                </c:pt>
                <c:pt idx="1">
                  <c:v>4.4822763684913198</c:v>
                </c:pt>
                <c:pt idx="2">
                  <c:v>4.5056376243593599</c:v>
                </c:pt>
                <c:pt idx="3">
                  <c:v>6.0021806853582538</c:v>
                </c:pt>
                <c:pt idx="4">
                  <c:v>7.546457642447991</c:v>
                </c:pt>
                <c:pt idx="5">
                  <c:v>7.3559190031152628</c:v>
                </c:pt>
                <c:pt idx="6">
                  <c:v>5.813084112149526</c:v>
                </c:pt>
                <c:pt idx="7">
                  <c:v>5.8700934579439217</c:v>
                </c:pt>
                <c:pt idx="8">
                  <c:v>5.8485981308411201</c:v>
                </c:pt>
                <c:pt idx="9">
                  <c:v>5.8579439252336467</c:v>
                </c:pt>
                <c:pt idx="10">
                  <c:v>5.9411214953270965</c:v>
                </c:pt>
                <c:pt idx="11">
                  <c:v>6.0495327606900018</c:v>
                </c:pt>
                <c:pt idx="12">
                  <c:v>5.8313491674531948</c:v>
                </c:pt>
                <c:pt idx="13">
                  <c:v>5.6625564341828127</c:v>
                </c:pt>
                <c:pt idx="14">
                  <c:v>5.1064282604357745</c:v>
                </c:pt>
                <c:pt idx="15">
                  <c:v>4.1425322483209577</c:v>
                </c:pt>
                <c:pt idx="16">
                  <c:v>4.0581358160690826</c:v>
                </c:pt>
                <c:pt idx="17">
                  <c:v>4.1149923599019207</c:v>
                </c:pt>
                <c:pt idx="18">
                  <c:v>4.1789559717138696</c:v>
                </c:pt>
                <c:pt idx="19">
                  <c:v>4.1745140542269263</c:v>
                </c:pt>
                <c:pt idx="20">
                  <c:v>4.1514160832948335</c:v>
                </c:pt>
                <c:pt idx="21">
                  <c:v>4.1940584911694652</c:v>
                </c:pt>
                <c:pt idx="22">
                  <c:v>4.362851355673218</c:v>
                </c:pt>
                <c:pt idx="23">
                  <c:v>4.6027149503776483</c:v>
                </c:pt>
                <c:pt idx="24">
                  <c:v>4.5165451664306753</c:v>
                </c:pt>
                <c:pt idx="25">
                  <c:v>4.1778307841644375</c:v>
                </c:pt>
                <c:pt idx="26">
                  <c:v>3.8866857465983289</c:v>
                </c:pt>
                <c:pt idx="27">
                  <c:v>3.4508467049392877</c:v>
                </c:pt>
                <c:pt idx="28">
                  <c:v>3.4270464324290253</c:v>
                </c:pt>
                <c:pt idx="29">
                  <c:v>3.480914476738076</c:v>
                </c:pt>
                <c:pt idx="30">
                  <c:v>3.5810943249245821</c:v>
                </c:pt>
                <c:pt idx="31">
                  <c:v>3.6576997505370503</c:v>
                </c:pt>
                <c:pt idx="32">
                  <c:v>3.6438772198501592</c:v>
                </c:pt>
                <c:pt idx="33">
                  <c:v>3.6923122647301434</c:v>
                </c:pt>
                <c:pt idx="34">
                  <c:v>3.8759699626737572</c:v>
                </c:pt>
                <c:pt idx="35">
                  <c:v>4.142346831852497</c:v>
                </c:pt>
                <c:pt idx="36">
                  <c:v>4.3018492710921565</c:v>
                </c:pt>
                <c:pt idx="37">
                  <c:v>4.0816167020307983</c:v>
                </c:pt>
                <c:pt idx="38">
                  <c:v>3.2744183424725035</c:v>
                </c:pt>
                <c:pt idx="39">
                  <c:v>2.658747594713136</c:v>
                </c:pt>
                <c:pt idx="40">
                  <c:v>2.653730919808079</c:v>
                </c:pt>
                <c:pt idx="41">
                  <c:v>2.6820520566425436</c:v>
                </c:pt>
                <c:pt idx="42">
                  <c:v>2.8178275527651402</c:v>
                </c:pt>
                <c:pt idx="43">
                  <c:v>3.0655521757524111</c:v>
                </c:pt>
                <c:pt idx="44">
                  <c:v>3.0782586393563145</c:v>
                </c:pt>
                <c:pt idx="45">
                  <c:v>3.1084486346507352</c:v>
                </c:pt>
                <c:pt idx="46">
                  <c:v>3.3378773515796856</c:v>
                </c:pt>
                <c:pt idx="47">
                  <c:v>3.4544491642931279</c:v>
                </c:pt>
                <c:pt idx="48">
                  <c:v>3.5775620563547581</c:v>
                </c:pt>
                <c:pt idx="49">
                  <c:v>3.3426221261971683</c:v>
                </c:pt>
                <c:pt idx="50">
                  <c:v>2.7867968186593148</c:v>
                </c:pt>
                <c:pt idx="51">
                  <c:v>2.5619053025626357</c:v>
                </c:pt>
                <c:pt idx="52">
                  <c:v>2.5882794175706993</c:v>
                </c:pt>
                <c:pt idx="53">
                  <c:v>2.6318828162146168</c:v>
                </c:pt>
                <c:pt idx="54">
                  <c:v>2.7614874878176714</c:v>
                </c:pt>
                <c:pt idx="55">
                  <c:v>2.9777329358499447</c:v>
                </c:pt>
                <c:pt idx="56">
                  <c:v>2.9776881182819501</c:v>
                </c:pt>
                <c:pt idx="57">
                  <c:v>2.9940815656498967</c:v>
                </c:pt>
                <c:pt idx="58">
                  <c:v>3.2396677331904025</c:v>
                </c:pt>
                <c:pt idx="59">
                  <c:v>3.2979015019373379</c:v>
                </c:pt>
                <c:pt idx="60">
                  <c:v>3.680486408889426</c:v>
                </c:pt>
                <c:pt idx="61">
                  <c:v>3.5113368485321517</c:v>
                </c:pt>
                <c:pt idx="62">
                  <c:v>2.9673870590087947</c:v>
                </c:pt>
                <c:pt idx="63">
                  <c:v>2.7351798143145607</c:v>
                </c:pt>
                <c:pt idx="64">
                  <c:v>2.7537058499175249</c:v>
                </c:pt>
                <c:pt idx="65">
                  <c:v>2.7734171623184891</c:v>
                </c:pt>
                <c:pt idx="66">
                  <c:v>2.889726941253929</c:v>
                </c:pt>
                <c:pt idx="67">
                  <c:v>2.9952334113013546</c:v>
                </c:pt>
                <c:pt idx="68">
                  <c:v>3.0035016838438677</c:v>
                </c:pt>
                <c:pt idx="69">
                  <c:v>3.0245215782298649</c:v>
                </c:pt>
                <c:pt idx="70">
                  <c:v>3.2576000042968287</c:v>
                </c:pt>
                <c:pt idx="71">
                  <c:v>3.3144071183796044</c:v>
                </c:pt>
                <c:pt idx="72">
                  <c:v>3.8049167097370087</c:v>
                </c:pt>
                <c:pt idx="73">
                  <c:v>3.479229394420694</c:v>
                </c:pt>
                <c:pt idx="74">
                  <c:v>3.1331580400678809</c:v>
                </c:pt>
                <c:pt idx="75">
                  <c:v>2.9162554260899189</c:v>
                </c:pt>
                <c:pt idx="76">
                  <c:v>2.9351481922491884</c:v>
                </c:pt>
                <c:pt idx="77">
                  <c:v>2.9654350856927163</c:v>
                </c:pt>
                <c:pt idx="78">
                  <c:v>3.0966836747895004</c:v>
                </c:pt>
                <c:pt idx="79">
                  <c:v>3.2110917783402053</c:v>
                </c:pt>
                <c:pt idx="80">
                  <c:v>3.2092062554799732</c:v>
                </c:pt>
                <c:pt idx="81">
                  <c:v>3.2297891217030301</c:v>
                </c:pt>
                <c:pt idx="82">
                  <c:v>3.4661958778188802</c:v>
                </c:pt>
                <c:pt idx="83">
                  <c:v>3.5144303238974017</c:v>
                </c:pt>
                <c:pt idx="84">
                  <c:v>3.9318855562083406</c:v>
                </c:pt>
                <c:pt idx="85">
                  <c:v>3.7801525122709498</c:v>
                </c:pt>
                <c:pt idx="86">
                  <c:v>3.2630452609662197</c:v>
                </c:pt>
                <c:pt idx="87">
                  <c:v>3.0351107002534214</c:v>
                </c:pt>
                <c:pt idx="88">
                  <c:v>3.0546434248834737</c:v>
                </c:pt>
                <c:pt idx="89">
                  <c:v>3.078365795868979</c:v>
                </c:pt>
                <c:pt idx="90">
                  <c:v>3.1870706932682462</c:v>
                </c:pt>
                <c:pt idx="91">
                  <c:v>3.2982055218535771</c:v>
                </c:pt>
                <c:pt idx="92">
                  <c:v>3.2965361243211904</c:v>
                </c:pt>
                <c:pt idx="93">
                  <c:v>3.3165848197339454</c:v>
                </c:pt>
                <c:pt idx="94">
                  <c:v>3.5450661463273652</c:v>
                </c:pt>
                <c:pt idx="95">
                  <c:v>3.5896253243306964</c:v>
                </c:pt>
                <c:pt idx="96">
                  <c:v>4.033707492657669</c:v>
                </c:pt>
                <c:pt idx="97">
                  <c:v>3.7878282084056778</c:v>
                </c:pt>
                <c:pt idx="98">
                  <c:v>3.3404550453836785</c:v>
                </c:pt>
                <c:pt idx="99">
                  <c:v>3.1327170553079431</c:v>
                </c:pt>
                <c:pt idx="100">
                  <c:v>3.15756305049793</c:v>
                </c:pt>
                <c:pt idx="101">
                  <c:v>3.1771637977311689</c:v>
                </c:pt>
                <c:pt idx="102">
                  <c:v>3.3005078873372726</c:v>
                </c:pt>
                <c:pt idx="103">
                  <c:v>3.4064971131170103</c:v>
                </c:pt>
                <c:pt idx="104">
                  <c:v>3.4093003723693944</c:v>
                </c:pt>
                <c:pt idx="105">
                  <c:v>3.4265030384648782</c:v>
                </c:pt>
                <c:pt idx="106">
                  <c:v>3.6429632468229247</c:v>
                </c:pt>
                <c:pt idx="107">
                  <c:v>3.7006175721908692</c:v>
                </c:pt>
                <c:pt idx="108">
                  <c:v>3.9543557699936995</c:v>
                </c:pt>
                <c:pt idx="109">
                  <c:v>3.8143619713640877</c:v>
                </c:pt>
                <c:pt idx="110">
                  <c:v>3.4282521487751452</c:v>
                </c:pt>
                <c:pt idx="111">
                  <c:v>3.2200480104922971</c:v>
                </c:pt>
                <c:pt idx="112">
                  <c:v>3.2479045177490624</c:v>
                </c:pt>
                <c:pt idx="113">
                  <c:v>3.2672743521320156</c:v>
                </c:pt>
                <c:pt idx="114">
                  <c:v>3.3659244167786602</c:v>
                </c:pt>
                <c:pt idx="115">
                  <c:v>3.5316695657047972</c:v>
                </c:pt>
                <c:pt idx="116">
                  <c:v>3.5361747550389193</c:v>
                </c:pt>
                <c:pt idx="117">
                  <c:v>3.5565785784903765</c:v>
                </c:pt>
                <c:pt idx="118">
                  <c:v>3.7710638563525669</c:v>
                </c:pt>
                <c:pt idx="119">
                  <c:v>3.8324719374147547</c:v>
                </c:pt>
                <c:pt idx="120">
                  <c:v>4.0407412041110566</c:v>
                </c:pt>
                <c:pt idx="121">
                  <c:v>3.6929995503395476</c:v>
                </c:pt>
                <c:pt idx="122">
                  <c:v>3.5029322351361478</c:v>
                </c:pt>
                <c:pt idx="123">
                  <c:v>3.2929686091842485</c:v>
                </c:pt>
                <c:pt idx="124">
                  <c:v>3.3146334670486244</c:v>
                </c:pt>
                <c:pt idx="125">
                  <c:v>3.3382712079057577</c:v>
                </c:pt>
                <c:pt idx="126">
                  <c:v>3.4396389916750363</c:v>
                </c:pt>
                <c:pt idx="127">
                  <c:v>3.5437103895455313</c:v>
                </c:pt>
                <c:pt idx="128">
                  <c:v>3.5593246482314953</c:v>
                </c:pt>
                <c:pt idx="129">
                  <c:v>3.5802701500046461</c:v>
                </c:pt>
                <c:pt idx="130">
                  <c:v>3.7812394048637907</c:v>
                </c:pt>
                <c:pt idx="131">
                  <c:v>3.8418660222405308</c:v>
                </c:pt>
                <c:pt idx="132">
                  <c:v>4.2069691583439379</c:v>
                </c:pt>
                <c:pt idx="133">
                  <c:v>3.9502110350893647</c:v>
                </c:pt>
                <c:pt idx="134">
                  <c:v>3.5402573563306192</c:v>
                </c:pt>
                <c:pt idx="135">
                  <c:v>3.3284214025385084</c:v>
                </c:pt>
                <c:pt idx="136">
                  <c:v>3.3522083836220284</c:v>
                </c:pt>
                <c:pt idx="137">
                  <c:v>3.3727735048181713</c:v>
                </c:pt>
                <c:pt idx="138">
                  <c:v>3.4420014048330247</c:v>
                </c:pt>
                <c:pt idx="139">
                  <c:v>3.5853370872652621</c:v>
                </c:pt>
                <c:pt idx="140">
                  <c:v>3.60729109806827</c:v>
                </c:pt>
                <c:pt idx="141">
                  <c:v>3.6286617979864282</c:v>
                </c:pt>
                <c:pt idx="142">
                  <c:v>3.8285324536790561</c:v>
                </c:pt>
                <c:pt idx="143">
                  <c:v>3.9067311977117374</c:v>
                </c:pt>
                <c:pt idx="144">
                  <c:v>4.092921872100014</c:v>
                </c:pt>
                <c:pt idx="145">
                  <c:v>3.9144825626507127</c:v>
                </c:pt>
                <c:pt idx="146">
                  <c:v>3.5528931822579173</c:v>
                </c:pt>
                <c:pt idx="147">
                  <c:v>3.3284957969108069</c:v>
                </c:pt>
                <c:pt idx="148">
                  <c:v>3.3569438050648444</c:v>
                </c:pt>
                <c:pt idx="149">
                  <c:v>3.3777145865729672</c:v>
                </c:pt>
                <c:pt idx="150">
                  <c:v>3.4312820453318107</c:v>
                </c:pt>
                <c:pt idx="151">
                  <c:v>3.5985157290159662</c:v>
                </c:pt>
                <c:pt idx="152">
                  <c:v>3.6207265877086008</c:v>
                </c:pt>
                <c:pt idx="153">
                  <c:v>3.6381992967137258</c:v>
                </c:pt>
                <c:pt idx="154">
                  <c:v>3.8444301795544655</c:v>
                </c:pt>
                <c:pt idx="155">
                  <c:v>3.9244862364045794</c:v>
                </c:pt>
                <c:pt idx="156">
                  <c:v>4.2269999954732684</c:v>
                </c:pt>
                <c:pt idx="157">
                  <c:v>4.0615168306777116</c:v>
                </c:pt>
                <c:pt idx="158">
                  <c:v>3.6580937768255608</c:v>
                </c:pt>
                <c:pt idx="159">
                  <c:v>3.3233889816482738</c:v>
                </c:pt>
                <c:pt idx="160">
                  <c:v>3.3420979275287088</c:v>
                </c:pt>
                <c:pt idx="161">
                  <c:v>3.3681137294932246</c:v>
                </c:pt>
                <c:pt idx="162">
                  <c:v>3.4136242635301639</c:v>
                </c:pt>
                <c:pt idx="163">
                  <c:v>3.5352179654810159</c:v>
                </c:pt>
                <c:pt idx="164">
                  <c:v>3.5551506357177627</c:v>
                </c:pt>
                <c:pt idx="165">
                  <c:v>3.5762640327456081</c:v>
                </c:pt>
                <c:pt idx="166">
                  <c:v>3.7565949112974915</c:v>
                </c:pt>
                <c:pt idx="167">
                  <c:v>3.8377848298676098</c:v>
                </c:pt>
                <c:pt idx="168">
                  <c:v>4.0324498532686848</c:v>
                </c:pt>
                <c:pt idx="169">
                  <c:v>3.7266280955873166</c:v>
                </c:pt>
                <c:pt idx="170">
                  <c:v>3.6037143322521064</c:v>
                </c:pt>
                <c:pt idx="171">
                  <c:v>3.3965300780163608</c:v>
                </c:pt>
                <c:pt idx="172">
                  <c:v>3.4221614043976483</c:v>
                </c:pt>
                <c:pt idx="173">
                  <c:v>3.4484276842421249</c:v>
                </c:pt>
                <c:pt idx="174">
                  <c:v>3.5023245635006921</c:v>
                </c:pt>
                <c:pt idx="175">
                  <c:v>3.609199448123924</c:v>
                </c:pt>
                <c:pt idx="176">
                  <c:v>3.6294292338113756</c:v>
                </c:pt>
                <c:pt idx="177">
                  <c:v>3.6506536510076306</c:v>
                </c:pt>
                <c:pt idx="178">
                  <c:v>3.8437975764961827</c:v>
                </c:pt>
                <c:pt idx="179">
                  <c:v>3.9081879595823512</c:v>
                </c:pt>
                <c:pt idx="180">
                  <c:v>4.1246000664623619</c:v>
                </c:pt>
                <c:pt idx="181">
                  <c:v>3.8766935266351492</c:v>
                </c:pt>
                <c:pt idx="182">
                  <c:v>3.5936324878654551</c:v>
                </c:pt>
                <c:pt idx="183">
                  <c:v>3.3841247726051451</c:v>
                </c:pt>
                <c:pt idx="184">
                  <c:v>3.4105482551880937</c:v>
                </c:pt>
                <c:pt idx="185">
                  <c:v>3.4373766883853314</c:v>
                </c:pt>
                <c:pt idx="186">
                  <c:v>3.4910362847839402</c:v>
                </c:pt>
                <c:pt idx="187">
                  <c:v>3.6060408942395181</c:v>
                </c:pt>
                <c:pt idx="188">
                  <c:v>3.6266845030547135</c:v>
                </c:pt>
                <c:pt idx="189">
                  <c:v>3.6487636390475378</c:v>
                </c:pt>
                <c:pt idx="190">
                  <c:v>3.8591532281967944</c:v>
                </c:pt>
                <c:pt idx="191">
                  <c:v>3.9219215338223639</c:v>
                </c:pt>
              </c:numCache>
            </c:numRef>
          </c:val>
          <c:smooth val="0"/>
          <c:extLst>
            <c:ext xmlns:c16="http://schemas.microsoft.com/office/drawing/2014/chart" uri="{C3380CC4-5D6E-409C-BE32-E72D297353CC}">
              <c16:uniqueId val="{00000000-3AE9-4C31-AFA8-D116537C14F3}"/>
            </c:ext>
          </c:extLst>
        </c:ser>
        <c:ser>
          <c:idx val="5"/>
          <c:order val="3"/>
          <c:tx>
            <c:strRef>
              <c:f>'Natural Gas Prices'!$E$33</c:f>
              <c:strCache>
                <c:ptCount val="1"/>
                <c:pt idx="0">
                  <c:v>TCO</c:v>
                </c:pt>
              </c:strCache>
            </c:strRef>
          </c:tx>
          <c:spPr>
            <a:ln w="28575" cap="rnd">
              <a:solidFill>
                <a:schemeClr val="accent5">
                  <a:lumMod val="60000"/>
                </a:schemeClr>
              </a:solidFill>
              <a:round/>
            </a:ln>
            <a:effectLst/>
          </c:spPr>
          <c:marker>
            <c:symbol val="none"/>
          </c:marker>
          <c:cat>
            <c:numRef>
              <c:f>'Natural Gas Prices'!$A$34:$A$225</c:f>
              <c:numCache>
                <c:formatCode>[$-409]mmm\-yy;@</c:formatCode>
                <c:ptCount val="19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pt idx="60">
                  <c:v>46388</c:v>
                </c:pt>
                <c:pt idx="61">
                  <c:v>46419</c:v>
                </c:pt>
                <c:pt idx="62">
                  <c:v>46447</c:v>
                </c:pt>
                <c:pt idx="63">
                  <c:v>46478</c:v>
                </c:pt>
                <c:pt idx="64">
                  <c:v>46508</c:v>
                </c:pt>
                <c:pt idx="65">
                  <c:v>46539</c:v>
                </c:pt>
                <c:pt idx="66">
                  <c:v>46569</c:v>
                </c:pt>
                <c:pt idx="67">
                  <c:v>46600</c:v>
                </c:pt>
                <c:pt idx="68">
                  <c:v>46631</c:v>
                </c:pt>
                <c:pt idx="69">
                  <c:v>46661</c:v>
                </c:pt>
                <c:pt idx="70">
                  <c:v>46692</c:v>
                </c:pt>
                <c:pt idx="71">
                  <c:v>46722</c:v>
                </c:pt>
                <c:pt idx="72">
                  <c:v>46753</c:v>
                </c:pt>
                <c:pt idx="73">
                  <c:v>46784</c:v>
                </c:pt>
                <c:pt idx="74">
                  <c:v>46813</c:v>
                </c:pt>
                <c:pt idx="75">
                  <c:v>46844</c:v>
                </c:pt>
                <c:pt idx="76">
                  <c:v>46874</c:v>
                </c:pt>
                <c:pt idx="77">
                  <c:v>46905</c:v>
                </c:pt>
                <c:pt idx="78">
                  <c:v>46935</c:v>
                </c:pt>
                <c:pt idx="79">
                  <c:v>46966</c:v>
                </c:pt>
                <c:pt idx="80">
                  <c:v>46997</c:v>
                </c:pt>
                <c:pt idx="81">
                  <c:v>47027</c:v>
                </c:pt>
                <c:pt idx="82">
                  <c:v>47058</c:v>
                </c:pt>
                <c:pt idx="83">
                  <c:v>47088</c:v>
                </c:pt>
                <c:pt idx="84">
                  <c:v>47119</c:v>
                </c:pt>
                <c:pt idx="85">
                  <c:v>47150</c:v>
                </c:pt>
                <c:pt idx="86">
                  <c:v>47178</c:v>
                </c:pt>
                <c:pt idx="87">
                  <c:v>47209</c:v>
                </c:pt>
                <c:pt idx="88">
                  <c:v>47239</c:v>
                </c:pt>
                <c:pt idx="89">
                  <c:v>47270</c:v>
                </c:pt>
                <c:pt idx="90">
                  <c:v>47300</c:v>
                </c:pt>
                <c:pt idx="91">
                  <c:v>47331</c:v>
                </c:pt>
                <c:pt idx="92">
                  <c:v>47362</c:v>
                </c:pt>
                <c:pt idx="93">
                  <c:v>47392</c:v>
                </c:pt>
                <c:pt idx="94">
                  <c:v>47423</c:v>
                </c:pt>
                <c:pt idx="95">
                  <c:v>47453</c:v>
                </c:pt>
                <c:pt idx="96">
                  <c:v>47484</c:v>
                </c:pt>
                <c:pt idx="97">
                  <c:v>47515</c:v>
                </c:pt>
                <c:pt idx="98">
                  <c:v>47543</c:v>
                </c:pt>
                <c:pt idx="99">
                  <c:v>47574</c:v>
                </c:pt>
                <c:pt idx="100">
                  <c:v>47604</c:v>
                </c:pt>
                <c:pt idx="101">
                  <c:v>47635</c:v>
                </c:pt>
                <c:pt idx="102">
                  <c:v>47665</c:v>
                </c:pt>
                <c:pt idx="103">
                  <c:v>47696</c:v>
                </c:pt>
                <c:pt idx="104">
                  <c:v>47727</c:v>
                </c:pt>
                <c:pt idx="105">
                  <c:v>47757</c:v>
                </c:pt>
                <c:pt idx="106">
                  <c:v>47788</c:v>
                </c:pt>
                <c:pt idx="107">
                  <c:v>47818</c:v>
                </c:pt>
                <c:pt idx="108">
                  <c:v>47849</c:v>
                </c:pt>
                <c:pt idx="109">
                  <c:v>47880</c:v>
                </c:pt>
                <c:pt idx="110">
                  <c:v>47908</c:v>
                </c:pt>
                <c:pt idx="111">
                  <c:v>47939</c:v>
                </c:pt>
                <c:pt idx="112">
                  <c:v>47969</c:v>
                </c:pt>
                <c:pt idx="113">
                  <c:v>48000</c:v>
                </c:pt>
                <c:pt idx="114">
                  <c:v>48030</c:v>
                </c:pt>
                <c:pt idx="115">
                  <c:v>48061</c:v>
                </c:pt>
                <c:pt idx="116">
                  <c:v>48092</c:v>
                </c:pt>
                <c:pt idx="117">
                  <c:v>48122</c:v>
                </c:pt>
                <c:pt idx="118">
                  <c:v>48153</c:v>
                </c:pt>
                <c:pt idx="119">
                  <c:v>48183</c:v>
                </c:pt>
                <c:pt idx="120">
                  <c:v>48214</c:v>
                </c:pt>
                <c:pt idx="121">
                  <c:v>48245</c:v>
                </c:pt>
                <c:pt idx="122">
                  <c:v>48274</c:v>
                </c:pt>
                <c:pt idx="123">
                  <c:v>48305</c:v>
                </c:pt>
                <c:pt idx="124">
                  <c:v>48335</c:v>
                </c:pt>
                <c:pt idx="125">
                  <c:v>48366</c:v>
                </c:pt>
                <c:pt idx="126">
                  <c:v>48396</c:v>
                </c:pt>
                <c:pt idx="127">
                  <c:v>48427</c:v>
                </c:pt>
                <c:pt idx="128">
                  <c:v>48458</c:v>
                </c:pt>
                <c:pt idx="129">
                  <c:v>48488</c:v>
                </c:pt>
                <c:pt idx="130">
                  <c:v>48519</c:v>
                </c:pt>
                <c:pt idx="131">
                  <c:v>48549</c:v>
                </c:pt>
                <c:pt idx="132">
                  <c:v>48580</c:v>
                </c:pt>
                <c:pt idx="133">
                  <c:v>48611</c:v>
                </c:pt>
                <c:pt idx="134">
                  <c:v>48639</c:v>
                </c:pt>
                <c:pt idx="135">
                  <c:v>48670</c:v>
                </c:pt>
                <c:pt idx="136">
                  <c:v>48700</c:v>
                </c:pt>
                <c:pt idx="137">
                  <c:v>48731</c:v>
                </c:pt>
                <c:pt idx="138">
                  <c:v>48761</c:v>
                </c:pt>
                <c:pt idx="139">
                  <c:v>48792</c:v>
                </c:pt>
                <c:pt idx="140">
                  <c:v>48823</c:v>
                </c:pt>
                <c:pt idx="141">
                  <c:v>48853</c:v>
                </c:pt>
                <c:pt idx="142">
                  <c:v>48884</c:v>
                </c:pt>
                <c:pt idx="143">
                  <c:v>48914</c:v>
                </c:pt>
                <c:pt idx="144">
                  <c:v>48945</c:v>
                </c:pt>
                <c:pt idx="145">
                  <c:v>48976</c:v>
                </c:pt>
                <c:pt idx="146">
                  <c:v>49004</c:v>
                </c:pt>
                <c:pt idx="147">
                  <c:v>49035</c:v>
                </c:pt>
                <c:pt idx="148">
                  <c:v>49065</c:v>
                </c:pt>
                <c:pt idx="149">
                  <c:v>49096</c:v>
                </c:pt>
                <c:pt idx="150">
                  <c:v>49126</c:v>
                </c:pt>
                <c:pt idx="151">
                  <c:v>49157</c:v>
                </c:pt>
                <c:pt idx="152">
                  <c:v>49188</c:v>
                </c:pt>
                <c:pt idx="153">
                  <c:v>49218</c:v>
                </c:pt>
                <c:pt idx="154">
                  <c:v>49249</c:v>
                </c:pt>
                <c:pt idx="155">
                  <c:v>49279</c:v>
                </c:pt>
                <c:pt idx="156">
                  <c:v>49310</c:v>
                </c:pt>
                <c:pt idx="157">
                  <c:v>49341</c:v>
                </c:pt>
                <c:pt idx="158">
                  <c:v>49369</c:v>
                </c:pt>
                <c:pt idx="159">
                  <c:v>49400</c:v>
                </c:pt>
                <c:pt idx="160">
                  <c:v>49430</c:v>
                </c:pt>
                <c:pt idx="161">
                  <c:v>49461</c:v>
                </c:pt>
                <c:pt idx="162">
                  <c:v>49491</c:v>
                </c:pt>
                <c:pt idx="163">
                  <c:v>49522</c:v>
                </c:pt>
                <c:pt idx="164">
                  <c:v>49553</c:v>
                </c:pt>
                <c:pt idx="165">
                  <c:v>49583</c:v>
                </c:pt>
                <c:pt idx="166">
                  <c:v>49614</c:v>
                </c:pt>
                <c:pt idx="167">
                  <c:v>49644</c:v>
                </c:pt>
                <c:pt idx="168">
                  <c:v>49675</c:v>
                </c:pt>
                <c:pt idx="169">
                  <c:v>49706</c:v>
                </c:pt>
                <c:pt idx="170">
                  <c:v>49735</c:v>
                </c:pt>
                <c:pt idx="171">
                  <c:v>49766</c:v>
                </c:pt>
                <c:pt idx="172">
                  <c:v>49796</c:v>
                </c:pt>
                <c:pt idx="173">
                  <c:v>49827</c:v>
                </c:pt>
                <c:pt idx="174">
                  <c:v>49857</c:v>
                </c:pt>
                <c:pt idx="175">
                  <c:v>49888</c:v>
                </c:pt>
                <c:pt idx="176">
                  <c:v>49919</c:v>
                </c:pt>
                <c:pt idx="177">
                  <c:v>49949</c:v>
                </c:pt>
                <c:pt idx="178">
                  <c:v>49980</c:v>
                </c:pt>
                <c:pt idx="179">
                  <c:v>50010</c:v>
                </c:pt>
                <c:pt idx="180">
                  <c:v>50041</c:v>
                </c:pt>
                <c:pt idx="181">
                  <c:v>50072</c:v>
                </c:pt>
                <c:pt idx="182">
                  <c:v>50100</c:v>
                </c:pt>
                <c:pt idx="183">
                  <c:v>50131</c:v>
                </c:pt>
                <c:pt idx="184">
                  <c:v>50161</c:v>
                </c:pt>
                <c:pt idx="185">
                  <c:v>50192</c:v>
                </c:pt>
                <c:pt idx="186">
                  <c:v>50222</c:v>
                </c:pt>
                <c:pt idx="187">
                  <c:v>50253</c:v>
                </c:pt>
                <c:pt idx="188">
                  <c:v>50284</c:v>
                </c:pt>
                <c:pt idx="189">
                  <c:v>50314</c:v>
                </c:pt>
                <c:pt idx="190">
                  <c:v>50345</c:v>
                </c:pt>
                <c:pt idx="191">
                  <c:v>50375</c:v>
                </c:pt>
              </c:numCache>
            </c:numRef>
          </c:cat>
          <c:val>
            <c:numRef>
              <c:f>'Natural Gas Prices'!$E$34:$E$225</c:f>
              <c:numCache>
                <c:formatCode>0.00</c:formatCode>
                <c:ptCount val="192"/>
                <c:pt idx="0">
                  <c:v>3.5268495628580032</c:v>
                </c:pt>
                <c:pt idx="1">
                  <c:v>4.0739319092122814</c:v>
                </c:pt>
                <c:pt idx="2">
                  <c:v>3.9504672897196254</c:v>
                </c:pt>
                <c:pt idx="3">
                  <c:v>5.611277258566977</c:v>
                </c:pt>
                <c:pt idx="4">
                  <c:v>6.8894784443774455</c:v>
                </c:pt>
                <c:pt idx="5">
                  <c:v>6.5465420560747649</c:v>
                </c:pt>
                <c:pt idx="6">
                  <c:v>5.0712149532710216</c:v>
                </c:pt>
                <c:pt idx="7">
                  <c:v>5.149252336448594</c:v>
                </c:pt>
                <c:pt idx="8">
                  <c:v>4.7375700934579417</c:v>
                </c:pt>
                <c:pt idx="9">
                  <c:v>4.5398130841121525</c:v>
                </c:pt>
                <c:pt idx="10">
                  <c:v>5.0499999999999945</c:v>
                </c:pt>
                <c:pt idx="11">
                  <c:v>5.374486031718039</c:v>
                </c:pt>
                <c:pt idx="12">
                  <c:v>5.2629614058242549</c:v>
                </c:pt>
                <c:pt idx="13">
                  <c:v>5.1297040124494</c:v>
                </c:pt>
                <c:pt idx="14">
                  <c:v>4.6135530960848277</c:v>
                </c:pt>
                <c:pt idx="15">
                  <c:v>3.4154791940584941</c:v>
                </c:pt>
                <c:pt idx="16">
                  <c:v>3.1578479798159291</c:v>
                </c:pt>
                <c:pt idx="17">
                  <c:v>3.1947158949575334</c:v>
                </c:pt>
                <c:pt idx="18">
                  <c:v>3.1920507444653721</c:v>
                </c:pt>
                <c:pt idx="19">
                  <c:v>3.1631782808002535</c:v>
                </c:pt>
                <c:pt idx="20">
                  <c:v>2.9934970327991155</c:v>
                </c:pt>
                <c:pt idx="21">
                  <c:v>2.8895561636047034</c:v>
                </c:pt>
                <c:pt idx="22">
                  <c:v>3.5069826942894728</c:v>
                </c:pt>
                <c:pt idx="23">
                  <c:v>3.8423475149631283</c:v>
                </c:pt>
                <c:pt idx="24">
                  <c:v>3.861543650418489</c:v>
                </c:pt>
                <c:pt idx="25">
                  <c:v>3.59751410385147</c:v>
                </c:pt>
                <c:pt idx="26">
                  <c:v>3.2207009082366951</c:v>
                </c:pt>
                <c:pt idx="27">
                  <c:v>2.8612219300687682</c:v>
                </c:pt>
                <c:pt idx="28">
                  <c:v>2.6784408631106258</c:v>
                </c:pt>
                <c:pt idx="29">
                  <c:v>2.7079198047663073</c:v>
                </c:pt>
                <c:pt idx="30">
                  <c:v>2.7306366140076688</c:v>
                </c:pt>
                <c:pt idx="31">
                  <c:v>2.7371449554427376</c:v>
                </c:pt>
                <c:pt idx="32">
                  <c:v>2.6266829784392933</c:v>
                </c:pt>
                <c:pt idx="33">
                  <c:v>2.5608936592335203</c:v>
                </c:pt>
                <c:pt idx="34">
                  <c:v>3.3075215459586951</c:v>
                </c:pt>
                <c:pt idx="35">
                  <c:v>3.4818036144963154</c:v>
                </c:pt>
                <c:pt idx="36">
                  <c:v>3.6469169803633936</c:v>
                </c:pt>
                <c:pt idx="37">
                  <c:v>3.4408757427118131</c:v>
                </c:pt>
                <c:pt idx="38">
                  <c:v>2.6692402792993093</c:v>
                </c:pt>
                <c:pt idx="39">
                  <c:v>2.0750875032501059</c:v>
                </c:pt>
                <c:pt idx="40">
                  <c:v>2.0249576735937898</c:v>
                </c:pt>
                <c:pt idx="41">
                  <c:v>2.0461562618161011</c:v>
                </c:pt>
                <c:pt idx="42">
                  <c:v>2.1072387487060196</c:v>
                </c:pt>
                <c:pt idx="43">
                  <c:v>2.3258687161118843</c:v>
                </c:pt>
                <c:pt idx="44">
                  <c:v>2.3104864622320549</c:v>
                </c:pt>
                <c:pt idx="45">
                  <c:v>2.3013403617974824</c:v>
                </c:pt>
                <c:pt idx="46">
                  <c:v>2.7738973655612886</c:v>
                </c:pt>
                <c:pt idx="47">
                  <c:v>2.8425767714710513</c:v>
                </c:pt>
                <c:pt idx="48">
                  <c:v>2.9178499507696141</c:v>
                </c:pt>
                <c:pt idx="49">
                  <c:v>2.7195988461056348</c:v>
                </c:pt>
                <c:pt idx="50">
                  <c:v>2.2289352892693488</c:v>
                </c:pt>
                <c:pt idx="51">
                  <c:v>2.0068865577968515</c:v>
                </c:pt>
                <c:pt idx="52">
                  <c:v>2.0302319837051863</c:v>
                </c:pt>
                <c:pt idx="53">
                  <c:v>2.061732507828431</c:v>
                </c:pt>
                <c:pt idx="54">
                  <c:v>2.1102703185059655</c:v>
                </c:pt>
                <c:pt idx="55">
                  <c:v>2.3029491745793615</c:v>
                </c:pt>
                <c:pt idx="56">
                  <c:v>2.3196072581766911</c:v>
                </c:pt>
                <c:pt idx="57">
                  <c:v>2.3296878111887667</c:v>
                </c:pt>
                <c:pt idx="58">
                  <c:v>2.6383963634286367</c:v>
                </c:pt>
                <c:pt idx="59">
                  <c:v>2.6731170766742434</c:v>
                </c:pt>
                <c:pt idx="60">
                  <c:v>3.0252413606450723</c:v>
                </c:pt>
                <c:pt idx="61">
                  <c:v>2.8600359417950343</c:v>
                </c:pt>
                <c:pt idx="62">
                  <c:v>2.4078444561816452</c:v>
                </c:pt>
                <c:pt idx="63">
                  <c:v>2.1820652322706127</c:v>
                </c:pt>
                <c:pt idx="64">
                  <c:v>2.1941816892957675</c:v>
                </c:pt>
                <c:pt idx="65">
                  <c:v>2.2062708898225964</c:v>
                </c:pt>
                <c:pt idx="66">
                  <c:v>2.2463844101779342</c:v>
                </c:pt>
                <c:pt idx="67">
                  <c:v>2.3114153031003672</c:v>
                </c:pt>
                <c:pt idx="68">
                  <c:v>2.3344243973909817</c:v>
                </c:pt>
                <c:pt idx="69">
                  <c:v>2.3520049533016234</c:v>
                </c:pt>
                <c:pt idx="70">
                  <c:v>2.6372534434323889</c:v>
                </c:pt>
                <c:pt idx="71">
                  <c:v>2.6725357659869262</c:v>
                </c:pt>
                <c:pt idx="72">
                  <c:v>3.1805191524801208</c:v>
                </c:pt>
                <c:pt idx="73">
                  <c:v>2.8350878747939743</c:v>
                </c:pt>
                <c:pt idx="74">
                  <c:v>2.5718175460456845</c:v>
                </c:pt>
                <c:pt idx="75">
                  <c:v>2.3669992650656533</c:v>
                </c:pt>
                <c:pt idx="76">
                  <c:v>2.3773516031996764</c:v>
                </c:pt>
                <c:pt idx="77">
                  <c:v>2.4030868713085387</c:v>
                </c:pt>
                <c:pt idx="78">
                  <c:v>2.4507378572644654</c:v>
                </c:pt>
                <c:pt idx="79">
                  <c:v>2.5238749397415932</c:v>
                </c:pt>
                <c:pt idx="80">
                  <c:v>2.5323607574098044</c:v>
                </c:pt>
                <c:pt idx="81">
                  <c:v>2.5528180913886773</c:v>
                </c:pt>
                <c:pt idx="82">
                  <c:v>2.8491727481625748</c:v>
                </c:pt>
                <c:pt idx="83">
                  <c:v>2.8639823112363461</c:v>
                </c:pt>
                <c:pt idx="84">
                  <c:v>3.2763590313273276</c:v>
                </c:pt>
                <c:pt idx="85">
                  <c:v>3.1178379075766678</c:v>
                </c:pt>
                <c:pt idx="86">
                  <c:v>2.7004816590402525</c:v>
                </c:pt>
                <c:pt idx="87">
                  <c:v>2.4855277425667515</c:v>
                </c:pt>
                <c:pt idx="88">
                  <c:v>2.4522080170709777</c:v>
                </c:pt>
                <c:pt idx="89">
                  <c:v>2.4689662482772201</c:v>
                </c:pt>
                <c:pt idx="90">
                  <c:v>2.523515600482531</c:v>
                </c:pt>
                <c:pt idx="91">
                  <c:v>2.5534148553541698</c:v>
                </c:pt>
                <c:pt idx="92">
                  <c:v>2.5577618624752128</c:v>
                </c:pt>
                <c:pt idx="93">
                  <c:v>2.5747221780794085</c:v>
                </c:pt>
                <c:pt idx="94">
                  <c:v>2.9028392241049765</c:v>
                </c:pt>
                <c:pt idx="95">
                  <c:v>2.9136577686837128</c:v>
                </c:pt>
                <c:pt idx="96">
                  <c:v>3.3368664501048384</c:v>
                </c:pt>
                <c:pt idx="97">
                  <c:v>3.1311333659862672</c:v>
                </c:pt>
                <c:pt idx="98">
                  <c:v>2.7573370294552348</c:v>
                </c:pt>
                <c:pt idx="99">
                  <c:v>2.5389754464684091</c:v>
                </c:pt>
                <c:pt idx="100">
                  <c:v>2.53327669687748</c:v>
                </c:pt>
                <c:pt idx="101">
                  <c:v>2.5442276559357104</c:v>
                </c:pt>
                <c:pt idx="102">
                  <c:v>2.5873367305770807</c:v>
                </c:pt>
                <c:pt idx="103">
                  <c:v>2.6162170187417075</c:v>
                </c:pt>
                <c:pt idx="104">
                  <c:v>2.6152846587252152</c:v>
                </c:pt>
                <c:pt idx="105">
                  <c:v>2.6283716943570896</c:v>
                </c:pt>
                <c:pt idx="106">
                  <c:v>2.9424396341677119</c:v>
                </c:pt>
                <c:pt idx="107">
                  <c:v>2.9670623111220431</c:v>
                </c:pt>
                <c:pt idx="108">
                  <c:v>3.3118427565470014</c:v>
                </c:pt>
                <c:pt idx="109">
                  <c:v>3.0290435525798856</c:v>
                </c:pt>
                <c:pt idx="110">
                  <c:v>2.8280232447936671</c:v>
                </c:pt>
                <c:pt idx="111">
                  <c:v>2.6171214543863766</c:v>
                </c:pt>
                <c:pt idx="112">
                  <c:v>2.6111994853708165</c:v>
                </c:pt>
                <c:pt idx="113">
                  <c:v>2.6003041132087303</c:v>
                </c:pt>
                <c:pt idx="114">
                  <c:v>2.6473910695456229</c:v>
                </c:pt>
                <c:pt idx="115">
                  <c:v>2.7275374376554398</c:v>
                </c:pt>
                <c:pt idx="116">
                  <c:v>2.7219552665800713</c:v>
                </c:pt>
                <c:pt idx="117">
                  <c:v>2.7377305392468365</c:v>
                </c:pt>
                <c:pt idx="118">
                  <c:v>3.0649376381985141</c:v>
                </c:pt>
                <c:pt idx="119">
                  <c:v>3.0783254293037015</c:v>
                </c:pt>
                <c:pt idx="120">
                  <c:v>3.374457773073706</c:v>
                </c:pt>
                <c:pt idx="121">
                  <c:v>2.8885894650943529</c:v>
                </c:pt>
                <c:pt idx="122">
                  <c:v>2.8888687562974198</c:v>
                </c:pt>
                <c:pt idx="123">
                  <c:v>2.6869322446942459</c:v>
                </c:pt>
                <c:pt idx="124">
                  <c:v>2.6408864395281273</c:v>
                </c:pt>
                <c:pt idx="125">
                  <c:v>2.6372072060974663</c:v>
                </c:pt>
                <c:pt idx="126">
                  <c:v>2.7072243292719165</c:v>
                </c:pt>
                <c:pt idx="127">
                  <c:v>2.7360172132716953</c:v>
                </c:pt>
                <c:pt idx="128">
                  <c:v>2.7421447584485552</c:v>
                </c:pt>
                <c:pt idx="129">
                  <c:v>2.7623243110813114</c:v>
                </c:pt>
                <c:pt idx="130">
                  <c:v>3.0743043926495073</c:v>
                </c:pt>
                <c:pt idx="131">
                  <c:v>3.0852737533226238</c:v>
                </c:pt>
                <c:pt idx="132">
                  <c:v>3.503778045432596</c:v>
                </c:pt>
                <c:pt idx="133">
                  <c:v>3.0622534468572709</c:v>
                </c:pt>
                <c:pt idx="134">
                  <c:v>2.8448852468125332</c:v>
                </c:pt>
                <c:pt idx="135">
                  <c:v>2.7443177548192206</c:v>
                </c:pt>
                <c:pt idx="136">
                  <c:v>2.7333621870443099</c:v>
                </c:pt>
                <c:pt idx="137">
                  <c:v>2.74257906068171</c:v>
                </c:pt>
                <c:pt idx="138">
                  <c:v>2.7910353959023113</c:v>
                </c:pt>
                <c:pt idx="139">
                  <c:v>2.8710445813040515</c:v>
                </c:pt>
                <c:pt idx="140">
                  <c:v>2.8864649602819341</c:v>
                </c:pt>
                <c:pt idx="141">
                  <c:v>2.9038673110136619</c:v>
                </c:pt>
                <c:pt idx="142">
                  <c:v>3.1905606827448274</c:v>
                </c:pt>
                <c:pt idx="143">
                  <c:v>3.2161000045789057</c:v>
                </c:pt>
                <c:pt idx="144">
                  <c:v>3.3091161586750193</c:v>
                </c:pt>
                <c:pt idx="145">
                  <c:v>3.2214748951467742</c:v>
                </c:pt>
                <c:pt idx="146">
                  <c:v>2.9982377565217644</c:v>
                </c:pt>
                <c:pt idx="147">
                  <c:v>2.7764279591213787</c:v>
                </c:pt>
                <c:pt idx="148">
                  <c:v>2.7400406815959579</c:v>
                </c:pt>
                <c:pt idx="149">
                  <c:v>2.7479474487513835</c:v>
                </c:pt>
                <c:pt idx="150">
                  <c:v>2.7878398837821003</c:v>
                </c:pt>
                <c:pt idx="151">
                  <c:v>2.9043922588113493</c:v>
                </c:pt>
                <c:pt idx="152">
                  <c:v>2.9209951009216648</c:v>
                </c:pt>
                <c:pt idx="153">
                  <c:v>2.9347578893904487</c:v>
                </c:pt>
                <c:pt idx="154">
                  <c:v>3.2198701909651612</c:v>
                </c:pt>
                <c:pt idx="155">
                  <c:v>3.262794995236558</c:v>
                </c:pt>
                <c:pt idx="156">
                  <c:v>3.4648435891632565</c:v>
                </c:pt>
                <c:pt idx="157">
                  <c:v>3.3050382081418692</c:v>
                </c:pt>
                <c:pt idx="158">
                  <c:v>3.0959086180543203</c:v>
                </c:pt>
                <c:pt idx="159">
                  <c:v>2.7542042908935476</c:v>
                </c:pt>
                <c:pt idx="160">
                  <c:v>2.7227465480878874</c:v>
                </c:pt>
                <c:pt idx="161">
                  <c:v>2.7370773520796039</c:v>
                </c:pt>
                <c:pt idx="162">
                  <c:v>2.7645621682940367</c:v>
                </c:pt>
                <c:pt idx="163">
                  <c:v>2.8390944370004862</c:v>
                </c:pt>
                <c:pt idx="164">
                  <c:v>2.8539727169033435</c:v>
                </c:pt>
                <c:pt idx="165">
                  <c:v>2.8712491523096513</c:v>
                </c:pt>
                <c:pt idx="166">
                  <c:v>3.121688282846252</c:v>
                </c:pt>
                <c:pt idx="167">
                  <c:v>3.1673369316258992</c:v>
                </c:pt>
                <c:pt idx="168">
                  <c:v>3.224498170554317</c:v>
                </c:pt>
                <c:pt idx="169">
                  <c:v>2.9104738575269011</c:v>
                </c:pt>
                <c:pt idx="170">
                  <c:v>3.0340684097439445</c:v>
                </c:pt>
                <c:pt idx="171">
                  <c:v>2.8192775576898494</c:v>
                </c:pt>
                <c:pt idx="172">
                  <c:v>2.7944413733910838</c:v>
                </c:pt>
                <c:pt idx="173">
                  <c:v>2.8091114772684622</c:v>
                </c:pt>
                <c:pt idx="174">
                  <c:v>2.8180253654570162</c:v>
                </c:pt>
                <c:pt idx="175">
                  <c:v>2.8711839327084974</c:v>
                </c:pt>
                <c:pt idx="176">
                  <c:v>2.8840483922769211</c:v>
                </c:pt>
                <c:pt idx="177">
                  <c:v>2.9027986355855866</c:v>
                </c:pt>
                <c:pt idx="178">
                  <c:v>3.1440410646712902</c:v>
                </c:pt>
                <c:pt idx="179">
                  <c:v>3.1760625528599489</c:v>
                </c:pt>
                <c:pt idx="180">
                  <c:v>3.312494961318448</c:v>
                </c:pt>
                <c:pt idx="181">
                  <c:v>3.0406359983825579</c:v>
                </c:pt>
                <c:pt idx="182">
                  <c:v>3.0092660674626135</c:v>
                </c:pt>
                <c:pt idx="183">
                  <c:v>2.7873019294248853</c:v>
                </c:pt>
                <c:pt idx="184">
                  <c:v>2.7770141886684216</c:v>
                </c:pt>
                <c:pt idx="185">
                  <c:v>2.7933181457178193</c:v>
                </c:pt>
                <c:pt idx="186">
                  <c:v>2.7957844715773659</c:v>
                </c:pt>
                <c:pt idx="187">
                  <c:v>2.8560287205451815</c:v>
                </c:pt>
                <c:pt idx="188">
                  <c:v>2.8691983226571396</c:v>
                </c:pt>
                <c:pt idx="189">
                  <c:v>2.8887500291331891</c:v>
                </c:pt>
                <c:pt idx="190">
                  <c:v>3.1725961195613168</c:v>
                </c:pt>
                <c:pt idx="191">
                  <c:v>3.1833293930967397</c:v>
                </c:pt>
              </c:numCache>
            </c:numRef>
          </c:val>
          <c:smooth val="0"/>
          <c:extLst>
            <c:ext xmlns:c16="http://schemas.microsoft.com/office/drawing/2014/chart" uri="{C3380CC4-5D6E-409C-BE32-E72D297353CC}">
              <c16:uniqueId val="{00000001-3AE9-4C31-AFA8-D116537C14F3}"/>
            </c:ext>
          </c:extLst>
        </c:ser>
        <c:ser>
          <c:idx val="6"/>
          <c:order val="4"/>
          <c:tx>
            <c:strRef>
              <c:f>'Natural Gas Prices'!$F$33</c:f>
              <c:strCache>
                <c:ptCount val="1"/>
                <c:pt idx="0">
                  <c:v>Eastern Gas South</c:v>
                </c:pt>
              </c:strCache>
            </c:strRef>
          </c:tx>
          <c:spPr>
            <a:ln w="28575" cap="rnd">
              <a:solidFill>
                <a:schemeClr val="accent1">
                  <a:lumMod val="80000"/>
                  <a:lumOff val="20000"/>
                </a:schemeClr>
              </a:solidFill>
              <a:round/>
            </a:ln>
            <a:effectLst/>
          </c:spPr>
          <c:marker>
            <c:symbol val="none"/>
          </c:marker>
          <c:cat>
            <c:numRef>
              <c:f>'Natural Gas Prices'!$A$34:$A$225</c:f>
              <c:numCache>
                <c:formatCode>[$-409]mmm\-yy;@</c:formatCode>
                <c:ptCount val="19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pt idx="60">
                  <c:v>46388</c:v>
                </c:pt>
                <c:pt idx="61">
                  <c:v>46419</c:v>
                </c:pt>
                <c:pt idx="62">
                  <c:v>46447</c:v>
                </c:pt>
                <c:pt idx="63">
                  <c:v>46478</c:v>
                </c:pt>
                <c:pt idx="64">
                  <c:v>46508</c:v>
                </c:pt>
                <c:pt idx="65">
                  <c:v>46539</c:v>
                </c:pt>
                <c:pt idx="66">
                  <c:v>46569</c:v>
                </c:pt>
                <c:pt idx="67">
                  <c:v>46600</c:v>
                </c:pt>
                <c:pt idx="68">
                  <c:v>46631</c:v>
                </c:pt>
                <c:pt idx="69">
                  <c:v>46661</c:v>
                </c:pt>
                <c:pt idx="70">
                  <c:v>46692</c:v>
                </c:pt>
                <c:pt idx="71">
                  <c:v>46722</c:v>
                </c:pt>
                <c:pt idx="72">
                  <c:v>46753</c:v>
                </c:pt>
                <c:pt idx="73">
                  <c:v>46784</c:v>
                </c:pt>
                <c:pt idx="74">
                  <c:v>46813</c:v>
                </c:pt>
                <c:pt idx="75">
                  <c:v>46844</c:v>
                </c:pt>
                <c:pt idx="76">
                  <c:v>46874</c:v>
                </c:pt>
                <c:pt idx="77">
                  <c:v>46905</c:v>
                </c:pt>
                <c:pt idx="78">
                  <c:v>46935</c:v>
                </c:pt>
                <c:pt idx="79">
                  <c:v>46966</c:v>
                </c:pt>
                <c:pt idx="80">
                  <c:v>46997</c:v>
                </c:pt>
                <c:pt idx="81">
                  <c:v>47027</c:v>
                </c:pt>
                <c:pt idx="82">
                  <c:v>47058</c:v>
                </c:pt>
                <c:pt idx="83">
                  <c:v>47088</c:v>
                </c:pt>
                <c:pt idx="84">
                  <c:v>47119</c:v>
                </c:pt>
                <c:pt idx="85">
                  <c:v>47150</c:v>
                </c:pt>
                <c:pt idx="86">
                  <c:v>47178</c:v>
                </c:pt>
                <c:pt idx="87">
                  <c:v>47209</c:v>
                </c:pt>
                <c:pt idx="88">
                  <c:v>47239</c:v>
                </c:pt>
                <c:pt idx="89">
                  <c:v>47270</c:v>
                </c:pt>
                <c:pt idx="90">
                  <c:v>47300</c:v>
                </c:pt>
                <c:pt idx="91">
                  <c:v>47331</c:v>
                </c:pt>
                <c:pt idx="92">
                  <c:v>47362</c:v>
                </c:pt>
                <c:pt idx="93">
                  <c:v>47392</c:v>
                </c:pt>
                <c:pt idx="94">
                  <c:v>47423</c:v>
                </c:pt>
                <c:pt idx="95">
                  <c:v>47453</c:v>
                </c:pt>
                <c:pt idx="96">
                  <c:v>47484</c:v>
                </c:pt>
                <c:pt idx="97">
                  <c:v>47515</c:v>
                </c:pt>
                <c:pt idx="98">
                  <c:v>47543</c:v>
                </c:pt>
                <c:pt idx="99">
                  <c:v>47574</c:v>
                </c:pt>
                <c:pt idx="100">
                  <c:v>47604</c:v>
                </c:pt>
                <c:pt idx="101">
                  <c:v>47635</c:v>
                </c:pt>
                <c:pt idx="102">
                  <c:v>47665</c:v>
                </c:pt>
                <c:pt idx="103">
                  <c:v>47696</c:v>
                </c:pt>
                <c:pt idx="104">
                  <c:v>47727</c:v>
                </c:pt>
                <c:pt idx="105">
                  <c:v>47757</c:v>
                </c:pt>
                <c:pt idx="106">
                  <c:v>47788</c:v>
                </c:pt>
                <c:pt idx="107">
                  <c:v>47818</c:v>
                </c:pt>
                <c:pt idx="108">
                  <c:v>47849</c:v>
                </c:pt>
                <c:pt idx="109">
                  <c:v>47880</c:v>
                </c:pt>
                <c:pt idx="110">
                  <c:v>47908</c:v>
                </c:pt>
                <c:pt idx="111">
                  <c:v>47939</c:v>
                </c:pt>
                <c:pt idx="112">
                  <c:v>47969</c:v>
                </c:pt>
                <c:pt idx="113">
                  <c:v>48000</c:v>
                </c:pt>
                <c:pt idx="114">
                  <c:v>48030</c:v>
                </c:pt>
                <c:pt idx="115">
                  <c:v>48061</c:v>
                </c:pt>
                <c:pt idx="116">
                  <c:v>48092</c:v>
                </c:pt>
                <c:pt idx="117">
                  <c:v>48122</c:v>
                </c:pt>
                <c:pt idx="118">
                  <c:v>48153</c:v>
                </c:pt>
                <c:pt idx="119">
                  <c:v>48183</c:v>
                </c:pt>
                <c:pt idx="120">
                  <c:v>48214</c:v>
                </c:pt>
                <c:pt idx="121">
                  <c:v>48245</c:v>
                </c:pt>
                <c:pt idx="122">
                  <c:v>48274</c:v>
                </c:pt>
                <c:pt idx="123">
                  <c:v>48305</c:v>
                </c:pt>
                <c:pt idx="124">
                  <c:v>48335</c:v>
                </c:pt>
                <c:pt idx="125">
                  <c:v>48366</c:v>
                </c:pt>
                <c:pt idx="126">
                  <c:v>48396</c:v>
                </c:pt>
                <c:pt idx="127">
                  <c:v>48427</c:v>
                </c:pt>
                <c:pt idx="128">
                  <c:v>48458</c:v>
                </c:pt>
                <c:pt idx="129">
                  <c:v>48488</c:v>
                </c:pt>
                <c:pt idx="130">
                  <c:v>48519</c:v>
                </c:pt>
                <c:pt idx="131">
                  <c:v>48549</c:v>
                </c:pt>
                <c:pt idx="132">
                  <c:v>48580</c:v>
                </c:pt>
                <c:pt idx="133">
                  <c:v>48611</c:v>
                </c:pt>
                <c:pt idx="134">
                  <c:v>48639</c:v>
                </c:pt>
                <c:pt idx="135">
                  <c:v>48670</c:v>
                </c:pt>
                <c:pt idx="136">
                  <c:v>48700</c:v>
                </c:pt>
                <c:pt idx="137">
                  <c:v>48731</c:v>
                </c:pt>
                <c:pt idx="138">
                  <c:v>48761</c:v>
                </c:pt>
                <c:pt idx="139">
                  <c:v>48792</c:v>
                </c:pt>
                <c:pt idx="140">
                  <c:v>48823</c:v>
                </c:pt>
                <c:pt idx="141">
                  <c:v>48853</c:v>
                </c:pt>
                <c:pt idx="142">
                  <c:v>48884</c:v>
                </c:pt>
                <c:pt idx="143">
                  <c:v>48914</c:v>
                </c:pt>
                <c:pt idx="144">
                  <c:v>48945</c:v>
                </c:pt>
                <c:pt idx="145">
                  <c:v>48976</c:v>
                </c:pt>
                <c:pt idx="146">
                  <c:v>49004</c:v>
                </c:pt>
                <c:pt idx="147">
                  <c:v>49035</c:v>
                </c:pt>
                <c:pt idx="148">
                  <c:v>49065</c:v>
                </c:pt>
                <c:pt idx="149">
                  <c:v>49096</c:v>
                </c:pt>
                <c:pt idx="150">
                  <c:v>49126</c:v>
                </c:pt>
                <c:pt idx="151">
                  <c:v>49157</c:v>
                </c:pt>
                <c:pt idx="152">
                  <c:v>49188</c:v>
                </c:pt>
                <c:pt idx="153">
                  <c:v>49218</c:v>
                </c:pt>
                <c:pt idx="154">
                  <c:v>49249</c:v>
                </c:pt>
                <c:pt idx="155">
                  <c:v>49279</c:v>
                </c:pt>
                <c:pt idx="156">
                  <c:v>49310</c:v>
                </c:pt>
                <c:pt idx="157">
                  <c:v>49341</c:v>
                </c:pt>
                <c:pt idx="158">
                  <c:v>49369</c:v>
                </c:pt>
                <c:pt idx="159">
                  <c:v>49400</c:v>
                </c:pt>
                <c:pt idx="160">
                  <c:v>49430</c:v>
                </c:pt>
                <c:pt idx="161">
                  <c:v>49461</c:v>
                </c:pt>
                <c:pt idx="162">
                  <c:v>49491</c:v>
                </c:pt>
                <c:pt idx="163">
                  <c:v>49522</c:v>
                </c:pt>
                <c:pt idx="164">
                  <c:v>49553</c:v>
                </c:pt>
                <c:pt idx="165">
                  <c:v>49583</c:v>
                </c:pt>
                <c:pt idx="166">
                  <c:v>49614</c:v>
                </c:pt>
                <c:pt idx="167">
                  <c:v>49644</c:v>
                </c:pt>
                <c:pt idx="168">
                  <c:v>49675</c:v>
                </c:pt>
                <c:pt idx="169">
                  <c:v>49706</c:v>
                </c:pt>
                <c:pt idx="170">
                  <c:v>49735</c:v>
                </c:pt>
                <c:pt idx="171">
                  <c:v>49766</c:v>
                </c:pt>
                <c:pt idx="172">
                  <c:v>49796</c:v>
                </c:pt>
                <c:pt idx="173">
                  <c:v>49827</c:v>
                </c:pt>
                <c:pt idx="174">
                  <c:v>49857</c:v>
                </c:pt>
                <c:pt idx="175">
                  <c:v>49888</c:v>
                </c:pt>
                <c:pt idx="176">
                  <c:v>49919</c:v>
                </c:pt>
                <c:pt idx="177">
                  <c:v>49949</c:v>
                </c:pt>
                <c:pt idx="178">
                  <c:v>49980</c:v>
                </c:pt>
                <c:pt idx="179">
                  <c:v>50010</c:v>
                </c:pt>
                <c:pt idx="180">
                  <c:v>50041</c:v>
                </c:pt>
                <c:pt idx="181">
                  <c:v>50072</c:v>
                </c:pt>
                <c:pt idx="182">
                  <c:v>50100</c:v>
                </c:pt>
                <c:pt idx="183">
                  <c:v>50131</c:v>
                </c:pt>
                <c:pt idx="184">
                  <c:v>50161</c:v>
                </c:pt>
                <c:pt idx="185">
                  <c:v>50192</c:v>
                </c:pt>
                <c:pt idx="186">
                  <c:v>50222</c:v>
                </c:pt>
                <c:pt idx="187">
                  <c:v>50253</c:v>
                </c:pt>
                <c:pt idx="188">
                  <c:v>50284</c:v>
                </c:pt>
                <c:pt idx="189">
                  <c:v>50314</c:v>
                </c:pt>
                <c:pt idx="190">
                  <c:v>50345</c:v>
                </c:pt>
                <c:pt idx="191">
                  <c:v>50375</c:v>
                </c:pt>
              </c:numCache>
            </c:numRef>
          </c:cat>
          <c:val>
            <c:numRef>
              <c:f>'Natural Gas Prices'!$F$34:$F$225</c:f>
              <c:numCache>
                <c:formatCode>0.00</c:formatCode>
                <c:ptCount val="192"/>
                <c:pt idx="0">
                  <c:v>3.4807506783237852</c:v>
                </c:pt>
                <c:pt idx="1">
                  <c:v>3.9776034712950583</c:v>
                </c:pt>
                <c:pt idx="2">
                  <c:v>3.8650889357853475</c:v>
                </c:pt>
                <c:pt idx="3">
                  <c:v>5.4815887850467275</c:v>
                </c:pt>
                <c:pt idx="4">
                  <c:v>6.7082906240578799</c:v>
                </c:pt>
                <c:pt idx="5">
                  <c:v>6.4704672897196245</c:v>
                </c:pt>
                <c:pt idx="6">
                  <c:v>5.0007476635513957</c:v>
                </c:pt>
                <c:pt idx="7">
                  <c:v>5.0998130841121458</c:v>
                </c:pt>
                <c:pt idx="8">
                  <c:v>4.5479439252336435</c:v>
                </c:pt>
                <c:pt idx="9">
                  <c:v>4.307289719626171</c:v>
                </c:pt>
                <c:pt idx="10">
                  <c:v>4.920186915887844</c:v>
                </c:pt>
                <c:pt idx="11">
                  <c:v>5.2142991158301886</c:v>
                </c:pt>
                <c:pt idx="12">
                  <c:v>5.0862619281937507</c:v>
                </c:pt>
                <c:pt idx="13">
                  <c:v>5.0018656271752437</c:v>
                </c:pt>
                <c:pt idx="14">
                  <c:v>4.5224049492528033</c:v>
                </c:pt>
                <c:pt idx="15">
                  <c:v>3.2869301019864281</c:v>
                </c:pt>
                <c:pt idx="16">
                  <c:v>2.9449024554919894</c:v>
                </c:pt>
                <c:pt idx="17">
                  <c:v>2.9928751643509459</c:v>
                </c:pt>
                <c:pt idx="18">
                  <c:v>3.0901531573149499</c:v>
                </c:pt>
                <c:pt idx="19">
                  <c:v>3.001314807576132</c:v>
                </c:pt>
                <c:pt idx="20">
                  <c:v>2.5628975516150785</c:v>
                </c:pt>
                <c:pt idx="21">
                  <c:v>2.5722255783376538</c:v>
                </c:pt>
                <c:pt idx="22">
                  <c:v>3.3118048399132958</c:v>
                </c:pt>
                <c:pt idx="23">
                  <c:v>3.773764308964763</c:v>
                </c:pt>
                <c:pt idx="24">
                  <c:v>3.7027681835952051</c:v>
                </c:pt>
                <c:pt idx="25">
                  <c:v>3.4841190735868377</c:v>
                </c:pt>
                <c:pt idx="26">
                  <c:v>3.1122720283181557</c:v>
                </c:pt>
                <c:pt idx="27">
                  <c:v>2.678984832842811</c:v>
                </c:pt>
                <c:pt idx="28">
                  <c:v>2.4403552094773984</c:v>
                </c:pt>
                <c:pt idx="29">
                  <c:v>2.4776268182042096</c:v>
                </c:pt>
                <c:pt idx="30">
                  <c:v>2.5678816678977658</c:v>
                </c:pt>
                <c:pt idx="31">
                  <c:v>2.5341271283183406</c:v>
                </c:pt>
                <c:pt idx="32">
                  <c:v>2.24313102114017</c:v>
                </c:pt>
                <c:pt idx="33">
                  <c:v>2.2539711019902824</c:v>
                </c:pt>
                <c:pt idx="34">
                  <c:v>3.1266150662513872</c:v>
                </c:pt>
                <c:pt idx="35">
                  <c:v>3.3051534036515831</c:v>
                </c:pt>
                <c:pt idx="36">
                  <c:v>3.2730108026363243</c:v>
                </c:pt>
                <c:pt idx="37">
                  <c:v>3.1344669406630588</c:v>
                </c:pt>
                <c:pt idx="38">
                  <c:v>2.4464247456676005</c:v>
                </c:pt>
                <c:pt idx="39">
                  <c:v>1.8351237890429966</c:v>
                </c:pt>
                <c:pt idx="40">
                  <c:v>1.7117097756657234</c:v>
                </c:pt>
                <c:pt idx="41">
                  <c:v>1.7170501842764638</c:v>
                </c:pt>
                <c:pt idx="42">
                  <c:v>1.787936202175318</c:v>
                </c:pt>
                <c:pt idx="43">
                  <c:v>1.9874492631462439</c:v>
                </c:pt>
                <c:pt idx="44">
                  <c:v>1.9139979938482046</c:v>
                </c:pt>
                <c:pt idx="45">
                  <c:v>1.9323676312107447</c:v>
                </c:pt>
                <c:pt idx="46">
                  <c:v>2.4058109141600053</c:v>
                </c:pt>
                <c:pt idx="47">
                  <c:v>2.5164122575591827</c:v>
                </c:pt>
                <c:pt idx="48">
                  <c:v>2.4691719648275701</c:v>
                </c:pt>
                <c:pt idx="49">
                  <c:v>2.3353515107238811</c:v>
                </c:pt>
                <c:pt idx="50">
                  <c:v>1.9589403528472675</c:v>
                </c:pt>
                <c:pt idx="51">
                  <c:v>1.7071491656119604</c:v>
                </c:pt>
                <c:pt idx="52">
                  <c:v>1.6662755592648988</c:v>
                </c:pt>
                <c:pt idx="53">
                  <c:v>1.6812503898249647</c:v>
                </c:pt>
                <c:pt idx="54">
                  <c:v>1.7036872644841103</c:v>
                </c:pt>
                <c:pt idx="55">
                  <c:v>1.8830021631883547</c:v>
                </c:pt>
                <c:pt idx="56">
                  <c:v>1.8981899262434618</c:v>
                </c:pt>
                <c:pt idx="57">
                  <c:v>1.9174805156513719</c:v>
                </c:pt>
                <c:pt idx="58">
                  <c:v>2.1896470642010062</c:v>
                </c:pt>
                <c:pt idx="59">
                  <c:v>2.2893671534986488</c:v>
                </c:pt>
                <c:pt idx="60">
                  <c:v>2.5555070949392555</c:v>
                </c:pt>
                <c:pt idx="61">
                  <c:v>2.4916424717127033</c:v>
                </c:pt>
                <c:pt idx="62">
                  <c:v>2.1384954519490869</c:v>
                </c:pt>
                <c:pt idx="63">
                  <c:v>1.8950282591848899</c:v>
                </c:pt>
                <c:pt idx="64">
                  <c:v>1.8282111529292169</c:v>
                </c:pt>
                <c:pt idx="65">
                  <c:v>1.8082367258603185</c:v>
                </c:pt>
                <c:pt idx="66">
                  <c:v>1.8346712894224375</c:v>
                </c:pt>
                <c:pt idx="67">
                  <c:v>1.8887103490579638</c:v>
                </c:pt>
                <c:pt idx="68">
                  <c:v>1.9105179538485726</c:v>
                </c:pt>
                <c:pt idx="69">
                  <c:v>1.9381340431438456</c:v>
                </c:pt>
                <c:pt idx="70">
                  <c:v>2.1985354837550739</c:v>
                </c:pt>
                <c:pt idx="71">
                  <c:v>2.2896343603888036</c:v>
                </c:pt>
                <c:pt idx="72">
                  <c:v>2.6732954645017211</c:v>
                </c:pt>
                <c:pt idx="73">
                  <c:v>2.4638305003672669</c:v>
                </c:pt>
                <c:pt idx="74">
                  <c:v>2.3078188655744283</c:v>
                </c:pt>
                <c:pt idx="75">
                  <c:v>2.0668831151395439</c:v>
                </c:pt>
                <c:pt idx="76">
                  <c:v>2.0104506197765284</c:v>
                </c:pt>
                <c:pt idx="77">
                  <c:v>2.0057593537515457</c:v>
                </c:pt>
                <c:pt idx="78">
                  <c:v>2.0335482748143798</c:v>
                </c:pt>
                <c:pt idx="79">
                  <c:v>2.103981486335055</c:v>
                </c:pt>
                <c:pt idx="80">
                  <c:v>2.1118492105172577</c:v>
                </c:pt>
                <c:pt idx="81">
                  <c:v>2.1404000718219489</c:v>
                </c:pt>
                <c:pt idx="82">
                  <c:v>2.3900359651777103</c:v>
                </c:pt>
                <c:pt idx="83">
                  <c:v>2.4861134114174135</c:v>
                </c:pt>
                <c:pt idx="84">
                  <c:v>2.767449389662394</c:v>
                </c:pt>
                <c:pt idx="85">
                  <c:v>2.7464169929018754</c:v>
                </c:pt>
                <c:pt idx="86">
                  <c:v>2.3583473318964199</c:v>
                </c:pt>
                <c:pt idx="87">
                  <c:v>2.1409735103972216</c:v>
                </c:pt>
                <c:pt idx="88">
                  <c:v>2.0637819490599973</c:v>
                </c:pt>
                <c:pt idx="89">
                  <c:v>2.0539106601610668</c:v>
                </c:pt>
                <c:pt idx="90">
                  <c:v>2.0807036302131072</c:v>
                </c:pt>
                <c:pt idx="91">
                  <c:v>2.1158100817740877</c:v>
                </c:pt>
                <c:pt idx="92">
                  <c:v>2.1183272463774281</c:v>
                </c:pt>
                <c:pt idx="93">
                  <c:v>2.1587969838376555</c:v>
                </c:pt>
                <c:pt idx="94">
                  <c:v>2.4467236153697325</c:v>
                </c:pt>
                <c:pt idx="95">
                  <c:v>2.511963344819574</c:v>
                </c:pt>
                <c:pt idx="96">
                  <c:v>2.7386043893488914</c:v>
                </c:pt>
                <c:pt idx="97">
                  <c:v>2.7355527434125455</c:v>
                </c:pt>
                <c:pt idx="98">
                  <c:v>2.3450657843047078</c:v>
                </c:pt>
                <c:pt idx="99">
                  <c:v>2.1385574125566009</c:v>
                </c:pt>
                <c:pt idx="100">
                  <c:v>2.1117053550385867</c:v>
                </c:pt>
                <c:pt idx="101">
                  <c:v>2.0960192918619853</c:v>
                </c:pt>
                <c:pt idx="102">
                  <c:v>2.1365280938223217</c:v>
                </c:pt>
                <c:pt idx="103">
                  <c:v>2.1690209553702511</c:v>
                </c:pt>
                <c:pt idx="104">
                  <c:v>2.167527063835275</c:v>
                </c:pt>
                <c:pt idx="105">
                  <c:v>2.1961422182052317</c:v>
                </c:pt>
                <c:pt idx="106">
                  <c:v>2.4373139749202837</c:v>
                </c:pt>
                <c:pt idx="107">
                  <c:v>2.56608270801966</c:v>
                </c:pt>
                <c:pt idx="108">
                  <c:v>2.6021939289203182</c:v>
                </c:pt>
                <c:pt idx="109">
                  <c:v>2.6424015323155308</c:v>
                </c:pt>
                <c:pt idx="110">
                  <c:v>2.3937717749294043</c:v>
                </c:pt>
                <c:pt idx="111">
                  <c:v>2.1936084499407897</c:v>
                </c:pt>
                <c:pt idx="112">
                  <c:v>2.1614692589616227</c:v>
                </c:pt>
                <c:pt idx="113">
                  <c:v>2.1490546306884601</c:v>
                </c:pt>
                <c:pt idx="114">
                  <c:v>2.1953537474592792</c:v>
                </c:pt>
                <c:pt idx="115">
                  <c:v>2.2623015215959512</c:v>
                </c:pt>
                <c:pt idx="116">
                  <c:v>2.259887020315007</c:v>
                </c:pt>
                <c:pt idx="117">
                  <c:v>2.2840518462028792</c:v>
                </c:pt>
                <c:pt idx="118">
                  <c:v>2.5231547876775071</c:v>
                </c:pt>
                <c:pt idx="119">
                  <c:v>2.6376387012097569</c:v>
                </c:pt>
                <c:pt idx="120">
                  <c:v>2.7250376510041532</c:v>
                </c:pt>
                <c:pt idx="121">
                  <c:v>2.4871037948130059</c:v>
                </c:pt>
                <c:pt idx="122">
                  <c:v>2.4490906352269461</c:v>
                </c:pt>
                <c:pt idx="123">
                  <c:v>2.246972739800241</c:v>
                </c:pt>
                <c:pt idx="124">
                  <c:v>2.1902294867937862</c:v>
                </c:pt>
                <c:pt idx="125">
                  <c:v>2.1853939018885744</c:v>
                </c:pt>
                <c:pt idx="126">
                  <c:v>2.2493902396825116</c:v>
                </c:pt>
                <c:pt idx="127">
                  <c:v>2.2749171874377314</c:v>
                </c:pt>
                <c:pt idx="128">
                  <c:v>2.2799527974958229</c:v>
                </c:pt>
                <c:pt idx="129">
                  <c:v>2.3046975183386245</c:v>
                </c:pt>
                <c:pt idx="130">
                  <c:v>2.5293920170478517</c:v>
                </c:pt>
                <c:pt idx="131">
                  <c:v>2.6348638292694613</c:v>
                </c:pt>
                <c:pt idx="132">
                  <c:v>2.8671536949509355</c:v>
                </c:pt>
                <c:pt idx="133">
                  <c:v>2.6634581306570451</c:v>
                </c:pt>
                <c:pt idx="134">
                  <c:v>2.4035796884250251</c:v>
                </c:pt>
                <c:pt idx="135">
                  <c:v>2.3022917277904096</c:v>
                </c:pt>
                <c:pt idx="136">
                  <c:v>2.2821703736599055</c:v>
                </c:pt>
                <c:pt idx="137">
                  <c:v>2.2719448652559149</c:v>
                </c:pt>
                <c:pt idx="138">
                  <c:v>2.3096391029090819</c:v>
                </c:pt>
                <c:pt idx="139">
                  <c:v>2.3852827621724293</c:v>
                </c:pt>
                <c:pt idx="140">
                  <c:v>2.3994147191205712</c:v>
                </c:pt>
                <c:pt idx="141">
                  <c:v>2.4214939774254054</c:v>
                </c:pt>
                <c:pt idx="142">
                  <c:v>2.6661953951452979</c:v>
                </c:pt>
                <c:pt idx="143">
                  <c:v>2.7572146872658214</c:v>
                </c:pt>
                <c:pt idx="144">
                  <c:v>2.9230721220193798</c:v>
                </c:pt>
                <c:pt idx="145">
                  <c:v>2.8423756488243779</c:v>
                </c:pt>
                <c:pt idx="146">
                  <c:v>2.5562419327323207</c:v>
                </c:pt>
                <c:pt idx="147">
                  <c:v>2.3385421047063173</c:v>
                </c:pt>
                <c:pt idx="148">
                  <c:v>2.3001928646939538</c:v>
                </c:pt>
                <c:pt idx="149">
                  <c:v>2.2938757182832528</c:v>
                </c:pt>
                <c:pt idx="150">
                  <c:v>2.3089548129853417</c:v>
                </c:pt>
                <c:pt idx="151">
                  <c:v>2.4232315460948319</c:v>
                </c:pt>
                <c:pt idx="152">
                  <c:v>2.4387859306039426</c:v>
                </c:pt>
                <c:pt idx="153">
                  <c:v>2.4611109626686973</c:v>
                </c:pt>
                <c:pt idx="154">
                  <c:v>2.6974566591596716</c:v>
                </c:pt>
                <c:pt idx="155">
                  <c:v>2.8067098255582348</c:v>
                </c:pt>
                <c:pt idx="156">
                  <c:v>3.0454200046952948</c:v>
                </c:pt>
                <c:pt idx="157">
                  <c:v>2.9408411444252596</c:v>
                </c:pt>
                <c:pt idx="158">
                  <c:v>2.6522499502101748</c:v>
                </c:pt>
                <c:pt idx="159">
                  <c:v>2.3170530350928273</c:v>
                </c:pt>
                <c:pt idx="160">
                  <c:v>2.282580384815875</c:v>
                </c:pt>
                <c:pt idx="161">
                  <c:v>2.2765998033942059</c:v>
                </c:pt>
                <c:pt idx="162">
                  <c:v>2.2838151686244581</c:v>
                </c:pt>
                <c:pt idx="163">
                  <c:v>2.3513714401358015</c:v>
                </c:pt>
                <c:pt idx="164">
                  <c:v>2.365858850961855</c:v>
                </c:pt>
                <c:pt idx="165">
                  <c:v>2.3982306475895676</c:v>
                </c:pt>
                <c:pt idx="166">
                  <c:v>2.6050088669057532</c:v>
                </c:pt>
                <c:pt idx="167">
                  <c:v>2.7097982182103753</c:v>
                </c:pt>
                <c:pt idx="168">
                  <c:v>2.8327045617091522</c:v>
                </c:pt>
                <c:pt idx="169">
                  <c:v>2.5483955532743283</c:v>
                </c:pt>
                <c:pt idx="170">
                  <c:v>2.5730246205275482</c:v>
                </c:pt>
                <c:pt idx="171">
                  <c:v>2.3851525114797276</c:v>
                </c:pt>
                <c:pt idx="172">
                  <c:v>2.3417717177648765</c:v>
                </c:pt>
                <c:pt idx="173">
                  <c:v>2.3294586221618645</c:v>
                </c:pt>
                <c:pt idx="174">
                  <c:v>2.3303397300199689</c:v>
                </c:pt>
                <c:pt idx="175">
                  <c:v>2.3830703250899816</c:v>
                </c:pt>
                <c:pt idx="176">
                  <c:v>2.3959337376675753</c:v>
                </c:pt>
                <c:pt idx="177">
                  <c:v>2.4160323510592709</c:v>
                </c:pt>
                <c:pt idx="178">
                  <c:v>2.6422285991164585</c:v>
                </c:pt>
                <c:pt idx="179">
                  <c:v>2.7431253084570297</c:v>
                </c:pt>
                <c:pt idx="180">
                  <c:v>2.9222017906364615</c:v>
                </c:pt>
                <c:pt idx="181">
                  <c:v>2.6785491141169633</c:v>
                </c:pt>
                <c:pt idx="182">
                  <c:v>2.5485211256350269</c:v>
                </c:pt>
                <c:pt idx="183">
                  <c:v>2.3512421596132227</c:v>
                </c:pt>
                <c:pt idx="184">
                  <c:v>2.3144590559497216</c:v>
                </c:pt>
                <c:pt idx="185">
                  <c:v>2.3119480573396034</c:v>
                </c:pt>
                <c:pt idx="186">
                  <c:v>2.3080275257902159</c:v>
                </c:pt>
                <c:pt idx="187">
                  <c:v>2.3679144304256292</c:v>
                </c:pt>
                <c:pt idx="188">
                  <c:v>2.3810834102140608</c:v>
                </c:pt>
                <c:pt idx="189">
                  <c:v>2.400635071190047</c:v>
                </c:pt>
                <c:pt idx="190">
                  <c:v>2.6725711545513677</c:v>
                </c:pt>
                <c:pt idx="191">
                  <c:v>2.7380304991354407</c:v>
                </c:pt>
              </c:numCache>
            </c:numRef>
          </c:val>
          <c:smooth val="0"/>
          <c:extLst>
            <c:ext xmlns:c16="http://schemas.microsoft.com/office/drawing/2014/chart" uri="{C3380CC4-5D6E-409C-BE32-E72D297353CC}">
              <c16:uniqueId val="{00000002-3AE9-4C31-AFA8-D116537C14F3}"/>
            </c:ext>
          </c:extLst>
        </c:ser>
        <c:dLbls>
          <c:showLegendKey val="0"/>
          <c:showVal val="0"/>
          <c:showCatName val="0"/>
          <c:showSerName val="0"/>
          <c:showPercent val="0"/>
          <c:showBubbleSize val="0"/>
        </c:dLbls>
        <c:smooth val="0"/>
        <c:axId val="593776816"/>
        <c:axId val="593778448"/>
        <c:extLst>
          <c:ext xmlns:c15="http://schemas.microsoft.com/office/drawing/2012/chart" uri="{02D57815-91ED-43cb-92C2-25804820EDAC}">
            <c15:filteredLineSeries>
              <c15:ser>
                <c:idx val="3"/>
                <c:order val="1"/>
                <c:tx>
                  <c:strRef>
                    <c:extLst>
                      <c:ext uri="{02D57815-91ED-43cb-92C2-25804820EDAC}">
                        <c15:formulaRef>
                          <c15:sqref>'Natural Gas Prices'!$C$33</c15:sqref>
                        </c15:formulaRef>
                      </c:ext>
                    </c:extLst>
                    <c:strCache>
                      <c:ptCount val="1"/>
                      <c:pt idx="0">
                        <c:v>TGP Z4 200L</c:v>
                      </c:pt>
                    </c:strCache>
                  </c:strRef>
                </c:tx>
                <c:spPr>
                  <a:ln w="28575" cap="rnd">
                    <a:solidFill>
                      <a:schemeClr val="accent1">
                        <a:lumMod val="60000"/>
                      </a:schemeClr>
                    </a:solidFill>
                    <a:round/>
                  </a:ln>
                  <a:effectLst/>
                </c:spPr>
                <c:marker>
                  <c:symbol val="none"/>
                </c:marker>
                <c:cat>
                  <c:numRef>
                    <c:extLst>
                      <c:ext uri="{02D57815-91ED-43cb-92C2-25804820EDAC}">
                        <c15:formulaRef>
                          <c15:sqref>'Natural Gas Prices'!$A$34:$A$225</c15:sqref>
                        </c15:formulaRef>
                      </c:ext>
                    </c:extLst>
                    <c:numCache>
                      <c:formatCode>[$-409]mmm\-yy;@</c:formatCode>
                      <c:ptCount val="19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pt idx="60">
                        <c:v>46388</c:v>
                      </c:pt>
                      <c:pt idx="61">
                        <c:v>46419</c:v>
                      </c:pt>
                      <c:pt idx="62">
                        <c:v>46447</c:v>
                      </c:pt>
                      <c:pt idx="63">
                        <c:v>46478</c:v>
                      </c:pt>
                      <c:pt idx="64">
                        <c:v>46508</c:v>
                      </c:pt>
                      <c:pt idx="65">
                        <c:v>46539</c:v>
                      </c:pt>
                      <c:pt idx="66">
                        <c:v>46569</c:v>
                      </c:pt>
                      <c:pt idx="67">
                        <c:v>46600</c:v>
                      </c:pt>
                      <c:pt idx="68">
                        <c:v>46631</c:v>
                      </c:pt>
                      <c:pt idx="69">
                        <c:v>46661</c:v>
                      </c:pt>
                      <c:pt idx="70">
                        <c:v>46692</c:v>
                      </c:pt>
                      <c:pt idx="71">
                        <c:v>46722</c:v>
                      </c:pt>
                      <c:pt idx="72">
                        <c:v>46753</c:v>
                      </c:pt>
                      <c:pt idx="73">
                        <c:v>46784</c:v>
                      </c:pt>
                      <c:pt idx="74">
                        <c:v>46813</c:v>
                      </c:pt>
                      <c:pt idx="75">
                        <c:v>46844</c:v>
                      </c:pt>
                      <c:pt idx="76">
                        <c:v>46874</c:v>
                      </c:pt>
                      <c:pt idx="77">
                        <c:v>46905</c:v>
                      </c:pt>
                      <c:pt idx="78">
                        <c:v>46935</c:v>
                      </c:pt>
                      <c:pt idx="79">
                        <c:v>46966</c:v>
                      </c:pt>
                      <c:pt idx="80">
                        <c:v>46997</c:v>
                      </c:pt>
                      <c:pt idx="81">
                        <c:v>47027</c:v>
                      </c:pt>
                      <c:pt idx="82">
                        <c:v>47058</c:v>
                      </c:pt>
                      <c:pt idx="83">
                        <c:v>47088</c:v>
                      </c:pt>
                      <c:pt idx="84">
                        <c:v>47119</c:v>
                      </c:pt>
                      <c:pt idx="85">
                        <c:v>47150</c:v>
                      </c:pt>
                      <c:pt idx="86">
                        <c:v>47178</c:v>
                      </c:pt>
                      <c:pt idx="87">
                        <c:v>47209</c:v>
                      </c:pt>
                      <c:pt idx="88">
                        <c:v>47239</c:v>
                      </c:pt>
                      <c:pt idx="89">
                        <c:v>47270</c:v>
                      </c:pt>
                      <c:pt idx="90">
                        <c:v>47300</c:v>
                      </c:pt>
                      <c:pt idx="91">
                        <c:v>47331</c:v>
                      </c:pt>
                      <c:pt idx="92">
                        <c:v>47362</c:v>
                      </c:pt>
                      <c:pt idx="93">
                        <c:v>47392</c:v>
                      </c:pt>
                      <c:pt idx="94">
                        <c:v>47423</c:v>
                      </c:pt>
                      <c:pt idx="95">
                        <c:v>47453</c:v>
                      </c:pt>
                      <c:pt idx="96">
                        <c:v>47484</c:v>
                      </c:pt>
                      <c:pt idx="97">
                        <c:v>47515</c:v>
                      </c:pt>
                      <c:pt idx="98">
                        <c:v>47543</c:v>
                      </c:pt>
                      <c:pt idx="99">
                        <c:v>47574</c:v>
                      </c:pt>
                      <c:pt idx="100">
                        <c:v>47604</c:v>
                      </c:pt>
                      <c:pt idx="101">
                        <c:v>47635</c:v>
                      </c:pt>
                      <c:pt idx="102">
                        <c:v>47665</c:v>
                      </c:pt>
                      <c:pt idx="103">
                        <c:v>47696</c:v>
                      </c:pt>
                      <c:pt idx="104">
                        <c:v>47727</c:v>
                      </c:pt>
                      <c:pt idx="105">
                        <c:v>47757</c:v>
                      </c:pt>
                      <c:pt idx="106">
                        <c:v>47788</c:v>
                      </c:pt>
                      <c:pt idx="107">
                        <c:v>47818</c:v>
                      </c:pt>
                      <c:pt idx="108">
                        <c:v>47849</c:v>
                      </c:pt>
                      <c:pt idx="109">
                        <c:v>47880</c:v>
                      </c:pt>
                      <c:pt idx="110">
                        <c:v>47908</c:v>
                      </c:pt>
                      <c:pt idx="111">
                        <c:v>47939</c:v>
                      </c:pt>
                      <c:pt idx="112">
                        <c:v>47969</c:v>
                      </c:pt>
                      <c:pt idx="113">
                        <c:v>48000</c:v>
                      </c:pt>
                      <c:pt idx="114">
                        <c:v>48030</c:v>
                      </c:pt>
                      <c:pt idx="115">
                        <c:v>48061</c:v>
                      </c:pt>
                      <c:pt idx="116">
                        <c:v>48092</c:v>
                      </c:pt>
                      <c:pt idx="117">
                        <c:v>48122</c:v>
                      </c:pt>
                      <c:pt idx="118">
                        <c:v>48153</c:v>
                      </c:pt>
                      <c:pt idx="119">
                        <c:v>48183</c:v>
                      </c:pt>
                      <c:pt idx="120">
                        <c:v>48214</c:v>
                      </c:pt>
                      <c:pt idx="121">
                        <c:v>48245</c:v>
                      </c:pt>
                      <c:pt idx="122">
                        <c:v>48274</c:v>
                      </c:pt>
                      <c:pt idx="123">
                        <c:v>48305</c:v>
                      </c:pt>
                      <c:pt idx="124">
                        <c:v>48335</c:v>
                      </c:pt>
                      <c:pt idx="125">
                        <c:v>48366</c:v>
                      </c:pt>
                      <c:pt idx="126">
                        <c:v>48396</c:v>
                      </c:pt>
                      <c:pt idx="127">
                        <c:v>48427</c:v>
                      </c:pt>
                      <c:pt idx="128">
                        <c:v>48458</c:v>
                      </c:pt>
                      <c:pt idx="129">
                        <c:v>48488</c:v>
                      </c:pt>
                      <c:pt idx="130">
                        <c:v>48519</c:v>
                      </c:pt>
                      <c:pt idx="131">
                        <c:v>48549</c:v>
                      </c:pt>
                      <c:pt idx="132">
                        <c:v>48580</c:v>
                      </c:pt>
                      <c:pt idx="133">
                        <c:v>48611</c:v>
                      </c:pt>
                      <c:pt idx="134">
                        <c:v>48639</c:v>
                      </c:pt>
                      <c:pt idx="135">
                        <c:v>48670</c:v>
                      </c:pt>
                      <c:pt idx="136">
                        <c:v>48700</c:v>
                      </c:pt>
                      <c:pt idx="137">
                        <c:v>48731</c:v>
                      </c:pt>
                      <c:pt idx="138">
                        <c:v>48761</c:v>
                      </c:pt>
                      <c:pt idx="139">
                        <c:v>48792</c:v>
                      </c:pt>
                      <c:pt idx="140">
                        <c:v>48823</c:v>
                      </c:pt>
                      <c:pt idx="141">
                        <c:v>48853</c:v>
                      </c:pt>
                      <c:pt idx="142">
                        <c:v>48884</c:v>
                      </c:pt>
                      <c:pt idx="143">
                        <c:v>48914</c:v>
                      </c:pt>
                      <c:pt idx="144">
                        <c:v>48945</c:v>
                      </c:pt>
                      <c:pt idx="145">
                        <c:v>48976</c:v>
                      </c:pt>
                      <c:pt idx="146">
                        <c:v>49004</c:v>
                      </c:pt>
                      <c:pt idx="147">
                        <c:v>49035</c:v>
                      </c:pt>
                      <c:pt idx="148">
                        <c:v>49065</c:v>
                      </c:pt>
                      <c:pt idx="149">
                        <c:v>49096</c:v>
                      </c:pt>
                      <c:pt idx="150">
                        <c:v>49126</c:v>
                      </c:pt>
                      <c:pt idx="151">
                        <c:v>49157</c:v>
                      </c:pt>
                      <c:pt idx="152">
                        <c:v>49188</c:v>
                      </c:pt>
                      <c:pt idx="153">
                        <c:v>49218</c:v>
                      </c:pt>
                      <c:pt idx="154">
                        <c:v>49249</c:v>
                      </c:pt>
                      <c:pt idx="155">
                        <c:v>49279</c:v>
                      </c:pt>
                      <c:pt idx="156">
                        <c:v>49310</c:v>
                      </c:pt>
                      <c:pt idx="157">
                        <c:v>49341</c:v>
                      </c:pt>
                      <c:pt idx="158">
                        <c:v>49369</c:v>
                      </c:pt>
                      <c:pt idx="159">
                        <c:v>49400</c:v>
                      </c:pt>
                      <c:pt idx="160">
                        <c:v>49430</c:v>
                      </c:pt>
                      <c:pt idx="161">
                        <c:v>49461</c:v>
                      </c:pt>
                      <c:pt idx="162">
                        <c:v>49491</c:v>
                      </c:pt>
                      <c:pt idx="163">
                        <c:v>49522</c:v>
                      </c:pt>
                      <c:pt idx="164">
                        <c:v>49553</c:v>
                      </c:pt>
                      <c:pt idx="165">
                        <c:v>49583</c:v>
                      </c:pt>
                      <c:pt idx="166">
                        <c:v>49614</c:v>
                      </c:pt>
                      <c:pt idx="167">
                        <c:v>49644</c:v>
                      </c:pt>
                      <c:pt idx="168">
                        <c:v>49675</c:v>
                      </c:pt>
                      <c:pt idx="169">
                        <c:v>49706</c:v>
                      </c:pt>
                      <c:pt idx="170">
                        <c:v>49735</c:v>
                      </c:pt>
                      <c:pt idx="171">
                        <c:v>49766</c:v>
                      </c:pt>
                      <c:pt idx="172">
                        <c:v>49796</c:v>
                      </c:pt>
                      <c:pt idx="173">
                        <c:v>49827</c:v>
                      </c:pt>
                      <c:pt idx="174">
                        <c:v>49857</c:v>
                      </c:pt>
                      <c:pt idx="175">
                        <c:v>49888</c:v>
                      </c:pt>
                      <c:pt idx="176">
                        <c:v>49919</c:v>
                      </c:pt>
                      <c:pt idx="177">
                        <c:v>49949</c:v>
                      </c:pt>
                      <c:pt idx="178">
                        <c:v>49980</c:v>
                      </c:pt>
                      <c:pt idx="179">
                        <c:v>50010</c:v>
                      </c:pt>
                      <c:pt idx="180">
                        <c:v>50041</c:v>
                      </c:pt>
                      <c:pt idx="181">
                        <c:v>50072</c:v>
                      </c:pt>
                      <c:pt idx="182">
                        <c:v>50100</c:v>
                      </c:pt>
                      <c:pt idx="183">
                        <c:v>50131</c:v>
                      </c:pt>
                      <c:pt idx="184">
                        <c:v>50161</c:v>
                      </c:pt>
                      <c:pt idx="185">
                        <c:v>50192</c:v>
                      </c:pt>
                      <c:pt idx="186">
                        <c:v>50222</c:v>
                      </c:pt>
                      <c:pt idx="187">
                        <c:v>50253</c:v>
                      </c:pt>
                      <c:pt idx="188">
                        <c:v>50284</c:v>
                      </c:pt>
                      <c:pt idx="189">
                        <c:v>50314</c:v>
                      </c:pt>
                      <c:pt idx="190">
                        <c:v>50345</c:v>
                      </c:pt>
                      <c:pt idx="191">
                        <c:v>50375</c:v>
                      </c:pt>
                    </c:numCache>
                  </c:numRef>
                </c:cat>
                <c:val>
                  <c:numRef>
                    <c:extLst>
                      <c:ext uri="{02D57815-91ED-43cb-92C2-25804820EDAC}">
                        <c15:formulaRef>
                          <c15:sqref>'Natural Gas Prices'!$C$34:$C$225</c15:sqref>
                        </c15:formulaRef>
                      </c:ext>
                    </c:extLst>
                    <c:numCache>
                      <c:formatCode>0.00</c:formatCode>
                      <c:ptCount val="192"/>
                      <c:pt idx="0">
                        <c:v>3.4807506783237852</c:v>
                      </c:pt>
                      <c:pt idx="1">
                        <c:v>3.9776034712950583</c:v>
                      </c:pt>
                      <c:pt idx="2">
                        <c:v>3.8650889357853475</c:v>
                      </c:pt>
                      <c:pt idx="3">
                        <c:v>5.4815887850467275</c:v>
                      </c:pt>
                      <c:pt idx="4">
                        <c:v>6.7082906240578799</c:v>
                      </c:pt>
                      <c:pt idx="5">
                        <c:v>6.4704672897196245</c:v>
                      </c:pt>
                      <c:pt idx="6">
                        <c:v>5.4335747663551341</c:v>
                      </c:pt>
                      <c:pt idx="7">
                        <c:v>5.4205140186915841</c:v>
                      </c:pt>
                      <c:pt idx="8">
                        <c:v>5.1800700934579424</c:v>
                      </c:pt>
                      <c:pt idx="9">
                        <c:v>5.2198014018691614</c:v>
                      </c:pt>
                      <c:pt idx="10">
                        <c:v>5.3752219626168163</c:v>
                      </c:pt>
                      <c:pt idx="11">
                        <c:v>5.6557944429329927</c:v>
                      </c:pt>
                      <c:pt idx="12">
                        <c:v>5.4414265456558173</c:v>
                      </c:pt>
                      <c:pt idx="13">
                        <c:v>5.317341711891495</c:v>
                      </c:pt>
                      <c:pt idx="14">
                        <c:v>4.7254005784059965</c:v>
                      </c:pt>
                      <c:pt idx="15">
                        <c:v>4.0307180803809413</c:v>
                      </c:pt>
                      <c:pt idx="16">
                        <c:v>3.8606481645996964</c:v>
                      </c:pt>
                      <c:pt idx="17">
                        <c:v>3.8309317366120585</c:v>
                      </c:pt>
                      <c:pt idx="18">
                        <c:v>3.8771387832699622</c:v>
                      </c:pt>
                      <c:pt idx="19">
                        <c:v>3.7920427490138922</c:v>
                      </c:pt>
                      <c:pt idx="20">
                        <c:v>3.5026518247397007</c:v>
                      </c:pt>
                      <c:pt idx="21">
                        <c:v>3.5783532035108898</c:v>
                      </c:pt>
                      <c:pt idx="22">
                        <c:v>3.8032919050495733</c:v>
                      </c:pt>
                      <c:pt idx="23">
                        <c:v>4.2060295092064033</c:v>
                      </c:pt>
                      <c:pt idx="24">
                        <c:v>3.9714668508744917</c:v>
                      </c:pt>
                      <c:pt idx="25">
                        <c:v>3.7237894204470821</c:v>
                      </c:pt>
                      <c:pt idx="26">
                        <c:v>3.4163875194196702</c:v>
                      </c:pt>
                      <c:pt idx="27">
                        <c:v>3.1636181621654305</c:v>
                      </c:pt>
                      <c:pt idx="28">
                        <c:v>3.0642936301622083</c:v>
                      </c:pt>
                      <c:pt idx="29">
                        <c:v>3.0493126386268896</c:v>
                      </c:pt>
                      <c:pt idx="30">
                        <c:v>3.1115758718497668</c:v>
                      </c:pt>
                      <c:pt idx="31">
                        <c:v>3.0955129966725274</c:v>
                      </c:pt>
                      <c:pt idx="32">
                        <c:v>2.8933839849236529</c:v>
                      </c:pt>
                      <c:pt idx="33">
                        <c:v>2.9655587892611099</c:v>
                      </c:pt>
                      <c:pt idx="34">
                        <c:v>3.2071668777357134</c:v>
                      </c:pt>
                      <c:pt idx="35">
                        <c:v>3.5955579773631552</c:v>
                      </c:pt>
                      <c:pt idx="36">
                        <c:v>3.4725297723432527</c:v>
                      </c:pt>
                      <c:pt idx="37">
                        <c:v>3.2871352616427982</c:v>
                      </c:pt>
                      <c:pt idx="38">
                        <c:v>2.6069461936845015</c:v>
                      </c:pt>
                      <c:pt idx="39">
                        <c:v>2.0386749881275827</c:v>
                      </c:pt>
                      <c:pt idx="40">
                        <c:v>1.9617237630035338</c:v>
                      </c:pt>
                      <c:pt idx="41">
                        <c:v>1.9516919291538031</c:v>
                      </c:pt>
                      <c:pt idx="42">
                        <c:v>2.0118808683622564</c:v>
                      </c:pt>
                      <c:pt idx="43">
                        <c:v>2.216895913494306</c:v>
                      </c:pt>
                      <c:pt idx="44">
                        <c:v>2.170399528563955</c:v>
                      </c:pt>
                      <c:pt idx="45">
                        <c:v>2.209602860152176</c:v>
                      </c:pt>
                      <c:pt idx="46">
                        <c:v>2.4893371127990234</c:v>
                      </c:pt>
                      <c:pt idx="47">
                        <c:v>2.6565448570151466</c:v>
                      </c:pt>
                      <c:pt idx="48">
                        <c:v>2.5312969811645281</c:v>
                      </c:pt>
                      <c:pt idx="49">
                        <c:v>2.3944692466521817</c:v>
                      </c:pt>
                      <c:pt idx="50">
                        <c:v>2.0151393374528297</c:v>
                      </c:pt>
                      <c:pt idx="51">
                        <c:v>1.758943077180434</c:v>
                      </c:pt>
                      <c:pt idx="52">
                        <c:v>1.7167670812609508</c:v>
                      </c:pt>
                      <c:pt idx="53">
                        <c:v>1.7319255608630422</c:v>
                      </c:pt>
                      <c:pt idx="54">
                        <c:v>1.754683969343263</c:v>
                      </c:pt>
                      <c:pt idx="55">
                        <c:v>1.9353735645683321</c:v>
                      </c:pt>
                      <c:pt idx="56">
                        <c:v>1.9509260532412216</c:v>
                      </c:pt>
                      <c:pt idx="57">
                        <c:v>1.9706027195412403</c:v>
                      </c:pt>
                      <c:pt idx="58">
                        <c:v>2.2677928109104015</c:v>
                      </c:pt>
                      <c:pt idx="59">
                        <c:v>2.3500603633894386</c:v>
                      </c:pt>
                      <c:pt idx="60">
                        <c:v>2.6164918428529393</c:v>
                      </c:pt>
                      <c:pt idx="61">
                        <c:v>2.5634234456004346</c:v>
                      </c:pt>
                      <c:pt idx="62">
                        <c:v>2.1947535205958886</c:v>
                      </c:pt>
                      <c:pt idx="63">
                        <c:v>1.9460188063680302</c:v>
                      </c:pt>
                      <c:pt idx="64">
                        <c:v>1.8777616160783746</c:v>
                      </c:pt>
                      <c:pt idx="65">
                        <c:v>1.8575027294274307</c:v>
                      </c:pt>
                      <c:pt idx="66">
                        <c:v>1.8841714016081204</c:v>
                      </c:pt>
                      <c:pt idx="67">
                        <c:v>1.9392523614531809</c:v>
                      </c:pt>
                      <c:pt idx="68">
                        <c:v>1.9613949935261981</c:v>
                      </c:pt>
                      <c:pt idx="69">
                        <c:v>1.9894528444593456</c:v>
                      </c:pt>
                      <c:pt idx="70">
                        <c:v>2.2737387106675024</c:v>
                      </c:pt>
                      <c:pt idx="71">
                        <c:v>2.3481412919631346</c:v>
                      </c:pt>
                      <c:pt idx="72">
                        <c:v>2.7721477402615546</c:v>
                      </c:pt>
                      <c:pt idx="73">
                        <c:v>2.5430328117627439</c:v>
                      </c:pt>
                      <c:pt idx="74">
                        <c:v>2.3634796357345182</c:v>
                      </c:pt>
                      <c:pt idx="75">
                        <c:v>2.1282629660826822</c:v>
                      </c:pt>
                      <c:pt idx="76">
                        <c:v>2.0601993311296396</c:v>
                      </c:pt>
                      <c:pt idx="77">
                        <c:v>2.0544664951375551</c:v>
                      </c:pt>
                      <c:pt idx="78">
                        <c:v>2.0824868794547404</c:v>
                      </c:pt>
                      <c:pt idx="79">
                        <c:v>2.1540254344263481</c:v>
                      </c:pt>
                      <c:pt idx="80">
                        <c:v>2.1622289647738682</c:v>
                      </c:pt>
                      <c:pt idx="81">
                        <c:v>2.1912043040504265</c:v>
                      </c:pt>
                      <c:pt idx="82">
                        <c:v>2.4974718808186633</c:v>
                      </c:pt>
                      <c:pt idx="83">
                        <c:v>2.5463906626127035</c:v>
                      </c:pt>
                      <c:pt idx="84">
                        <c:v>2.9099882264503645</c:v>
                      </c:pt>
                      <c:pt idx="85">
                        <c:v>2.833564558849873</c:v>
                      </c:pt>
                      <c:pt idx="86">
                        <c:v>2.4476094480278738</c:v>
                      </c:pt>
                      <c:pt idx="87">
                        <c:v>2.2091459149776131</c:v>
                      </c:pt>
                      <c:pt idx="88">
                        <c:v>2.1151314849382423</c:v>
                      </c:pt>
                      <c:pt idx="89">
                        <c:v>2.1139128296810052</c:v>
                      </c:pt>
                      <c:pt idx="90">
                        <c:v>2.143395195796586</c:v>
                      </c:pt>
                      <c:pt idx="91">
                        <c:v>2.1995174467373588</c:v>
                      </c:pt>
                      <c:pt idx="92">
                        <c:v>2.2095406432430575</c:v>
                      </c:pt>
                      <c:pt idx="93">
                        <c:v>2.2486510705445157</c:v>
                      </c:pt>
                      <c:pt idx="94">
                        <c:v>2.5546958706576133</c:v>
                      </c:pt>
                      <c:pt idx="95">
                        <c:v>2.5868998229295066</c:v>
                      </c:pt>
                      <c:pt idx="96">
                        <c:v>2.9155489032477053</c:v>
                      </c:pt>
                      <c:pt idx="97">
                        <c:v>2.8355379263344886</c:v>
                      </c:pt>
                      <c:pt idx="98">
                        <c:v>2.4741670343376501</c:v>
                      </c:pt>
                      <c:pt idx="99">
                        <c:v>2.2494830014911971</c:v>
                      </c:pt>
                      <c:pt idx="100">
                        <c:v>2.1982588960935381</c:v>
                      </c:pt>
                      <c:pt idx="101">
                        <c:v>2.1807955209627901</c:v>
                      </c:pt>
                      <c:pt idx="102">
                        <c:v>2.2215821654252466</c:v>
                      </c:pt>
                      <c:pt idx="103">
                        <c:v>2.3144136445518741</c:v>
                      </c:pt>
                      <c:pt idx="104">
                        <c:v>2.3218463264289779</c:v>
                      </c:pt>
                      <c:pt idx="105">
                        <c:v>2.3391745913063904</c:v>
                      </c:pt>
                      <c:pt idx="106">
                        <c:v>2.6249150668340069</c:v>
                      </c:pt>
                      <c:pt idx="107">
                        <c:v>2.6910222428685393</c:v>
                      </c:pt>
                      <c:pt idx="108">
                        <c:v>2.7884901527309607</c:v>
                      </c:pt>
                      <c:pt idx="109">
                        <c:v>2.791073755342993</c:v>
                      </c:pt>
                      <c:pt idx="110">
                        <c:v>2.5669410600368971</c:v>
                      </c:pt>
                      <c:pt idx="111">
                        <c:v>2.3345582604204473</c:v>
                      </c:pt>
                      <c:pt idx="112">
                        <c:v>2.2731312865724895</c:v>
                      </c:pt>
                      <c:pt idx="113">
                        <c:v>2.2761977485574718</c:v>
                      </c:pt>
                      <c:pt idx="114">
                        <c:v>2.3330501806919153</c:v>
                      </c:pt>
                      <c:pt idx="115">
                        <c:v>2.4497556561146951</c:v>
                      </c:pt>
                      <c:pt idx="116">
                        <c:v>2.4507288394780575</c:v>
                      </c:pt>
                      <c:pt idx="117">
                        <c:v>2.474893057230604</c:v>
                      </c:pt>
                      <c:pt idx="118">
                        <c:v>2.7139959546729076</c:v>
                      </c:pt>
                      <c:pt idx="119">
                        <c:v>2.7842216428420961</c:v>
                      </c:pt>
                      <c:pt idx="120">
                        <c:v>2.9128269522410042</c:v>
                      </c:pt>
                      <c:pt idx="121">
                        <c:v>2.6779449943084543</c:v>
                      </c:pt>
                      <c:pt idx="122">
                        <c:v>2.6399318022223461</c:v>
                      </c:pt>
                      <c:pt idx="123">
                        <c:v>2.4047992083808492</c:v>
                      </c:pt>
                      <c:pt idx="124">
                        <c:v>2.37858720131225</c:v>
                      </c:pt>
                      <c:pt idx="125">
                        <c:v>2.3762213581965113</c:v>
                      </c:pt>
                      <c:pt idx="126">
                        <c:v>2.4402318763560453</c:v>
                      </c:pt>
                      <c:pt idx="127">
                        <c:v>2.4657588094338134</c:v>
                      </c:pt>
                      <c:pt idx="128">
                        <c:v>2.4707937824909449</c:v>
                      </c:pt>
                      <c:pt idx="129">
                        <c:v>2.4955382450107741</c:v>
                      </c:pt>
                      <c:pt idx="130">
                        <c:v>2.7202329413762163</c:v>
                      </c:pt>
                      <c:pt idx="131">
                        <c:v>2.825705620056123</c:v>
                      </c:pt>
                      <c:pt idx="132">
                        <c:v>3.0579955444473641</c:v>
                      </c:pt>
                      <c:pt idx="133">
                        <c:v>2.8543001914037931</c:v>
                      </c:pt>
                      <c:pt idx="134">
                        <c:v>2.5944207013072877</c:v>
                      </c:pt>
                      <c:pt idx="135">
                        <c:v>2.4931330919527763</c:v>
                      </c:pt>
                      <c:pt idx="136">
                        <c:v>2.4730115553327474</c:v>
                      </c:pt>
                      <c:pt idx="137">
                        <c:v>2.4627856075839927</c:v>
                      </c:pt>
                      <c:pt idx="138">
                        <c:v>2.5004802405495896</c:v>
                      </c:pt>
                      <c:pt idx="139">
                        <c:v>2.5761239291678284</c:v>
                      </c:pt>
                      <c:pt idx="140">
                        <c:v>2.5902560984496272</c:v>
                      </c:pt>
                      <c:pt idx="141">
                        <c:v>2.612335797566951</c:v>
                      </c:pt>
                      <c:pt idx="142">
                        <c:v>2.8570357583061412</c:v>
                      </c:pt>
                      <c:pt idx="143">
                        <c:v>2.9480564340201592</c:v>
                      </c:pt>
                      <c:pt idx="144">
                        <c:v>3.1139131202241987</c:v>
                      </c:pt>
                      <c:pt idx="145">
                        <c:v>3.0332172220703955</c:v>
                      </c:pt>
                      <c:pt idx="146">
                        <c:v>2.7470837675513082</c:v>
                      </c:pt>
                      <c:pt idx="147">
                        <c:v>2.5293833172017859</c:v>
                      </c:pt>
                      <c:pt idx="148">
                        <c:v>2.4910333932206403</c:v>
                      </c:pt>
                      <c:pt idx="149">
                        <c:v>2.4847168397785739</c:v>
                      </c:pt>
                      <c:pt idx="150">
                        <c:v>2.4997970440952528</c:v>
                      </c:pt>
                      <c:pt idx="151">
                        <c:v>2.6140729993003351</c:v>
                      </c:pt>
                      <c:pt idx="152">
                        <c:v>2.6296262634314065</c:v>
                      </c:pt>
                      <c:pt idx="153">
                        <c:v>2.6519514324856166</c:v>
                      </c:pt>
                      <c:pt idx="154">
                        <c:v>2.875074702262987</c:v>
                      </c:pt>
                      <c:pt idx="155">
                        <c:v>2.9966363164080563</c:v>
                      </c:pt>
                      <c:pt idx="156">
                        <c:v>3.1771599945375035</c:v>
                      </c:pt>
                      <c:pt idx="157">
                        <c:v>3.1271694520748943</c:v>
                      </c:pt>
                      <c:pt idx="158">
                        <c:v>2.8430917409968455</c:v>
                      </c:pt>
                      <c:pt idx="159">
                        <c:v>2.507893398253672</c:v>
                      </c:pt>
                      <c:pt idx="160">
                        <c:v>2.4734206418098914</c:v>
                      </c:pt>
                      <c:pt idx="161">
                        <c:v>2.4674409097228374</c:v>
                      </c:pt>
                      <c:pt idx="162">
                        <c:v>2.4746561227969437</c:v>
                      </c:pt>
                      <c:pt idx="163">
                        <c:v>2.5422125924537511</c:v>
                      </c:pt>
                      <c:pt idx="164">
                        <c:v>2.5566995932899421</c:v>
                      </c:pt>
                      <c:pt idx="165">
                        <c:v>2.5890717852300842</c:v>
                      </c:pt>
                      <c:pt idx="166">
                        <c:v>2.7958504585684656</c:v>
                      </c:pt>
                      <c:pt idx="167">
                        <c:v>2.8862219397869238</c:v>
                      </c:pt>
                      <c:pt idx="168">
                        <c:v>2.9632121381496033</c:v>
                      </c:pt>
                      <c:pt idx="169">
                        <c:v>2.7347069446483063</c:v>
                      </c:pt>
                      <c:pt idx="170">
                        <c:v>2.7638658609101561</c:v>
                      </c:pt>
                      <c:pt idx="171">
                        <c:v>2.5759932538078054</c:v>
                      </c:pt>
                      <c:pt idx="172">
                        <c:v>2.5326130682282879</c:v>
                      </c:pt>
                      <c:pt idx="173">
                        <c:v>2.5203006536585697</c:v>
                      </c:pt>
                      <c:pt idx="174">
                        <c:v>2.5211813813709343</c:v>
                      </c:pt>
                      <c:pt idx="175">
                        <c:v>2.5739106701486474</c:v>
                      </c:pt>
                      <c:pt idx="176">
                        <c:v>2.5867746316625508</c:v>
                      </c:pt>
                      <c:pt idx="177">
                        <c:v>2.6068732905543239</c:v>
                      </c:pt>
                      <c:pt idx="178">
                        <c:v>2.8330695386115137</c:v>
                      </c:pt>
                      <c:pt idx="179">
                        <c:v>2.9339670992436915</c:v>
                      </c:pt>
                      <c:pt idx="180">
                        <c:v>3.1130425760183771</c:v>
                      </c:pt>
                      <c:pt idx="181">
                        <c:v>2.8693898261116715</c:v>
                      </c:pt>
                      <c:pt idx="182">
                        <c:v>2.7393631145671522</c:v>
                      </c:pt>
                      <c:pt idx="183">
                        <c:v>2.5420827502744117</c:v>
                      </c:pt>
                      <c:pt idx="184">
                        <c:v>2.5053003917356924</c:v>
                      </c:pt>
                      <c:pt idx="185">
                        <c:v>2.5027890271680269</c:v>
                      </c:pt>
                      <c:pt idx="186">
                        <c:v>2.4988688909310768</c:v>
                      </c:pt>
                      <c:pt idx="187">
                        <c:v>2.5587556120984707</c:v>
                      </c:pt>
                      <c:pt idx="188">
                        <c:v>2.5719247895431163</c:v>
                      </c:pt>
                      <c:pt idx="189">
                        <c:v>2.5914768913316024</c:v>
                      </c:pt>
                      <c:pt idx="190">
                        <c:v>2.8634125793804843</c:v>
                      </c:pt>
                      <c:pt idx="191">
                        <c:v>2.9288712551624649</c:v>
                      </c:pt>
                    </c:numCache>
                  </c:numRef>
                </c:val>
                <c:smooth val="0"/>
                <c:extLst>
                  <c:ext xmlns:c16="http://schemas.microsoft.com/office/drawing/2014/chart" uri="{C3380CC4-5D6E-409C-BE32-E72D297353CC}">
                    <c16:uniqueId val="{00000005-3AE9-4C31-AFA8-D116537C14F3}"/>
                  </c:ext>
                </c:extLst>
              </c15:ser>
            </c15:filteredLineSeries>
            <c15:filteredLineSeries>
              <c15:ser>
                <c:idx val="4"/>
                <c:order val="2"/>
                <c:tx>
                  <c:strRef>
                    <c:extLst xmlns:c15="http://schemas.microsoft.com/office/drawing/2012/chart">
                      <c:ext xmlns:c15="http://schemas.microsoft.com/office/drawing/2012/chart" uri="{02D57815-91ED-43cb-92C2-25804820EDAC}">
                        <c15:formulaRef>
                          <c15:sqref>'Natural Gas Prices'!$D$33</c15:sqref>
                        </c15:formulaRef>
                      </c:ext>
                    </c:extLst>
                    <c:strCache>
                      <c:ptCount val="1"/>
                      <c:pt idx="0">
                        <c:v>Transco Z5</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'Natural Gas Prices'!$A$34:$A$225</c15:sqref>
                        </c15:formulaRef>
                      </c:ext>
                    </c:extLst>
                    <c:numCache>
                      <c:formatCode>[$-409]mmm\-yy;@</c:formatCode>
                      <c:ptCount val="19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pt idx="60">
                        <c:v>46388</c:v>
                      </c:pt>
                      <c:pt idx="61">
                        <c:v>46419</c:v>
                      </c:pt>
                      <c:pt idx="62">
                        <c:v>46447</c:v>
                      </c:pt>
                      <c:pt idx="63">
                        <c:v>46478</c:v>
                      </c:pt>
                      <c:pt idx="64">
                        <c:v>46508</c:v>
                      </c:pt>
                      <c:pt idx="65">
                        <c:v>46539</c:v>
                      </c:pt>
                      <c:pt idx="66">
                        <c:v>46569</c:v>
                      </c:pt>
                      <c:pt idx="67">
                        <c:v>46600</c:v>
                      </c:pt>
                      <c:pt idx="68">
                        <c:v>46631</c:v>
                      </c:pt>
                      <c:pt idx="69">
                        <c:v>46661</c:v>
                      </c:pt>
                      <c:pt idx="70">
                        <c:v>46692</c:v>
                      </c:pt>
                      <c:pt idx="71">
                        <c:v>46722</c:v>
                      </c:pt>
                      <c:pt idx="72">
                        <c:v>46753</c:v>
                      </c:pt>
                      <c:pt idx="73">
                        <c:v>46784</c:v>
                      </c:pt>
                      <c:pt idx="74">
                        <c:v>46813</c:v>
                      </c:pt>
                      <c:pt idx="75">
                        <c:v>46844</c:v>
                      </c:pt>
                      <c:pt idx="76">
                        <c:v>46874</c:v>
                      </c:pt>
                      <c:pt idx="77">
                        <c:v>46905</c:v>
                      </c:pt>
                      <c:pt idx="78">
                        <c:v>46935</c:v>
                      </c:pt>
                      <c:pt idx="79">
                        <c:v>46966</c:v>
                      </c:pt>
                      <c:pt idx="80">
                        <c:v>46997</c:v>
                      </c:pt>
                      <c:pt idx="81">
                        <c:v>47027</c:v>
                      </c:pt>
                      <c:pt idx="82">
                        <c:v>47058</c:v>
                      </c:pt>
                      <c:pt idx="83">
                        <c:v>47088</c:v>
                      </c:pt>
                      <c:pt idx="84">
                        <c:v>47119</c:v>
                      </c:pt>
                      <c:pt idx="85">
                        <c:v>47150</c:v>
                      </c:pt>
                      <c:pt idx="86">
                        <c:v>47178</c:v>
                      </c:pt>
                      <c:pt idx="87">
                        <c:v>47209</c:v>
                      </c:pt>
                      <c:pt idx="88">
                        <c:v>47239</c:v>
                      </c:pt>
                      <c:pt idx="89">
                        <c:v>47270</c:v>
                      </c:pt>
                      <c:pt idx="90">
                        <c:v>47300</c:v>
                      </c:pt>
                      <c:pt idx="91">
                        <c:v>47331</c:v>
                      </c:pt>
                      <c:pt idx="92">
                        <c:v>47362</c:v>
                      </c:pt>
                      <c:pt idx="93">
                        <c:v>47392</c:v>
                      </c:pt>
                      <c:pt idx="94">
                        <c:v>47423</c:v>
                      </c:pt>
                      <c:pt idx="95">
                        <c:v>47453</c:v>
                      </c:pt>
                      <c:pt idx="96">
                        <c:v>47484</c:v>
                      </c:pt>
                      <c:pt idx="97">
                        <c:v>47515</c:v>
                      </c:pt>
                      <c:pt idx="98">
                        <c:v>47543</c:v>
                      </c:pt>
                      <c:pt idx="99">
                        <c:v>47574</c:v>
                      </c:pt>
                      <c:pt idx="100">
                        <c:v>47604</c:v>
                      </c:pt>
                      <c:pt idx="101">
                        <c:v>47635</c:v>
                      </c:pt>
                      <c:pt idx="102">
                        <c:v>47665</c:v>
                      </c:pt>
                      <c:pt idx="103">
                        <c:v>47696</c:v>
                      </c:pt>
                      <c:pt idx="104">
                        <c:v>47727</c:v>
                      </c:pt>
                      <c:pt idx="105">
                        <c:v>47757</c:v>
                      </c:pt>
                      <c:pt idx="106">
                        <c:v>47788</c:v>
                      </c:pt>
                      <c:pt idx="107">
                        <c:v>47818</c:v>
                      </c:pt>
                      <c:pt idx="108">
                        <c:v>47849</c:v>
                      </c:pt>
                      <c:pt idx="109">
                        <c:v>47880</c:v>
                      </c:pt>
                      <c:pt idx="110">
                        <c:v>47908</c:v>
                      </c:pt>
                      <c:pt idx="111">
                        <c:v>47939</c:v>
                      </c:pt>
                      <c:pt idx="112">
                        <c:v>47969</c:v>
                      </c:pt>
                      <c:pt idx="113">
                        <c:v>48000</c:v>
                      </c:pt>
                      <c:pt idx="114">
                        <c:v>48030</c:v>
                      </c:pt>
                      <c:pt idx="115">
                        <c:v>48061</c:v>
                      </c:pt>
                      <c:pt idx="116">
                        <c:v>48092</c:v>
                      </c:pt>
                      <c:pt idx="117">
                        <c:v>48122</c:v>
                      </c:pt>
                      <c:pt idx="118">
                        <c:v>48153</c:v>
                      </c:pt>
                      <c:pt idx="119">
                        <c:v>48183</c:v>
                      </c:pt>
                      <c:pt idx="120">
                        <c:v>48214</c:v>
                      </c:pt>
                      <c:pt idx="121">
                        <c:v>48245</c:v>
                      </c:pt>
                      <c:pt idx="122">
                        <c:v>48274</c:v>
                      </c:pt>
                      <c:pt idx="123">
                        <c:v>48305</c:v>
                      </c:pt>
                      <c:pt idx="124">
                        <c:v>48335</c:v>
                      </c:pt>
                      <c:pt idx="125">
                        <c:v>48366</c:v>
                      </c:pt>
                      <c:pt idx="126">
                        <c:v>48396</c:v>
                      </c:pt>
                      <c:pt idx="127">
                        <c:v>48427</c:v>
                      </c:pt>
                      <c:pt idx="128">
                        <c:v>48458</c:v>
                      </c:pt>
                      <c:pt idx="129">
                        <c:v>48488</c:v>
                      </c:pt>
                      <c:pt idx="130">
                        <c:v>48519</c:v>
                      </c:pt>
                      <c:pt idx="131">
                        <c:v>48549</c:v>
                      </c:pt>
                      <c:pt idx="132">
                        <c:v>48580</c:v>
                      </c:pt>
                      <c:pt idx="133">
                        <c:v>48611</c:v>
                      </c:pt>
                      <c:pt idx="134">
                        <c:v>48639</c:v>
                      </c:pt>
                      <c:pt idx="135">
                        <c:v>48670</c:v>
                      </c:pt>
                      <c:pt idx="136">
                        <c:v>48700</c:v>
                      </c:pt>
                      <c:pt idx="137">
                        <c:v>48731</c:v>
                      </c:pt>
                      <c:pt idx="138">
                        <c:v>48761</c:v>
                      </c:pt>
                      <c:pt idx="139">
                        <c:v>48792</c:v>
                      </c:pt>
                      <c:pt idx="140">
                        <c:v>48823</c:v>
                      </c:pt>
                      <c:pt idx="141">
                        <c:v>48853</c:v>
                      </c:pt>
                      <c:pt idx="142">
                        <c:v>48884</c:v>
                      </c:pt>
                      <c:pt idx="143">
                        <c:v>48914</c:v>
                      </c:pt>
                      <c:pt idx="144">
                        <c:v>48945</c:v>
                      </c:pt>
                      <c:pt idx="145">
                        <c:v>48976</c:v>
                      </c:pt>
                      <c:pt idx="146">
                        <c:v>49004</c:v>
                      </c:pt>
                      <c:pt idx="147">
                        <c:v>49035</c:v>
                      </c:pt>
                      <c:pt idx="148">
                        <c:v>49065</c:v>
                      </c:pt>
                      <c:pt idx="149">
                        <c:v>49096</c:v>
                      </c:pt>
                      <c:pt idx="150">
                        <c:v>49126</c:v>
                      </c:pt>
                      <c:pt idx="151">
                        <c:v>49157</c:v>
                      </c:pt>
                      <c:pt idx="152">
                        <c:v>49188</c:v>
                      </c:pt>
                      <c:pt idx="153">
                        <c:v>49218</c:v>
                      </c:pt>
                      <c:pt idx="154">
                        <c:v>49249</c:v>
                      </c:pt>
                      <c:pt idx="155">
                        <c:v>49279</c:v>
                      </c:pt>
                      <c:pt idx="156">
                        <c:v>49310</c:v>
                      </c:pt>
                      <c:pt idx="157">
                        <c:v>49341</c:v>
                      </c:pt>
                      <c:pt idx="158">
                        <c:v>49369</c:v>
                      </c:pt>
                      <c:pt idx="159">
                        <c:v>49400</c:v>
                      </c:pt>
                      <c:pt idx="160">
                        <c:v>49430</c:v>
                      </c:pt>
                      <c:pt idx="161">
                        <c:v>49461</c:v>
                      </c:pt>
                      <c:pt idx="162">
                        <c:v>49491</c:v>
                      </c:pt>
                      <c:pt idx="163">
                        <c:v>49522</c:v>
                      </c:pt>
                      <c:pt idx="164">
                        <c:v>49553</c:v>
                      </c:pt>
                      <c:pt idx="165">
                        <c:v>49583</c:v>
                      </c:pt>
                      <c:pt idx="166">
                        <c:v>49614</c:v>
                      </c:pt>
                      <c:pt idx="167">
                        <c:v>49644</c:v>
                      </c:pt>
                      <c:pt idx="168">
                        <c:v>49675</c:v>
                      </c:pt>
                      <c:pt idx="169">
                        <c:v>49706</c:v>
                      </c:pt>
                      <c:pt idx="170">
                        <c:v>49735</c:v>
                      </c:pt>
                      <c:pt idx="171">
                        <c:v>49766</c:v>
                      </c:pt>
                      <c:pt idx="172">
                        <c:v>49796</c:v>
                      </c:pt>
                      <c:pt idx="173">
                        <c:v>49827</c:v>
                      </c:pt>
                      <c:pt idx="174">
                        <c:v>49857</c:v>
                      </c:pt>
                      <c:pt idx="175">
                        <c:v>49888</c:v>
                      </c:pt>
                      <c:pt idx="176">
                        <c:v>49919</c:v>
                      </c:pt>
                      <c:pt idx="177">
                        <c:v>49949</c:v>
                      </c:pt>
                      <c:pt idx="178">
                        <c:v>49980</c:v>
                      </c:pt>
                      <c:pt idx="179">
                        <c:v>50010</c:v>
                      </c:pt>
                      <c:pt idx="180">
                        <c:v>50041</c:v>
                      </c:pt>
                      <c:pt idx="181">
                        <c:v>50072</c:v>
                      </c:pt>
                      <c:pt idx="182">
                        <c:v>50100</c:v>
                      </c:pt>
                      <c:pt idx="183">
                        <c:v>50131</c:v>
                      </c:pt>
                      <c:pt idx="184">
                        <c:v>50161</c:v>
                      </c:pt>
                      <c:pt idx="185">
                        <c:v>50192</c:v>
                      </c:pt>
                      <c:pt idx="186">
                        <c:v>50222</c:v>
                      </c:pt>
                      <c:pt idx="187">
                        <c:v>50253</c:v>
                      </c:pt>
                      <c:pt idx="188">
                        <c:v>50284</c:v>
                      </c:pt>
                      <c:pt idx="189">
                        <c:v>50314</c:v>
                      </c:pt>
                      <c:pt idx="190">
                        <c:v>50345</c:v>
                      </c:pt>
                      <c:pt idx="191">
                        <c:v>50375</c:v>
                      </c:pt>
                    </c:numCache>
                  </c:numRef>
                </c:cat>
                <c:val>
                  <c:numRef>
                    <c:extLst xmlns:c15="http://schemas.microsoft.com/office/drawing/2012/chart">
                      <c:ext xmlns:c15="http://schemas.microsoft.com/office/drawing/2012/chart" uri="{02D57815-91ED-43cb-92C2-25804820EDAC}">
                        <c15:formulaRef>
                          <c15:sqref>'Natural Gas Prices'!$D$34:$D$225</c15:sqref>
                        </c15:formulaRef>
                      </c:ext>
                    </c:extLst>
                    <c:numCache>
                      <c:formatCode>0.00</c:formatCode>
                      <c:ptCount val="192"/>
                      <c:pt idx="0">
                        <c:v>10.405991860114558</c:v>
                      </c:pt>
                      <c:pt idx="1">
                        <c:v>4.5088451268357792</c:v>
                      </c:pt>
                      <c:pt idx="2">
                        <c:v>5.1999698522761522</c:v>
                      </c:pt>
                      <c:pt idx="3">
                        <c:v>6.4166666666666643</c:v>
                      </c:pt>
                      <c:pt idx="4">
                        <c:v>7.8294844739222142</c:v>
                      </c:pt>
                      <c:pt idx="5">
                        <c:v>8.3126479750778799</c:v>
                      </c:pt>
                      <c:pt idx="6">
                        <c:v>7.4231775700934515</c:v>
                      </c:pt>
                      <c:pt idx="7">
                        <c:v>7.4657009345794343</c:v>
                      </c:pt>
                      <c:pt idx="8">
                        <c:v>6.7484112149532685</c:v>
                      </c:pt>
                      <c:pt idx="9">
                        <c:v>6.5661682242990675</c:v>
                      </c:pt>
                      <c:pt idx="10">
                        <c:v>6.6934579439252273</c:v>
                      </c:pt>
                      <c:pt idx="11">
                        <c:v>8.8322430410638297</c:v>
                      </c:pt>
                      <c:pt idx="12">
                        <c:v>15.559148463853461</c:v>
                      </c:pt>
                      <c:pt idx="13">
                        <c:v>15.459205451630668</c:v>
                      </c:pt>
                      <c:pt idx="14">
                        <c:v>5.5328523391820879</c:v>
                      </c:pt>
                      <c:pt idx="15">
                        <c:v>4.7354393944778099</c:v>
                      </c:pt>
                      <c:pt idx="16">
                        <c:v>4.275700934579441</c:v>
                      </c:pt>
                      <c:pt idx="17">
                        <c:v>4.3925233644859798</c:v>
                      </c:pt>
                      <c:pt idx="18">
                        <c:v>4.5653139547279773</c:v>
                      </c:pt>
                      <c:pt idx="19">
                        <c:v>4.4165097189154583</c:v>
                      </c:pt>
                      <c:pt idx="20">
                        <c:v>4.1513272449450946</c:v>
                      </c:pt>
                      <c:pt idx="21">
                        <c:v>4.3405529298887711</c:v>
                      </c:pt>
                      <c:pt idx="22">
                        <c:v>4.2805870438150757</c:v>
                      </c:pt>
                      <c:pt idx="23">
                        <c:v>6.3949398180085053</c:v>
                      </c:pt>
                      <c:pt idx="24">
                        <c:v>9.0663522175031765</c:v>
                      </c:pt>
                      <c:pt idx="25">
                        <c:v>8.7561692366117541</c:v>
                      </c:pt>
                      <c:pt idx="26">
                        <c:v>3.5830922723101839</c:v>
                      </c:pt>
                      <c:pt idx="27">
                        <c:v>3.5248289783855338</c:v>
                      </c:pt>
                      <c:pt idx="28">
                        <c:v>3.2579779364905659</c:v>
                      </c:pt>
                      <c:pt idx="29">
                        <c:v>3.3401565443704517</c:v>
                      </c:pt>
                      <c:pt idx="30">
                        <c:v>3.5011726198740183</c:v>
                      </c:pt>
                      <c:pt idx="31">
                        <c:v>3.4834709167080162</c:v>
                      </c:pt>
                      <c:pt idx="32">
                        <c:v>3.3202015054106577</c:v>
                      </c:pt>
                      <c:pt idx="33">
                        <c:v>3.4402179748139683</c:v>
                      </c:pt>
                      <c:pt idx="34">
                        <c:v>3.8068674527229693</c:v>
                      </c:pt>
                      <c:pt idx="35">
                        <c:v>4.7652625057559925</c:v>
                      </c:pt>
                      <c:pt idx="36">
                        <c:v>5.6162636560788242</c:v>
                      </c:pt>
                      <c:pt idx="37">
                        <c:v>5.2680322214849316</c:v>
                      </c:pt>
                      <c:pt idx="38">
                        <c:v>3.0260233527957143</c:v>
                      </c:pt>
                      <c:pt idx="39">
                        <c:v>2.5252525212548931</c:v>
                      </c:pt>
                      <c:pt idx="40">
                        <c:v>2.4370683363499963</c:v>
                      </c:pt>
                      <c:pt idx="41">
                        <c:v>2.4895494295361398</c:v>
                      </c:pt>
                      <c:pt idx="42">
                        <c:v>2.6448283166139932</c:v>
                      </c:pt>
                      <c:pt idx="43">
                        <c:v>2.8621021199859262</c:v>
                      </c:pt>
                      <c:pt idx="44">
                        <c:v>2.8264213858760558</c:v>
                      </c:pt>
                      <c:pt idx="45">
                        <c:v>2.8719231801019665</c:v>
                      </c:pt>
                      <c:pt idx="46">
                        <c:v>3.2108662313876222</c:v>
                      </c:pt>
                      <c:pt idx="47">
                        <c:v>3.5462032999220385</c:v>
                      </c:pt>
                      <c:pt idx="48">
                        <c:v>5.5812709936112874</c:v>
                      </c:pt>
                      <c:pt idx="49">
                        <c:v>5.4895847430195968</c:v>
                      </c:pt>
                      <c:pt idx="50">
                        <c:v>2.8436267644639441</c:v>
                      </c:pt>
                      <c:pt idx="51">
                        <c:v>2.4459203637866245</c:v>
                      </c:pt>
                      <c:pt idx="52">
                        <c:v>2.458013930852323</c:v>
                      </c:pt>
                      <c:pt idx="53">
                        <c:v>2.5227410878193721</c:v>
                      </c:pt>
                      <c:pt idx="54">
                        <c:v>2.6578823042027757</c:v>
                      </c:pt>
                      <c:pt idx="55">
                        <c:v>2.8754829350972422</c:v>
                      </c:pt>
                      <c:pt idx="56">
                        <c:v>2.8712670968472001</c:v>
                      </c:pt>
                      <c:pt idx="57">
                        <c:v>2.8811920195640486</c:v>
                      </c:pt>
                      <c:pt idx="58">
                        <c:v>3.1536542207127058</c:v>
                      </c:pt>
                      <c:pt idx="59">
                        <c:v>3.2239214132620568</c:v>
                      </c:pt>
                      <c:pt idx="60">
                        <c:v>5.6842072642285508</c:v>
                      </c:pt>
                      <c:pt idx="61">
                        <c:v>5.6582994653545802</c:v>
                      </c:pt>
                      <c:pt idx="62">
                        <c:v>3.0230954281120597</c:v>
                      </c:pt>
                      <c:pt idx="63">
                        <c:v>2.6198759509050364</c:v>
                      </c:pt>
                      <c:pt idx="64">
                        <c:v>2.6224890815141739</c:v>
                      </c:pt>
                      <c:pt idx="65">
                        <c:v>2.6397857346070808</c:v>
                      </c:pt>
                      <c:pt idx="66">
                        <c:v>2.7832446121455323</c:v>
                      </c:pt>
                      <c:pt idx="67">
                        <c:v>2.8914184430133933</c:v>
                      </c:pt>
                      <c:pt idx="68">
                        <c:v>2.882855642163896</c:v>
                      </c:pt>
                      <c:pt idx="69">
                        <c:v>2.9030471965406548</c:v>
                      </c:pt>
                      <c:pt idx="70">
                        <c:v>3.1696613232320905</c:v>
                      </c:pt>
                      <c:pt idx="71">
                        <c:v>3.2365536161672921</c:v>
                      </c:pt>
                      <c:pt idx="72">
                        <c:v>5.8083770258099428</c:v>
                      </c:pt>
                      <c:pt idx="73">
                        <c:v>5.6261920112431225</c:v>
                      </c:pt>
                      <c:pt idx="74">
                        <c:v>3.1836139399131174</c:v>
                      </c:pt>
                      <c:pt idx="75">
                        <c:v>2.7970317014008486</c:v>
                      </c:pt>
                      <c:pt idx="76">
                        <c:v>2.7949967807763509</c:v>
                      </c:pt>
                      <c:pt idx="77">
                        <c:v>2.8243551146822776</c:v>
                      </c:pt>
                      <c:pt idx="78">
                        <c:v>2.9655417393222452</c:v>
                      </c:pt>
                      <c:pt idx="79">
                        <c:v>3.0784484580147846</c:v>
                      </c:pt>
                      <c:pt idx="80">
                        <c:v>3.0816396988019545</c:v>
                      </c:pt>
                      <c:pt idx="81">
                        <c:v>3.1054777886941922</c:v>
                      </c:pt>
                      <c:pt idx="82">
                        <c:v>3.3729192348234229</c:v>
                      </c:pt>
                      <c:pt idx="83">
                        <c:v>3.4355152463650569</c:v>
                      </c:pt>
                      <c:pt idx="84">
                        <c:v>5.9352972605946297</c:v>
                      </c:pt>
                      <c:pt idx="85">
                        <c:v>5.9271151290933783</c:v>
                      </c:pt>
                      <c:pt idx="86">
                        <c:v>3.3145810242237408</c:v>
                      </c:pt>
                      <c:pt idx="87">
                        <c:v>2.9154054938339677</c:v>
                      </c:pt>
                      <c:pt idx="88">
                        <c:v>2.9110774020211818</c:v>
                      </c:pt>
                      <c:pt idx="89">
                        <c:v>2.9343689822671828</c:v>
                      </c:pt>
                      <c:pt idx="90">
                        <c:v>3.0514492099573798</c:v>
                      </c:pt>
                      <c:pt idx="91">
                        <c:v>3.1631184295146428</c:v>
                      </c:pt>
                      <c:pt idx="92">
                        <c:v>3.165648714772296</c:v>
                      </c:pt>
                      <c:pt idx="93">
                        <c:v>3.1863270239949797</c:v>
                      </c:pt>
                      <c:pt idx="94">
                        <c:v>3.4445284809840033</c:v>
                      </c:pt>
                      <c:pt idx="95">
                        <c:v>3.5061475806028461</c:v>
                      </c:pt>
                      <c:pt idx="96">
                        <c:v>6.0368371993581187</c:v>
                      </c:pt>
                      <c:pt idx="97">
                        <c:v>5.9347908252281059</c:v>
                      </c:pt>
                      <c:pt idx="98">
                        <c:v>3.3892681652369046</c:v>
                      </c:pt>
                      <c:pt idx="99">
                        <c:v>2.9930969085119745</c:v>
                      </c:pt>
                      <c:pt idx="100">
                        <c:v>3.0039102200764614</c:v>
                      </c:pt>
                      <c:pt idx="101">
                        <c:v>3.0254667344485324</c:v>
                      </c:pt>
                      <c:pt idx="102">
                        <c:v>3.1642794110895065</c:v>
                      </c:pt>
                      <c:pt idx="103">
                        <c:v>3.2612451439069154</c:v>
                      </c:pt>
                      <c:pt idx="104">
                        <c:v>3.2633897500311209</c:v>
                      </c:pt>
                      <c:pt idx="105">
                        <c:v>3.2844637043701019</c:v>
                      </c:pt>
                      <c:pt idx="106">
                        <c:v>3.5378437548625192</c:v>
                      </c:pt>
                      <c:pt idx="107">
                        <c:v>3.6174894231062362</c:v>
                      </c:pt>
                      <c:pt idx="108">
                        <c:v>5.9575277624034557</c:v>
                      </c:pt>
                      <c:pt idx="109">
                        <c:v>5.9613245881865158</c:v>
                      </c:pt>
                      <c:pt idx="110">
                        <c:v>3.4708782940011509</c:v>
                      </c:pt>
                      <c:pt idx="111">
                        <c:v>3.068093932486442</c:v>
                      </c:pt>
                      <c:pt idx="112">
                        <c:v>3.0744417425189421</c:v>
                      </c:pt>
                      <c:pt idx="113">
                        <c:v>3.1070897211408717</c:v>
                      </c:pt>
                      <c:pt idx="114">
                        <c:v>3.2148361683926758</c:v>
                      </c:pt>
                      <c:pt idx="115">
                        <c:v>3.3819669338561935</c:v>
                      </c:pt>
                      <c:pt idx="116">
                        <c:v>3.3867654655600297</c:v>
                      </c:pt>
                      <c:pt idx="117">
                        <c:v>3.4083839216712262</c:v>
                      </c:pt>
                      <c:pt idx="118">
                        <c:v>3.6632476359680397</c:v>
                      </c:pt>
                      <c:pt idx="119">
                        <c:v>3.7398030182927871</c:v>
                      </c:pt>
                      <c:pt idx="120">
                        <c:v>6.043266053442359</c:v>
                      </c:pt>
                      <c:pt idx="121">
                        <c:v>5.8399621671619766</c:v>
                      </c:pt>
                      <c:pt idx="122">
                        <c:v>3.5455588060079535</c:v>
                      </c:pt>
                      <c:pt idx="123">
                        <c:v>3.1375758179620572</c:v>
                      </c:pt>
                      <c:pt idx="124">
                        <c:v>3.1248354918776311</c:v>
                      </c:pt>
                      <c:pt idx="125">
                        <c:v>3.1680519613593257</c:v>
                      </c:pt>
                      <c:pt idx="126">
                        <c:v>3.2854112605427606</c:v>
                      </c:pt>
                      <c:pt idx="127">
                        <c:v>3.3809071723402093</c:v>
                      </c:pt>
                      <c:pt idx="128">
                        <c:v>3.4051604802063951</c:v>
                      </c:pt>
                      <c:pt idx="129">
                        <c:v>3.4308566197236243</c:v>
                      </c:pt>
                      <c:pt idx="130">
                        <c:v>3.670888527300999</c:v>
                      </c:pt>
                      <c:pt idx="131">
                        <c:v>3.7401029309361231</c:v>
                      </c:pt>
                      <c:pt idx="132">
                        <c:v>6.2088785825481265</c:v>
                      </c:pt>
                      <c:pt idx="133">
                        <c:v>6.0971736519117936</c:v>
                      </c:pt>
                      <c:pt idx="134">
                        <c:v>3.5752840213189589</c:v>
                      </c:pt>
                      <c:pt idx="135">
                        <c:v>3.1363121486194974</c:v>
                      </c:pt>
                      <c:pt idx="136">
                        <c:v>3.1485321168339153</c:v>
                      </c:pt>
                      <c:pt idx="137">
                        <c:v>3.1639314791831366</c:v>
                      </c:pt>
                      <c:pt idx="138">
                        <c:v>3.2327393220715441</c:v>
                      </c:pt>
                      <c:pt idx="139">
                        <c:v>3.3756600585517522</c:v>
                      </c:pt>
                      <c:pt idx="140">
                        <c:v>3.3988479412049788</c:v>
                      </c:pt>
                      <c:pt idx="141">
                        <c:v>3.4235273126959687</c:v>
                      </c:pt>
                      <c:pt idx="142">
                        <c:v>3.7056251040688024</c:v>
                      </c:pt>
                      <c:pt idx="143">
                        <c:v>3.8032911720086746</c:v>
                      </c:pt>
                      <c:pt idx="144">
                        <c:v>6.0947577769991295</c:v>
                      </c:pt>
                      <c:pt idx="145">
                        <c:v>6.0614451794731412</c:v>
                      </c:pt>
                      <c:pt idx="146">
                        <c:v>3.5718546975537331</c:v>
                      </c:pt>
                      <c:pt idx="147">
                        <c:v>3.1351694768122358</c:v>
                      </c:pt>
                      <c:pt idx="148">
                        <c:v>3.1531186796638355</c:v>
                      </c:pt>
                      <c:pt idx="149">
                        <c:v>3.1686913796630978</c:v>
                      </c:pt>
                      <c:pt idx="150">
                        <c:v>3.2218834330083781</c:v>
                      </c:pt>
                      <c:pt idx="151">
                        <c:v>3.3887549728367392</c:v>
                      </c:pt>
                      <c:pt idx="152">
                        <c:v>3.4123528184505547</c:v>
                      </c:pt>
                      <c:pt idx="153">
                        <c:v>3.4317657991301505</c:v>
                      </c:pt>
                      <c:pt idx="154">
                        <c:v>3.7225588665158185</c:v>
                      </c:pt>
                      <c:pt idx="155">
                        <c:v>3.8211248891273124</c:v>
                      </c:pt>
                      <c:pt idx="156">
                        <c:v>6.2288359444047074</c:v>
                      </c:pt>
                      <c:pt idx="157">
                        <c:v>6.2084794475001406</c:v>
                      </c:pt>
                      <c:pt idx="158">
                        <c:v>3.6798447619173675</c:v>
                      </c:pt>
                      <c:pt idx="159">
                        <c:v>3.1299565402220653</c:v>
                      </c:pt>
                      <c:pt idx="160">
                        <c:v>3.1377635095809371</c:v>
                      </c:pt>
                      <c:pt idx="161">
                        <c:v>3.158746997062249</c:v>
                      </c:pt>
                      <c:pt idx="162">
                        <c:v>3.203895291350769</c:v>
                      </c:pt>
                      <c:pt idx="163">
                        <c:v>3.3275881756795038</c:v>
                      </c:pt>
                      <c:pt idx="164">
                        <c:v>3.3493071101312939</c:v>
                      </c:pt>
                      <c:pt idx="165">
                        <c:v>3.3750810890139293</c:v>
                      </c:pt>
                      <c:pt idx="166">
                        <c:v>3.6360167253871198</c:v>
                      </c:pt>
                      <c:pt idx="167">
                        <c:v>3.7344873881711629</c:v>
                      </c:pt>
                      <c:pt idx="168">
                        <c:v>6.0342857728452417</c:v>
                      </c:pt>
                      <c:pt idx="169">
                        <c:v>5.8735907124097455</c:v>
                      </c:pt>
                      <c:pt idx="170">
                        <c:v>3.6257758259600998</c:v>
                      </c:pt>
                      <c:pt idx="171">
                        <c:v>3.2026301233809593</c:v>
                      </c:pt>
                      <c:pt idx="172">
                        <c:v>3.2172504418656125</c:v>
                      </c:pt>
                      <c:pt idx="173">
                        <c:v>3.2386126851311507</c:v>
                      </c:pt>
                      <c:pt idx="174">
                        <c:v>3.2919483895330739</c:v>
                      </c:pt>
                      <c:pt idx="175">
                        <c:v>3.4018034332738161</c:v>
                      </c:pt>
                      <c:pt idx="176">
                        <c:v>3.4187049613210831</c:v>
                      </c:pt>
                      <c:pt idx="177">
                        <c:v>3.4463784638755182</c:v>
                      </c:pt>
                      <c:pt idx="178">
                        <c:v>3.7258505989105442</c:v>
                      </c:pt>
                      <c:pt idx="179">
                        <c:v>3.8050859626985036</c:v>
                      </c:pt>
                      <c:pt idx="180">
                        <c:v>6.1264359860389188</c:v>
                      </c:pt>
                      <c:pt idx="181">
                        <c:v>6.0236561434575773</c:v>
                      </c:pt>
                      <c:pt idx="182">
                        <c:v>3.6163369195648731</c:v>
                      </c:pt>
                      <c:pt idx="183">
                        <c:v>3.1864987414841601</c:v>
                      </c:pt>
                      <c:pt idx="184">
                        <c:v>3.2047349015291173</c:v>
                      </c:pt>
                      <c:pt idx="185">
                        <c:v>3.2269955319155361</c:v>
                      </c:pt>
                      <c:pt idx="186">
                        <c:v>3.280679896007622</c:v>
                      </c:pt>
                      <c:pt idx="187">
                        <c:v>3.3975873770594314</c:v>
                      </c:pt>
                      <c:pt idx="188">
                        <c:v>3.4154202205785942</c:v>
                      </c:pt>
                      <c:pt idx="189">
                        <c:v>3.4425984084031707</c:v>
                      </c:pt>
                      <c:pt idx="190">
                        <c:v>3.7446427494907915</c:v>
                      </c:pt>
                      <c:pt idx="191">
                        <c:v>3.8190670866688765</c:v>
                      </c:pt>
                    </c:numCache>
                  </c:numRef>
                </c:val>
                <c:smooth val="0"/>
                <c:extLst xmlns:c15="http://schemas.microsoft.com/office/drawing/2012/chart">
                  <c:ext xmlns:c16="http://schemas.microsoft.com/office/drawing/2014/chart" uri="{C3380CC4-5D6E-409C-BE32-E72D297353CC}">
                    <c16:uniqueId val="{00000006-3AE9-4C31-AFA8-D116537C14F3}"/>
                  </c:ext>
                </c:extLst>
              </c15:ser>
            </c15:filteredLineSeries>
          </c:ext>
        </c:extLst>
      </c:lineChart>
      <c:dateAx>
        <c:axId val="593776816"/>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3778448"/>
        <c:crosses val="autoZero"/>
        <c:auto val="1"/>
        <c:lblOffset val="100"/>
        <c:baseTimeUnit val="months"/>
      </c:dateAx>
      <c:valAx>
        <c:axId val="59377844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a:t>2021$/MMBtu</a:t>
                </a:r>
              </a:p>
            </c:rich>
          </c:tx>
          <c:layout>
            <c:manualLayout>
              <c:xMode val="edge"/>
              <c:yMode val="edge"/>
              <c:x val="1.4613182164246797E-2"/>
              <c:y val="0.291019995205260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3776816"/>
        <c:crosses val="autoZero"/>
        <c:crossBetween val="between"/>
      </c:valAx>
      <c:spPr>
        <a:noFill/>
        <a:ln>
          <a:noFill/>
        </a:ln>
        <a:effectLst/>
      </c:spPr>
    </c:plotArea>
    <c:legend>
      <c:legendPos val="b"/>
      <c:layout>
        <c:manualLayout>
          <c:xMode val="edge"/>
          <c:yMode val="edge"/>
          <c:x val="0.22213305067635777"/>
          <c:y val="6.2364791200511437E-2"/>
          <c:w val="0.67325505585840228"/>
          <c:h val="7.2263216927713592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12729658792655"/>
          <c:y val="3.0555555555555555E-2"/>
          <c:w val="0.83531714785651801"/>
          <c:h val="0.76711132983377073"/>
        </c:manualLayout>
      </c:layout>
      <c:barChart>
        <c:barDir val="col"/>
        <c:grouping val="stacked"/>
        <c:varyColors val="0"/>
        <c:ser>
          <c:idx val="0"/>
          <c:order val="0"/>
          <c:tx>
            <c:strRef>
              <c:f>'Capacity Mix'!$B$4</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Mix'!$B$30:$B$50</c15:sqref>
                  </c15:fullRef>
                </c:ext>
              </c:extLst>
              <c:f>('Capacity Mix'!$B$30,'Capacity Mix'!$B$33,'Capacity Mix'!$B$38,'Capacity Mix'!$B$43,'Capacity Mix'!$B$48)</c:f>
              <c:numCache>
                <c:formatCode>#,##0</c:formatCode>
                <c:ptCount val="5"/>
                <c:pt idx="0">
                  <c:v>42330.410428404808</c:v>
                </c:pt>
                <c:pt idx="1">
                  <c:v>31122.585222244263</c:v>
                </c:pt>
                <c:pt idx="2">
                  <c:v>15016.241072654724</c:v>
                </c:pt>
                <c:pt idx="3">
                  <c:v>15000.460250854492</c:v>
                </c:pt>
                <c:pt idx="4">
                  <c:v>13046.903823852539</c:v>
                </c:pt>
              </c:numCache>
            </c:numRef>
          </c:val>
          <c:extLst>
            <c:ext xmlns:c16="http://schemas.microsoft.com/office/drawing/2014/chart" uri="{C3380CC4-5D6E-409C-BE32-E72D297353CC}">
              <c16:uniqueId val="{00000000-76A6-4834-9FF4-C4EBC144B836}"/>
            </c:ext>
          </c:extLst>
        </c:ser>
        <c:ser>
          <c:idx val="1"/>
          <c:order val="1"/>
          <c:tx>
            <c:strRef>
              <c:f>'Capacity Mix'!$C$4</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Mix'!$C$30:$C$50</c15:sqref>
                  </c15:fullRef>
                </c:ext>
              </c:extLst>
              <c:f>('Capacity Mix'!$C$30,'Capacity Mix'!$C$33,'Capacity Mix'!$C$38,'Capacity Mix'!$C$43,'Capacity Mix'!$C$48)</c:f>
              <c:numCache>
                <c:formatCode>#,##0</c:formatCode>
                <c:ptCount val="5"/>
                <c:pt idx="0">
                  <c:v>87235.155526618473</c:v>
                </c:pt>
                <c:pt idx="1">
                  <c:v>90714.50023222249</c:v>
                </c:pt>
                <c:pt idx="2">
                  <c:v>91864.401427432895</c:v>
                </c:pt>
                <c:pt idx="3">
                  <c:v>91226.404947206378</c:v>
                </c:pt>
                <c:pt idx="4">
                  <c:v>95208.171443484724</c:v>
                </c:pt>
              </c:numCache>
            </c:numRef>
          </c:val>
          <c:extLst>
            <c:ext xmlns:c16="http://schemas.microsoft.com/office/drawing/2014/chart" uri="{C3380CC4-5D6E-409C-BE32-E72D297353CC}">
              <c16:uniqueId val="{00000001-76A6-4834-9FF4-C4EBC144B836}"/>
            </c:ext>
          </c:extLst>
        </c:ser>
        <c:ser>
          <c:idx val="10"/>
          <c:order val="2"/>
          <c:tx>
            <c:strRef>
              <c:f>'Capacity Mix'!$L$29</c:f>
              <c:strCache>
                <c:ptCount val="1"/>
                <c:pt idx="0">
                  <c:v>Gas CCS</c:v>
                </c:pt>
              </c:strCache>
            </c:strRef>
          </c:tx>
          <c:spPr>
            <a:solidFill>
              <a:srgbClr val="C00000"/>
            </a:solidFill>
            <a:ln>
              <a:noFill/>
            </a:ln>
            <a:effectLst/>
          </c:spPr>
          <c:invertIfNegative val="0"/>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Mix'!$L$30:$L$50</c15:sqref>
                  </c15:fullRef>
                </c:ext>
              </c:extLst>
              <c:f>('Capacity Mix'!$L$30,'Capacity Mix'!$L$33,'Capacity Mix'!$L$38,'Capacity Mix'!$L$43,'Capacity Mix'!$L$48)</c:f>
              <c:numCache>
                <c:formatCode>_(* #,##0_);_(* \(#,##0\);_(*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2-76A6-4834-9FF4-C4EBC144B836}"/>
            </c:ext>
          </c:extLst>
        </c:ser>
        <c:ser>
          <c:idx val="2"/>
          <c:order val="3"/>
          <c:tx>
            <c:strRef>
              <c:f>'Capacity Mix'!$D$4</c:f>
              <c:strCache>
                <c:ptCount val="1"/>
                <c:pt idx="0">
                  <c:v>Oil</c:v>
                </c:pt>
              </c:strCache>
            </c:strRef>
          </c:tx>
          <c:spPr>
            <a:solidFill>
              <a:schemeClr val="tx1"/>
            </a:solidFill>
            <a:ln>
              <a:noFill/>
            </a:ln>
            <a:effectLst/>
          </c:spPr>
          <c:invertIfNegative val="0"/>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Mix'!$D$30:$D$50</c15:sqref>
                  </c15:fullRef>
                </c:ext>
              </c:extLst>
              <c:f>('Capacity Mix'!$D$30,'Capacity Mix'!$D$33,'Capacity Mix'!$D$38,'Capacity Mix'!$D$43,'Capacity Mix'!$D$48)</c:f>
              <c:numCache>
                <c:formatCode>#,##0</c:formatCode>
                <c:ptCount val="5"/>
                <c:pt idx="0">
                  <c:v>6212.3922204133123</c:v>
                </c:pt>
                <c:pt idx="1">
                  <c:v>6136.7123438473791</c:v>
                </c:pt>
                <c:pt idx="2">
                  <c:v>5583.8581841047853</c:v>
                </c:pt>
                <c:pt idx="3">
                  <c:v>2608.6928046997637</c:v>
                </c:pt>
                <c:pt idx="4">
                  <c:v>1546.9716798998415</c:v>
                </c:pt>
              </c:numCache>
            </c:numRef>
          </c:val>
          <c:extLst>
            <c:ext xmlns:c16="http://schemas.microsoft.com/office/drawing/2014/chart" uri="{C3380CC4-5D6E-409C-BE32-E72D297353CC}">
              <c16:uniqueId val="{00000003-76A6-4834-9FF4-C4EBC144B836}"/>
            </c:ext>
          </c:extLst>
        </c:ser>
        <c:ser>
          <c:idx val="3"/>
          <c:order val="4"/>
          <c:tx>
            <c:strRef>
              <c:f>'Capacity Mix'!$E$4</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Mix'!$E$30:$E$50</c15:sqref>
                  </c15:fullRef>
                </c:ext>
              </c:extLst>
              <c:f>('Capacity Mix'!$E$30,'Capacity Mix'!$E$33,'Capacity Mix'!$E$38,'Capacity Mix'!$E$43,'Capacity Mix'!$E$48)</c:f>
              <c:numCache>
                <c:formatCode>#,##0</c:formatCode>
                <c:ptCount val="5"/>
                <c:pt idx="0">
                  <c:v>33749.090637207031</c:v>
                </c:pt>
                <c:pt idx="1">
                  <c:v>33749.090637207031</c:v>
                </c:pt>
                <c:pt idx="2">
                  <c:v>33749.090637207031</c:v>
                </c:pt>
                <c:pt idx="3">
                  <c:v>31930.090637207031</c:v>
                </c:pt>
                <c:pt idx="4">
                  <c:v>30991.384826660156</c:v>
                </c:pt>
              </c:numCache>
            </c:numRef>
          </c:val>
          <c:extLst>
            <c:ext xmlns:c16="http://schemas.microsoft.com/office/drawing/2014/chart" uri="{C3380CC4-5D6E-409C-BE32-E72D297353CC}">
              <c16:uniqueId val="{00000004-76A6-4834-9FF4-C4EBC144B836}"/>
            </c:ext>
          </c:extLst>
        </c:ser>
        <c:ser>
          <c:idx val="4"/>
          <c:order val="5"/>
          <c:tx>
            <c:strRef>
              <c:f>'Capacity Mix'!$F$4</c:f>
              <c:strCache>
                <c:ptCount val="1"/>
                <c:pt idx="0">
                  <c:v>Hydro</c:v>
                </c:pt>
              </c:strCache>
            </c:strRef>
          </c:tx>
          <c:spPr>
            <a:solidFill>
              <a:schemeClr val="accent2"/>
            </a:solidFill>
            <a:ln>
              <a:noFill/>
            </a:ln>
            <a:effectLst/>
          </c:spPr>
          <c:invertIfNegative val="0"/>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Mix'!$F$30:$F$50</c15:sqref>
                  </c15:fullRef>
                </c:ext>
              </c:extLst>
              <c:f>('Capacity Mix'!$F$30,'Capacity Mix'!$F$33,'Capacity Mix'!$F$38,'Capacity Mix'!$F$43,'Capacity Mix'!$F$48)</c:f>
              <c:numCache>
                <c:formatCode>#,##0</c:formatCode>
                <c:ptCount val="5"/>
                <c:pt idx="0">
                  <c:v>8519.0195969715714</c:v>
                </c:pt>
                <c:pt idx="1">
                  <c:v>8519.0195969715714</c:v>
                </c:pt>
                <c:pt idx="2">
                  <c:v>8519.0195969715714</c:v>
                </c:pt>
                <c:pt idx="3">
                  <c:v>8519.0195969715714</c:v>
                </c:pt>
                <c:pt idx="4">
                  <c:v>8519.156674541533</c:v>
                </c:pt>
              </c:numCache>
            </c:numRef>
          </c:val>
          <c:extLst>
            <c:ext xmlns:c16="http://schemas.microsoft.com/office/drawing/2014/chart" uri="{C3380CC4-5D6E-409C-BE32-E72D297353CC}">
              <c16:uniqueId val="{00000005-76A6-4834-9FF4-C4EBC144B836}"/>
            </c:ext>
          </c:extLst>
        </c:ser>
        <c:ser>
          <c:idx val="9"/>
          <c:order val="6"/>
          <c:tx>
            <c:strRef>
              <c:f>'Capacity Mix'!$K$4</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Mix'!$K$30:$K$50</c15:sqref>
                  </c15:fullRef>
                </c:ext>
              </c:extLst>
              <c:f>('Capacity Mix'!$K$30,'Capacity Mix'!$K$33,'Capacity Mix'!$K$38,'Capacity Mix'!$K$43,'Capacity Mix'!$K$48)</c:f>
              <c:numCache>
                <c:formatCode>_(* #,##0_);_(* \(#,##0\);_(* "-"??_);_(@_)</c:formatCode>
                <c:ptCount val="5"/>
                <c:pt idx="0">
                  <c:v>24</c:v>
                </c:pt>
                <c:pt idx="1">
                  <c:v>669.40274047851563</c:v>
                </c:pt>
                <c:pt idx="2">
                  <c:v>7242</c:v>
                </c:pt>
                <c:pt idx="3">
                  <c:v>11792</c:v>
                </c:pt>
                <c:pt idx="4">
                  <c:v>14992</c:v>
                </c:pt>
              </c:numCache>
            </c:numRef>
          </c:val>
          <c:extLst xmlns:c15="http://schemas.microsoft.com/office/drawing/2012/chart">
            <c:ext xmlns:c16="http://schemas.microsoft.com/office/drawing/2014/chart" uri="{C3380CC4-5D6E-409C-BE32-E72D297353CC}">
              <c16:uniqueId val="{00000006-76A6-4834-9FF4-C4EBC144B836}"/>
            </c:ext>
          </c:extLst>
        </c:ser>
        <c:ser>
          <c:idx val="5"/>
          <c:order val="7"/>
          <c:tx>
            <c:strRef>
              <c:f>'Capacity Mix'!$G$4</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Mix'!$G$30:$G$50</c15:sqref>
                  </c15:fullRef>
                </c:ext>
              </c:extLst>
              <c:f>('Capacity Mix'!$G$30,'Capacity Mix'!$G$33,'Capacity Mix'!$G$38,'Capacity Mix'!$G$43,'Capacity Mix'!$G$48)</c:f>
              <c:numCache>
                <c:formatCode>#,##0</c:formatCode>
                <c:ptCount val="5"/>
                <c:pt idx="0">
                  <c:v>11503.338192939758</c:v>
                </c:pt>
                <c:pt idx="1">
                  <c:v>17734.289975166321</c:v>
                </c:pt>
                <c:pt idx="2">
                  <c:v>36234.289975166321</c:v>
                </c:pt>
                <c:pt idx="3">
                  <c:v>49034.289975166321</c:v>
                </c:pt>
                <c:pt idx="4">
                  <c:v>49334.289975166321</c:v>
                </c:pt>
              </c:numCache>
            </c:numRef>
          </c:val>
          <c:extLst>
            <c:ext xmlns:c16="http://schemas.microsoft.com/office/drawing/2014/chart" uri="{C3380CC4-5D6E-409C-BE32-E72D297353CC}">
              <c16:uniqueId val="{00000007-76A6-4834-9FF4-C4EBC144B836}"/>
            </c:ext>
          </c:extLst>
        </c:ser>
        <c:ser>
          <c:idx val="6"/>
          <c:order val="8"/>
          <c:tx>
            <c:strRef>
              <c:f>'Capacity Mix'!$H$4</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Mix'!$H$30:$H$50</c15:sqref>
                  </c15:fullRef>
                </c:ext>
              </c:extLst>
              <c:f>('Capacity Mix'!$H$30,'Capacity Mix'!$H$33,'Capacity Mix'!$H$38,'Capacity Mix'!$H$43,'Capacity Mix'!$H$48)</c:f>
              <c:numCache>
                <c:formatCode>#,##0</c:formatCode>
                <c:ptCount val="5"/>
                <c:pt idx="0">
                  <c:v>6133.4484402239323</c:v>
                </c:pt>
                <c:pt idx="1">
                  <c:v>11391.032004117966</c:v>
                </c:pt>
                <c:pt idx="2">
                  <c:v>27423.032004117966</c:v>
                </c:pt>
                <c:pt idx="3">
                  <c:v>44391.032004117966</c:v>
                </c:pt>
                <c:pt idx="4">
                  <c:v>57340.032004117966</c:v>
                </c:pt>
              </c:numCache>
            </c:numRef>
          </c:val>
          <c:extLst>
            <c:ext xmlns:c16="http://schemas.microsoft.com/office/drawing/2014/chart" uri="{C3380CC4-5D6E-409C-BE32-E72D297353CC}">
              <c16:uniqueId val="{00000008-76A6-4834-9FF4-C4EBC144B836}"/>
            </c:ext>
          </c:extLst>
        </c:ser>
        <c:ser>
          <c:idx val="7"/>
          <c:order val="9"/>
          <c:tx>
            <c:strRef>
              <c:f>'Capacity Mix'!$I$4</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Mix'!$I$30:$I$50</c15:sqref>
                  </c15:fullRef>
                </c:ext>
              </c:extLst>
              <c:f>('Capacity Mix'!$I$30,'Capacity Mix'!$I$33,'Capacity Mix'!$I$38,'Capacity Mix'!$I$43,'Capacity Mix'!$I$48)</c:f>
              <c:numCache>
                <c:formatCode>#,##0</c:formatCode>
                <c:ptCount val="5"/>
                <c:pt idx="0">
                  <c:v>95.676711559295654</c:v>
                </c:pt>
                <c:pt idx="1">
                  <c:v>996.79999923706055</c:v>
                </c:pt>
                <c:pt idx="2">
                  <c:v>1828.7999992370605</c:v>
                </c:pt>
                <c:pt idx="3">
                  <c:v>4552.7999992370605</c:v>
                </c:pt>
                <c:pt idx="4">
                  <c:v>11847.799999237061</c:v>
                </c:pt>
              </c:numCache>
            </c:numRef>
          </c:val>
          <c:extLst>
            <c:ext xmlns:c16="http://schemas.microsoft.com/office/drawing/2014/chart" uri="{C3380CC4-5D6E-409C-BE32-E72D297353CC}">
              <c16:uniqueId val="{00000009-76A6-4834-9FF4-C4EBC144B836}"/>
            </c:ext>
          </c:extLst>
        </c:ser>
        <c:ser>
          <c:idx val="8"/>
          <c:order val="10"/>
          <c:tx>
            <c:strRef>
              <c:f>'Capacity Mix'!$J$4</c:f>
              <c:strCache>
                <c:ptCount val="1"/>
                <c:pt idx="0">
                  <c:v>Other</c:v>
                </c:pt>
              </c:strCache>
            </c:strRef>
          </c:tx>
          <c:spPr>
            <a:solidFill>
              <a:schemeClr val="bg2"/>
            </a:solidFill>
            <a:ln>
              <a:noFill/>
            </a:ln>
            <a:effectLst/>
          </c:spPr>
          <c:invertIfNegative val="0"/>
          <c:cat>
            <c:numRef>
              <c:extLst>
                <c:ext xmlns:c15="http://schemas.microsoft.com/office/drawing/2012/chart" uri="{02D57815-91ED-43cb-92C2-25804820EDAC}">
                  <c15:fullRef>
                    <c15:sqref>'Capacity Mix'!$A$30:$A$50</c15:sqref>
                  </c15:fullRef>
                </c:ext>
              </c:extLst>
              <c:f>('Capacity Mix'!$A$30,'Capacity Mix'!$A$33,'Capacity Mix'!$A$38,'Capacity Mix'!$A$43,'Capacity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Mix'!$J$30:$J$50</c15:sqref>
                  </c15:fullRef>
                </c:ext>
              </c:extLst>
              <c:f>('Capacity Mix'!$J$30,'Capacity Mix'!$J$33,'Capacity Mix'!$J$38,'Capacity Mix'!$J$43,'Capacity Mix'!$J$48)</c:f>
              <c:numCache>
                <c:formatCode>#,##0</c:formatCode>
                <c:ptCount val="5"/>
                <c:pt idx="0">
                  <c:v>2845.8616784792393</c:v>
                </c:pt>
                <c:pt idx="1">
                  <c:v>2750.1416543703526</c:v>
                </c:pt>
                <c:pt idx="2">
                  <c:v>2636.1416543703526</c:v>
                </c:pt>
                <c:pt idx="3">
                  <c:v>2636.1416543703526</c:v>
                </c:pt>
                <c:pt idx="4">
                  <c:v>2636.1553691606969</c:v>
                </c:pt>
              </c:numCache>
            </c:numRef>
          </c:val>
          <c:extLst>
            <c:ext xmlns:c16="http://schemas.microsoft.com/office/drawing/2014/chart" uri="{C3380CC4-5D6E-409C-BE32-E72D297353CC}">
              <c16:uniqueId val="{0000000A-76A6-4834-9FF4-C4EBC144B836}"/>
            </c:ext>
          </c:extLst>
        </c:ser>
        <c:dLbls>
          <c:showLegendKey val="0"/>
          <c:showVal val="0"/>
          <c:showCatName val="0"/>
          <c:showSerName val="0"/>
          <c:showPercent val="0"/>
          <c:showBubbleSize val="0"/>
        </c:dLbls>
        <c:gapWidth val="75"/>
        <c:overlap val="100"/>
        <c:axId val="564220816"/>
        <c:axId val="564218640"/>
        <c:extLst/>
      </c:barChart>
      <c:catAx>
        <c:axId val="56422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218640"/>
        <c:crosses val="autoZero"/>
        <c:auto val="1"/>
        <c:lblAlgn val="ctr"/>
        <c:lblOffset val="100"/>
        <c:noMultiLvlLbl val="0"/>
      </c:catAx>
      <c:valAx>
        <c:axId val="564218640"/>
        <c:scaling>
          <c:orientation val="minMax"/>
          <c:max val="4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GW</a:t>
                </a:r>
              </a:p>
            </c:rich>
          </c:tx>
          <c:layout>
            <c:manualLayout>
              <c:xMode val="edge"/>
              <c:yMode val="edge"/>
              <c:x val="1.3359904086063317E-2"/>
              <c:y val="0.338805555555555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220816"/>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34951881014872"/>
          <c:y val="2.7725267800882167E-2"/>
          <c:w val="0.83809492563429566"/>
          <c:h val="0.76074846894138237"/>
        </c:manualLayout>
      </c:layout>
      <c:barChart>
        <c:barDir val="col"/>
        <c:grouping val="stacked"/>
        <c:varyColors val="0"/>
        <c:ser>
          <c:idx val="0"/>
          <c:order val="0"/>
          <c:tx>
            <c:strRef>
              <c:f>'Capacity Mix'!$B$4</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Mix'!$B$55:$B$75</c15:sqref>
                  </c15:fullRef>
                </c:ext>
              </c:extLst>
              <c:f>('Capacity Mix'!$B$55,'Capacity Mix'!$B$58,'Capacity Mix'!$B$63,'Capacity Mix'!$B$68,'Capacity Mix'!$B$73)</c:f>
              <c:numCache>
                <c:formatCode>#,##0</c:formatCode>
                <c:ptCount val="5"/>
                <c:pt idx="0">
                  <c:v>42330.410428404808</c:v>
                </c:pt>
                <c:pt idx="1">
                  <c:v>31122.585222244263</c:v>
                </c:pt>
                <c:pt idx="2">
                  <c:v>18060.361602783203</c:v>
                </c:pt>
                <c:pt idx="3">
                  <c:v>17898.857222557068</c:v>
                </c:pt>
                <c:pt idx="4">
                  <c:v>16655.720718383789</c:v>
                </c:pt>
              </c:numCache>
            </c:numRef>
          </c:val>
          <c:extLst>
            <c:ext xmlns:c16="http://schemas.microsoft.com/office/drawing/2014/chart" uri="{C3380CC4-5D6E-409C-BE32-E72D297353CC}">
              <c16:uniqueId val="{00000000-A5D3-40FF-9F51-E6A8B74A8743}"/>
            </c:ext>
          </c:extLst>
        </c:ser>
        <c:ser>
          <c:idx val="1"/>
          <c:order val="1"/>
          <c:tx>
            <c:strRef>
              <c:f>'Capacity Mix'!$C$4</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Mix'!$C$55:$C$75</c15:sqref>
                  </c15:fullRef>
                </c:ext>
              </c:extLst>
              <c:f>('Capacity Mix'!$C$55,'Capacity Mix'!$C$58,'Capacity Mix'!$C$63,'Capacity Mix'!$C$68,'Capacity Mix'!$C$73)</c:f>
              <c:numCache>
                <c:formatCode>#,##0</c:formatCode>
                <c:ptCount val="5"/>
                <c:pt idx="0">
                  <c:v>87235.155526618473</c:v>
                </c:pt>
                <c:pt idx="1">
                  <c:v>91143.184497359209</c:v>
                </c:pt>
                <c:pt idx="2">
                  <c:v>95044.684996768832</c:v>
                </c:pt>
                <c:pt idx="3">
                  <c:v>91861.31591026485</c:v>
                </c:pt>
                <c:pt idx="4">
                  <c:v>94268.698136307299</c:v>
                </c:pt>
              </c:numCache>
            </c:numRef>
          </c:val>
          <c:extLst>
            <c:ext xmlns:c16="http://schemas.microsoft.com/office/drawing/2014/chart" uri="{C3380CC4-5D6E-409C-BE32-E72D297353CC}">
              <c16:uniqueId val="{00000001-A5D3-40FF-9F51-E6A8B74A8743}"/>
            </c:ext>
          </c:extLst>
        </c:ser>
        <c:ser>
          <c:idx val="2"/>
          <c:order val="2"/>
          <c:tx>
            <c:strRef>
              <c:f>'Capacity Mix'!$D$4</c:f>
              <c:strCache>
                <c:ptCount val="1"/>
                <c:pt idx="0">
                  <c:v>Oil</c:v>
                </c:pt>
              </c:strCache>
            </c:strRef>
          </c:tx>
          <c:spPr>
            <a:solidFill>
              <a:schemeClr val="tx1"/>
            </a:solidFill>
            <a:ln>
              <a:noFill/>
            </a:ln>
            <a:effectLst/>
          </c:spPr>
          <c:invertIfNegative val="0"/>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Mix'!$D$55:$D$75</c15:sqref>
                  </c15:fullRef>
                </c:ext>
              </c:extLst>
              <c:f>('Capacity Mix'!$D$55,'Capacity Mix'!$D$58,'Capacity Mix'!$D$63,'Capacity Mix'!$D$68,'Capacity Mix'!$D$73)</c:f>
              <c:numCache>
                <c:formatCode>#,##0</c:formatCode>
                <c:ptCount val="5"/>
                <c:pt idx="0">
                  <c:v>6212.3922204133123</c:v>
                </c:pt>
                <c:pt idx="1">
                  <c:v>6136.7123438473791</c:v>
                </c:pt>
                <c:pt idx="2">
                  <c:v>5583.8581841047853</c:v>
                </c:pt>
                <c:pt idx="3">
                  <c:v>2608.6928046997637</c:v>
                </c:pt>
                <c:pt idx="4">
                  <c:v>1546.9716798998415</c:v>
                </c:pt>
              </c:numCache>
            </c:numRef>
          </c:val>
          <c:extLst>
            <c:ext xmlns:c16="http://schemas.microsoft.com/office/drawing/2014/chart" uri="{C3380CC4-5D6E-409C-BE32-E72D297353CC}">
              <c16:uniqueId val="{00000002-A5D3-40FF-9F51-E6A8B74A8743}"/>
            </c:ext>
          </c:extLst>
        </c:ser>
        <c:ser>
          <c:idx val="10"/>
          <c:order val="3"/>
          <c:tx>
            <c:strRef>
              <c:f>'Capacity Mix'!$L$54</c:f>
              <c:strCache>
                <c:ptCount val="1"/>
                <c:pt idx="0">
                  <c:v>Gas CCS</c:v>
                </c:pt>
              </c:strCache>
            </c:strRef>
          </c:tx>
          <c:spPr>
            <a:solidFill>
              <a:srgbClr val="C198E0"/>
            </a:solidFill>
            <a:ln>
              <a:noFill/>
            </a:ln>
            <a:effectLst/>
          </c:spPr>
          <c:invertIfNegative val="0"/>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Mix'!$L$55:$L$75</c15:sqref>
                  </c15:fullRef>
                </c:ext>
              </c:extLst>
              <c:f>('Capacity Mix'!$L$55,'Capacity Mix'!$L$58,'Capacity Mix'!$L$63,'Capacity Mix'!$L$68,'Capacity Mix'!$L$73)</c:f>
              <c:numCache>
                <c:formatCode>_(* #,##0.00_);_(* \(#,##0.00\);_(*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3-A5D3-40FF-9F51-E6A8B74A8743}"/>
            </c:ext>
          </c:extLst>
        </c:ser>
        <c:ser>
          <c:idx val="3"/>
          <c:order val="4"/>
          <c:tx>
            <c:strRef>
              <c:f>'Capacity Mix'!$E$4</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Mix'!$E$55:$E$75</c15:sqref>
                  </c15:fullRef>
                </c:ext>
              </c:extLst>
              <c:f>('Capacity Mix'!$E$55,'Capacity Mix'!$E$58,'Capacity Mix'!$E$63,'Capacity Mix'!$E$68,'Capacity Mix'!$E$73)</c:f>
              <c:numCache>
                <c:formatCode>#,##0</c:formatCode>
                <c:ptCount val="5"/>
                <c:pt idx="0">
                  <c:v>33749.090637207031</c:v>
                </c:pt>
                <c:pt idx="1">
                  <c:v>33749.090637207031</c:v>
                </c:pt>
                <c:pt idx="2">
                  <c:v>33749.090637207031</c:v>
                </c:pt>
                <c:pt idx="3">
                  <c:v>31930.090637207031</c:v>
                </c:pt>
                <c:pt idx="4">
                  <c:v>30991.384826660156</c:v>
                </c:pt>
              </c:numCache>
            </c:numRef>
          </c:val>
          <c:extLst>
            <c:ext xmlns:c16="http://schemas.microsoft.com/office/drawing/2014/chart" uri="{C3380CC4-5D6E-409C-BE32-E72D297353CC}">
              <c16:uniqueId val="{00000004-A5D3-40FF-9F51-E6A8B74A8743}"/>
            </c:ext>
          </c:extLst>
        </c:ser>
        <c:ser>
          <c:idx val="4"/>
          <c:order val="5"/>
          <c:tx>
            <c:strRef>
              <c:f>'Capacity Mix'!$F$4</c:f>
              <c:strCache>
                <c:ptCount val="1"/>
                <c:pt idx="0">
                  <c:v>Hydro</c:v>
                </c:pt>
              </c:strCache>
            </c:strRef>
          </c:tx>
          <c:spPr>
            <a:solidFill>
              <a:schemeClr val="accent2"/>
            </a:solidFill>
            <a:ln>
              <a:noFill/>
            </a:ln>
            <a:effectLst/>
          </c:spPr>
          <c:invertIfNegative val="0"/>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Mix'!$F$55:$F$75</c15:sqref>
                  </c15:fullRef>
                </c:ext>
              </c:extLst>
              <c:f>('Capacity Mix'!$F$55,'Capacity Mix'!$F$58,'Capacity Mix'!$F$63,'Capacity Mix'!$F$68,'Capacity Mix'!$F$73)</c:f>
              <c:numCache>
                <c:formatCode>#,##0</c:formatCode>
                <c:ptCount val="5"/>
                <c:pt idx="0">
                  <c:v>8519.0195969715714</c:v>
                </c:pt>
                <c:pt idx="1">
                  <c:v>8519.0195969715714</c:v>
                </c:pt>
                <c:pt idx="2">
                  <c:v>8519.0195969715714</c:v>
                </c:pt>
                <c:pt idx="3">
                  <c:v>8519.0195969715714</c:v>
                </c:pt>
                <c:pt idx="4">
                  <c:v>8519.156674541533</c:v>
                </c:pt>
              </c:numCache>
            </c:numRef>
          </c:val>
          <c:extLst>
            <c:ext xmlns:c16="http://schemas.microsoft.com/office/drawing/2014/chart" uri="{C3380CC4-5D6E-409C-BE32-E72D297353CC}">
              <c16:uniqueId val="{00000005-A5D3-40FF-9F51-E6A8B74A8743}"/>
            </c:ext>
          </c:extLst>
        </c:ser>
        <c:ser>
          <c:idx val="9"/>
          <c:order val="6"/>
          <c:tx>
            <c:strRef>
              <c:f>'Capacity Mix'!$K$4</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Mix'!$K$55:$K$75</c15:sqref>
                  </c15:fullRef>
                </c:ext>
              </c:extLst>
              <c:f>('Capacity Mix'!$K$55,'Capacity Mix'!$K$58,'Capacity Mix'!$K$63,'Capacity Mix'!$K$68,'Capacity Mix'!$K$73)</c:f>
              <c:numCache>
                <c:formatCode>_(* #,##0_);_(* \(#,##0\);_(* "-"??_);_(@_)</c:formatCode>
                <c:ptCount val="5"/>
                <c:pt idx="0">
                  <c:v>24</c:v>
                </c:pt>
                <c:pt idx="1">
                  <c:v>669.40274047851563</c:v>
                </c:pt>
                <c:pt idx="2">
                  <c:v>7242</c:v>
                </c:pt>
                <c:pt idx="3">
                  <c:v>11792</c:v>
                </c:pt>
                <c:pt idx="4">
                  <c:v>14992</c:v>
                </c:pt>
              </c:numCache>
            </c:numRef>
          </c:val>
          <c:extLst xmlns:c15="http://schemas.microsoft.com/office/drawing/2012/chart">
            <c:ext xmlns:c16="http://schemas.microsoft.com/office/drawing/2014/chart" uri="{C3380CC4-5D6E-409C-BE32-E72D297353CC}">
              <c16:uniqueId val="{00000006-A5D3-40FF-9F51-E6A8B74A8743}"/>
            </c:ext>
          </c:extLst>
        </c:ser>
        <c:ser>
          <c:idx val="5"/>
          <c:order val="7"/>
          <c:tx>
            <c:strRef>
              <c:f>'Capacity Mix'!$G$4</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Mix'!$G$55:$G$75</c15:sqref>
                  </c15:fullRef>
                </c:ext>
              </c:extLst>
              <c:f>('Capacity Mix'!$G$55,'Capacity Mix'!$G$58,'Capacity Mix'!$G$63,'Capacity Mix'!$G$68,'Capacity Mix'!$G$73)</c:f>
              <c:numCache>
                <c:formatCode>#,##0</c:formatCode>
                <c:ptCount val="5"/>
                <c:pt idx="0">
                  <c:v>11503.338192939758</c:v>
                </c:pt>
                <c:pt idx="1">
                  <c:v>13134.289975166321</c:v>
                </c:pt>
                <c:pt idx="2">
                  <c:v>20134.289975166321</c:v>
                </c:pt>
                <c:pt idx="3">
                  <c:v>24634.289975166321</c:v>
                </c:pt>
                <c:pt idx="4">
                  <c:v>24634.289975166321</c:v>
                </c:pt>
              </c:numCache>
            </c:numRef>
          </c:val>
          <c:extLst>
            <c:ext xmlns:c16="http://schemas.microsoft.com/office/drawing/2014/chart" uri="{C3380CC4-5D6E-409C-BE32-E72D297353CC}">
              <c16:uniqueId val="{00000007-A5D3-40FF-9F51-E6A8B74A8743}"/>
            </c:ext>
          </c:extLst>
        </c:ser>
        <c:ser>
          <c:idx val="6"/>
          <c:order val="8"/>
          <c:tx>
            <c:strRef>
              <c:f>'Capacity Mix'!$H$4</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Mix'!$H$55:$H$75</c15:sqref>
                  </c15:fullRef>
                </c:ext>
              </c:extLst>
              <c:f>('Capacity Mix'!$H$55,'Capacity Mix'!$H$58,'Capacity Mix'!$H$63,'Capacity Mix'!$H$68,'Capacity Mix'!$H$73)</c:f>
              <c:numCache>
                <c:formatCode>#,##0</c:formatCode>
                <c:ptCount val="5"/>
                <c:pt idx="0">
                  <c:v>6133.4484402239323</c:v>
                </c:pt>
                <c:pt idx="1">
                  <c:v>9288.0320041179657</c:v>
                </c:pt>
                <c:pt idx="2">
                  <c:v>32133.032004117966</c:v>
                </c:pt>
                <c:pt idx="3">
                  <c:v>54833.032004117966</c:v>
                </c:pt>
                <c:pt idx="4">
                  <c:v>61852.032004117966</c:v>
                </c:pt>
              </c:numCache>
            </c:numRef>
          </c:val>
          <c:extLst>
            <c:ext xmlns:c16="http://schemas.microsoft.com/office/drawing/2014/chart" uri="{C3380CC4-5D6E-409C-BE32-E72D297353CC}">
              <c16:uniqueId val="{00000008-A5D3-40FF-9F51-E6A8B74A8743}"/>
            </c:ext>
          </c:extLst>
        </c:ser>
        <c:ser>
          <c:idx val="7"/>
          <c:order val="9"/>
          <c:tx>
            <c:strRef>
              <c:f>'Capacity Mix'!$I$4</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Mix'!$I$55:$I$75</c15:sqref>
                  </c15:fullRef>
                </c:ext>
              </c:extLst>
              <c:f>('Capacity Mix'!$I$55,'Capacity Mix'!$I$58,'Capacity Mix'!$I$63,'Capacity Mix'!$I$68,'Capacity Mix'!$I$73)</c:f>
              <c:numCache>
                <c:formatCode>#,##0</c:formatCode>
                <c:ptCount val="5"/>
                <c:pt idx="0">
                  <c:v>95.676711559295654</c:v>
                </c:pt>
                <c:pt idx="1">
                  <c:v>1226.7999992370605</c:v>
                </c:pt>
                <c:pt idx="2">
                  <c:v>3663.7999992370605</c:v>
                </c:pt>
                <c:pt idx="3">
                  <c:v>3663.7999992370605</c:v>
                </c:pt>
                <c:pt idx="4">
                  <c:v>8328.7999992370605</c:v>
                </c:pt>
              </c:numCache>
            </c:numRef>
          </c:val>
          <c:extLst>
            <c:ext xmlns:c16="http://schemas.microsoft.com/office/drawing/2014/chart" uri="{C3380CC4-5D6E-409C-BE32-E72D297353CC}">
              <c16:uniqueId val="{00000009-A5D3-40FF-9F51-E6A8B74A8743}"/>
            </c:ext>
          </c:extLst>
        </c:ser>
        <c:ser>
          <c:idx val="8"/>
          <c:order val="10"/>
          <c:tx>
            <c:strRef>
              <c:f>'Capacity Mix'!$J$4</c:f>
              <c:strCache>
                <c:ptCount val="1"/>
                <c:pt idx="0">
                  <c:v>Other</c:v>
                </c:pt>
              </c:strCache>
            </c:strRef>
          </c:tx>
          <c:spPr>
            <a:solidFill>
              <a:schemeClr val="bg2"/>
            </a:solidFill>
            <a:ln>
              <a:noFill/>
            </a:ln>
            <a:effectLst/>
          </c:spPr>
          <c:invertIfNegative val="0"/>
          <c:cat>
            <c:numRef>
              <c:extLst>
                <c:ext xmlns:c15="http://schemas.microsoft.com/office/drawing/2012/chart" uri="{02D57815-91ED-43cb-92C2-25804820EDAC}">
                  <c15:fullRef>
                    <c15:sqref>'Capacity Mix'!$A$55:$A$75</c15:sqref>
                  </c15:fullRef>
                </c:ext>
              </c:extLst>
              <c:f>('Capacity Mix'!$A$55,'Capacity Mix'!$A$58,'Capacity Mix'!$A$63,'Capacity Mix'!$A$68,'Capacity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Mix'!$J$55:$J$75</c15:sqref>
                  </c15:fullRef>
                </c:ext>
              </c:extLst>
              <c:f>('Capacity Mix'!$J$55,'Capacity Mix'!$J$58,'Capacity Mix'!$J$63,'Capacity Mix'!$J$68,'Capacity Mix'!$J$73)</c:f>
              <c:numCache>
                <c:formatCode>#,##0</c:formatCode>
                <c:ptCount val="5"/>
                <c:pt idx="0">
                  <c:v>2845.8616784792393</c:v>
                </c:pt>
                <c:pt idx="1">
                  <c:v>2750.1416543703526</c:v>
                </c:pt>
                <c:pt idx="2">
                  <c:v>2636.1416543703526</c:v>
                </c:pt>
                <c:pt idx="3">
                  <c:v>2636.1416543703526</c:v>
                </c:pt>
                <c:pt idx="4">
                  <c:v>2636.1553691606969</c:v>
                </c:pt>
              </c:numCache>
            </c:numRef>
          </c:val>
          <c:extLst>
            <c:ext xmlns:c16="http://schemas.microsoft.com/office/drawing/2014/chart" uri="{C3380CC4-5D6E-409C-BE32-E72D297353CC}">
              <c16:uniqueId val="{0000000A-A5D3-40FF-9F51-E6A8B74A8743}"/>
            </c:ext>
          </c:extLst>
        </c:ser>
        <c:dLbls>
          <c:showLegendKey val="0"/>
          <c:showVal val="0"/>
          <c:showCatName val="0"/>
          <c:showSerName val="0"/>
          <c:showPercent val="0"/>
          <c:showBubbleSize val="0"/>
        </c:dLbls>
        <c:gapWidth val="75"/>
        <c:overlap val="100"/>
        <c:axId val="564216464"/>
        <c:axId val="285477088"/>
        <c:extLst/>
      </c:barChart>
      <c:catAx>
        <c:axId val="56421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5477088"/>
        <c:crosses val="autoZero"/>
        <c:auto val="1"/>
        <c:lblAlgn val="ctr"/>
        <c:lblOffset val="100"/>
        <c:noMultiLvlLbl val="0"/>
      </c:catAx>
      <c:valAx>
        <c:axId val="285477088"/>
        <c:scaling>
          <c:orientation val="minMax"/>
          <c:max val="4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GW</a:t>
                </a:r>
              </a:p>
            </c:rich>
          </c:tx>
          <c:layout>
            <c:manualLayout>
              <c:xMode val="edge"/>
              <c:yMode val="edge"/>
              <c:x val="1.7563024529341241E-2"/>
              <c:y val="0.4205914260717410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216464"/>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4096154647335"/>
          <c:y val="2.7777777777777776E-2"/>
          <c:w val="0.82048337707786523"/>
          <c:h val="0.76523643919510065"/>
        </c:manualLayout>
      </c:layout>
      <c:barChart>
        <c:barDir val="col"/>
        <c:grouping val="stacked"/>
        <c:varyColors val="0"/>
        <c:ser>
          <c:idx val="0"/>
          <c:order val="0"/>
          <c:tx>
            <c:strRef>
              <c:f>'Capacity Mix'!$B$4</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Mix'!$B$5:$B$25</c15:sqref>
                  </c15:fullRef>
                </c:ext>
              </c:extLst>
              <c:f>('Capacity Mix'!$B$5,'Capacity Mix'!$B$8,'Capacity Mix'!$B$13,'Capacity Mix'!$B$18,'Capacity Mix'!$B$23)</c:f>
              <c:numCache>
                <c:formatCode>#,##0</c:formatCode>
                <c:ptCount val="5"/>
                <c:pt idx="0">
                  <c:v>42330.410428404808</c:v>
                </c:pt>
                <c:pt idx="1">
                  <c:v>31122.585222244263</c:v>
                </c:pt>
                <c:pt idx="2">
                  <c:v>15016.241072654724</c:v>
                </c:pt>
                <c:pt idx="3">
                  <c:v>15000.460250854492</c:v>
                </c:pt>
                <c:pt idx="4">
                  <c:v>13046.903823852539</c:v>
                </c:pt>
              </c:numCache>
            </c:numRef>
          </c:val>
          <c:extLst>
            <c:ext xmlns:c16="http://schemas.microsoft.com/office/drawing/2014/chart" uri="{C3380CC4-5D6E-409C-BE32-E72D297353CC}">
              <c16:uniqueId val="{00000000-C279-4107-AE90-57753602E49F}"/>
            </c:ext>
          </c:extLst>
        </c:ser>
        <c:ser>
          <c:idx val="1"/>
          <c:order val="1"/>
          <c:tx>
            <c:strRef>
              <c:f>'Capacity Mix'!$C$4</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Mix'!$C$5:$C$25</c15:sqref>
                  </c15:fullRef>
                </c:ext>
              </c:extLst>
              <c:f>('Capacity Mix'!$C$5,'Capacity Mix'!$C$8,'Capacity Mix'!$C$13,'Capacity Mix'!$C$18,'Capacity Mix'!$C$23)</c:f>
              <c:numCache>
                <c:formatCode>#,##0</c:formatCode>
                <c:ptCount val="5"/>
                <c:pt idx="0">
                  <c:v>87235.155526618473</c:v>
                </c:pt>
                <c:pt idx="1">
                  <c:v>90034.715808394365</c:v>
                </c:pt>
                <c:pt idx="2">
                  <c:v>90504.832579776645</c:v>
                </c:pt>
                <c:pt idx="3">
                  <c:v>86846.951044008136</c:v>
                </c:pt>
                <c:pt idx="4">
                  <c:v>86665.84151031822</c:v>
                </c:pt>
              </c:numCache>
            </c:numRef>
          </c:val>
          <c:extLst>
            <c:ext xmlns:c16="http://schemas.microsoft.com/office/drawing/2014/chart" uri="{C3380CC4-5D6E-409C-BE32-E72D297353CC}">
              <c16:uniqueId val="{00000001-C279-4107-AE90-57753602E49F}"/>
            </c:ext>
          </c:extLst>
        </c:ser>
        <c:ser>
          <c:idx val="10"/>
          <c:order val="2"/>
          <c:tx>
            <c:strRef>
              <c:f>'Capacity Mix'!$L$4</c:f>
              <c:strCache>
                <c:ptCount val="1"/>
                <c:pt idx="0">
                  <c:v>Gas CCS</c:v>
                </c:pt>
              </c:strCache>
            </c:strRef>
          </c:tx>
          <c:spPr>
            <a:solidFill>
              <a:srgbClr val="C00000"/>
            </a:solidFill>
            <a:ln>
              <a:noFill/>
            </a:ln>
            <a:effectLst/>
          </c:spPr>
          <c:invertIfNegative val="0"/>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Mix'!$L$5:$L$25</c15:sqref>
                  </c15:fullRef>
                </c:ext>
              </c:extLst>
              <c:f>('Capacity Mix'!$L$5,'Capacity Mix'!$L$8,'Capacity Mix'!$L$13,'Capacity Mix'!$L$18,'Capacity Mix'!$L$23)</c:f>
              <c:numCache>
                <c:formatCode>_(* #,##0_);_(* \(#,##0\);_(*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2-C279-4107-AE90-57753602E49F}"/>
            </c:ext>
          </c:extLst>
        </c:ser>
        <c:ser>
          <c:idx val="2"/>
          <c:order val="3"/>
          <c:tx>
            <c:strRef>
              <c:f>'Capacity Mix'!$D$4</c:f>
              <c:strCache>
                <c:ptCount val="1"/>
                <c:pt idx="0">
                  <c:v>Oil</c:v>
                </c:pt>
              </c:strCache>
            </c:strRef>
          </c:tx>
          <c:spPr>
            <a:solidFill>
              <a:schemeClr val="tx1"/>
            </a:solidFill>
            <a:ln>
              <a:noFill/>
            </a:ln>
            <a:effectLst/>
          </c:spPr>
          <c:invertIfNegative val="0"/>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Mix'!$D$5:$D$25</c15:sqref>
                  </c15:fullRef>
                </c:ext>
              </c:extLst>
              <c:f>('Capacity Mix'!$D$5,'Capacity Mix'!$D$8,'Capacity Mix'!$D$13,'Capacity Mix'!$D$18,'Capacity Mix'!$D$23)</c:f>
              <c:numCache>
                <c:formatCode>#,##0</c:formatCode>
                <c:ptCount val="5"/>
                <c:pt idx="0">
                  <c:v>6212.3922204133123</c:v>
                </c:pt>
                <c:pt idx="1">
                  <c:v>6136.7123438473791</c:v>
                </c:pt>
                <c:pt idx="2">
                  <c:v>5583.8581841047853</c:v>
                </c:pt>
                <c:pt idx="3">
                  <c:v>2608.6928046997637</c:v>
                </c:pt>
                <c:pt idx="4">
                  <c:v>1546.9716798998415</c:v>
                </c:pt>
              </c:numCache>
            </c:numRef>
          </c:val>
          <c:extLst>
            <c:ext xmlns:c16="http://schemas.microsoft.com/office/drawing/2014/chart" uri="{C3380CC4-5D6E-409C-BE32-E72D297353CC}">
              <c16:uniqueId val="{00000003-C279-4107-AE90-57753602E49F}"/>
            </c:ext>
          </c:extLst>
        </c:ser>
        <c:ser>
          <c:idx val="3"/>
          <c:order val="4"/>
          <c:tx>
            <c:strRef>
              <c:f>'Capacity Mix'!$E$4</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Mix'!$E$5:$E$25</c15:sqref>
                  </c15:fullRef>
                </c:ext>
              </c:extLst>
              <c:f>('Capacity Mix'!$E$5,'Capacity Mix'!$E$8,'Capacity Mix'!$E$13,'Capacity Mix'!$E$18,'Capacity Mix'!$E$23)</c:f>
              <c:numCache>
                <c:formatCode>#,##0</c:formatCode>
                <c:ptCount val="5"/>
                <c:pt idx="0">
                  <c:v>33749.090637207031</c:v>
                </c:pt>
                <c:pt idx="1">
                  <c:v>33749.090637207031</c:v>
                </c:pt>
                <c:pt idx="2">
                  <c:v>33749.090637207031</c:v>
                </c:pt>
                <c:pt idx="3">
                  <c:v>31930.090637207031</c:v>
                </c:pt>
                <c:pt idx="4">
                  <c:v>30991.384826660156</c:v>
                </c:pt>
              </c:numCache>
            </c:numRef>
          </c:val>
          <c:extLst>
            <c:ext xmlns:c16="http://schemas.microsoft.com/office/drawing/2014/chart" uri="{C3380CC4-5D6E-409C-BE32-E72D297353CC}">
              <c16:uniqueId val="{00000004-C279-4107-AE90-57753602E49F}"/>
            </c:ext>
          </c:extLst>
        </c:ser>
        <c:ser>
          <c:idx val="4"/>
          <c:order val="5"/>
          <c:tx>
            <c:strRef>
              <c:f>'Capacity Mix'!$F$4</c:f>
              <c:strCache>
                <c:ptCount val="1"/>
                <c:pt idx="0">
                  <c:v>Hydro</c:v>
                </c:pt>
              </c:strCache>
            </c:strRef>
          </c:tx>
          <c:spPr>
            <a:solidFill>
              <a:schemeClr val="accent2"/>
            </a:solidFill>
            <a:ln>
              <a:noFill/>
            </a:ln>
            <a:effectLst/>
          </c:spPr>
          <c:invertIfNegative val="0"/>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Mix'!$F$5:$F$25</c15:sqref>
                  </c15:fullRef>
                </c:ext>
              </c:extLst>
              <c:f>('Capacity Mix'!$F$5,'Capacity Mix'!$F$8,'Capacity Mix'!$F$13,'Capacity Mix'!$F$18,'Capacity Mix'!$F$23)</c:f>
              <c:numCache>
                <c:formatCode>#,##0</c:formatCode>
                <c:ptCount val="5"/>
                <c:pt idx="0">
                  <c:v>8519.0195969715714</c:v>
                </c:pt>
                <c:pt idx="1">
                  <c:v>8519.0195969715714</c:v>
                </c:pt>
                <c:pt idx="2">
                  <c:v>8519.0195969715714</c:v>
                </c:pt>
                <c:pt idx="3">
                  <c:v>8519.0195969715714</c:v>
                </c:pt>
                <c:pt idx="4">
                  <c:v>8519.156674541533</c:v>
                </c:pt>
              </c:numCache>
            </c:numRef>
          </c:val>
          <c:extLst>
            <c:ext xmlns:c16="http://schemas.microsoft.com/office/drawing/2014/chart" uri="{C3380CC4-5D6E-409C-BE32-E72D297353CC}">
              <c16:uniqueId val="{00000005-C279-4107-AE90-57753602E49F}"/>
            </c:ext>
          </c:extLst>
        </c:ser>
        <c:ser>
          <c:idx val="9"/>
          <c:order val="6"/>
          <c:tx>
            <c:strRef>
              <c:f>'Capacity Mix'!$K$4</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Mix'!$K$5:$K$25</c15:sqref>
                  </c15:fullRef>
                </c:ext>
              </c:extLst>
              <c:f>('Capacity Mix'!$K$5,'Capacity Mix'!$K$8,'Capacity Mix'!$K$13,'Capacity Mix'!$K$18,'Capacity Mix'!$K$23)</c:f>
              <c:numCache>
                <c:formatCode>_(* #,##0_);_(* \(#,##0\);_(* "-"??_);_(@_)</c:formatCode>
                <c:ptCount val="5"/>
                <c:pt idx="0">
                  <c:v>24</c:v>
                </c:pt>
                <c:pt idx="1">
                  <c:v>669.40274047851563</c:v>
                </c:pt>
                <c:pt idx="2">
                  <c:v>7242</c:v>
                </c:pt>
                <c:pt idx="3">
                  <c:v>11792</c:v>
                </c:pt>
                <c:pt idx="4">
                  <c:v>14992</c:v>
                </c:pt>
              </c:numCache>
            </c:numRef>
          </c:val>
          <c:extLst>
            <c:ext xmlns:c16="http://schemas.microsoft.com/office/drawing/2014/chart" uri="{C3380CC4-5D6E-409C-BE32-E72D297353CC}">
              <c16:uniqueId val="{00000006-C279-4107-AE90-57753602E49F}"/>
            </c:ext>
          </c:extLst>
        </c:ser>
        <c:ser>
          <c:idx val="5"/>
          <c:order val="7"/>
          <c:tx>
            <c:strRef>
              <c:f>'Capacity Mix'!$G$4</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Mix'!$G$5:$G$25</c15:sqref>
                  </c15:fullRef>
                </c:ext>
              </c:extLst>
              <c:f>('Capacity Mix'!$G$5,'Capacity Mix'!$G$8,'Capacity Mix'!$G$13,'Capacity Mix'!$G$18,'Capacity Mix'!$G$23)</c:f>
              <c:numCache>
                <c:formatCode>#,##0</c:formatCode>
                <c:ptCount val="5"/>
                <c:pt idx="0">
                  <c:v>11503.338192939758</c:v>
                </c:pt>
                <c:pt idx="1">
                  <c:v>16134.289975166321</c:v>
                </c:pt>
                <c:pt idx="2">
                  <c:v>34934.289975166321</c:v>
                </c:pt>
                <c:pt idx="3">
                  <c:v>49234.289975166321</c:v>
                </c:pt>
                <c:pt idx="4">
                  <c:v>51134.289975166321</c:v>
                </c:pt>
              </c:numCache>
            </c:numRef>
          </c:val>
          <c:extLst>
            <c:ext xmlns:c16="http://schemas.microsoft.com/office/drawing/2014/chart" uri="{C3380CC4-5D6E-409C-BE32-E72D297353CC}">
              <c16:uniqueId val="{00000007-C279-4107-AE90-57753602E49F}"/>
            </c:ext>
          </c:extLst>
        </c:ser>
        <c:ser>
          <c:idx val="6"/>
          <c:order val="8"/>
          <c:tx>
            <c:strRef>
              <c:f>'Capacity Mix'!$H$4</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Mix'!$H$5:$H$25</c15:sqref>
                  </c15:fullRef>
                </c:ext>
              </c:extLst>
              <c:f>('Capacity Mix'!$H$5,'Capacity Mix'!$H$8,'Capacity Mix'!$H$13,'Capacity Mix'!$H$18,'Capacity Mix'!$H$23)</c:f>
              <c:numCache>
                <c:formatCode>#,##0</c:formatCode>
                <c:ptCount val="5"/>
                <c:pt idx="0">
                  <c:v>6133.4484402239323</c:v>
                </c:pt>
                <c:pt idx="1">
                  <c:v>10191.032004117966</c:v>
                </c:pt>
                <c:pt idx="2">
                  <c:v>31870.032004117966</c:v>
                </c:pt>
                <c:pt idx="3">
                  <c:v>60794.032004117966</c:v>
                </c:pt>
                <c:pt idx="4">
                  <c:v>75349.032004117966</c:v>
                </c:pt>
              </c:numCache>
            </c:numRef>
          </c:val>
          <c:extLst>
            <c:ext xmlns:c16="http://schemas.microsoft.com/office/drawing/2014/chart" uri="{C3380CC4-5D6E-409C-BE32-E72D297353CC}">
              <c16:uniqueId val="{00000008-C279-4107-AE90-57753602E49F}"/>
            </c:ext>
          </c:extLst>
        </c:ser>
        <c:ser>
          <c:idx val="7"/>
          <c:order val="9"/>
          <c:tx>
            <c:strRef>
              <c:f>'Capacity Mix'!$I$4</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Mix'!$I$5:$I$25</c15:sqref>
                  </c15:fullRef>
                </c:ext>
              </c:extLst>
              <c:f>('Capacity Mix'!$I$5,'Capacity Mix'!$I$8,'Capacity Mix'!$I$13,'Capacity Mix'!$I$18,'Capacity Mix'!$I$23)</c:f>
              <c:numCache>
                <c:formatCode>#,##0</c:formatCode>
                <c:ptCount val="5"/>
                <c:pt idx="0">
                  <c:v>95.676711559295654</c:v>
                </c:pt>
                <c:pt idx="1">
                  <c:v>1821.7999992370605</c:v>
                </c:pt>
                <c:pt idx="2">
                  <c:v>3478.7999992370605</c:v>
                </c:pt>
                <c:pt idx="3">
                  <c:v>3478.7999992370605</c:v>
                </c:pt>
                <c:pt idx="4">
                  <c:v>17176.799999237061</c:v>
                </c:pt>
              </c:numCache>
            </c:numRef>
          </c:val>
          <c:extLst>
            <c:ext xmlns:c16="http://schemas.microsoft.com/office/drawing/2014/chart" uri="{C3380CC4-5D6E-409C-BE32-E72D297353CC}">
              <c16:uniqueId val="{00000009-C279-4107-AE90-57753602E49F}"/>
            </c:ext>
          </c:extLst>
        </c:ser>
        <c:ser>
          <c:idx val="8"/>
          <c:order val="10"/>
          <c:tx>
            <c:strRef>
              <c:f>'Capacity Mix'!$J$4</c:f>
              <c:strCache>
                <c:ptCount val="1"/>
                <c:pt idx="0">
                  <c:v>Other</c:v>
                </c:pt>
              </c:strCache>
            </c:strRef>
          </c:tx>
          <c:spPr>
            <a:solidFill>
              <a:schemeClr val="bg2"/>
            </a:solidFill>
            <a:ln>
              <a:noFill/>
            </a:ln>
            <a:effectLst/>
          </c:spPr>
          <c:invertIfNegative val="0"/>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Mix'!$J$5:$J$25</c15:sqref>
                  </c15:fullRef>
                </c:ext>
              </c:extLst>
              <c:f>('Capacity Mix'!$J$5,'Capacity Mix'!$J$8,'Capacity Mix'!$J$13,'Capacity Mix'!$J$18,'Capacity Mix'!$J$23)</c:f>
              <c:numCache>
                <c:formatCode>#,##0</c:formatCode>
                <c:ptCount val="5"/>
                <c:pt idx="0">
                  <c:v>2845.8616784792393</c:v>
                </c:pt>
                <c:pt idx="1">
                  <c:v>2750.1416543703526</c:v>
                </c:pt>
                <c:pt idx="2">
                  <c:v>2636.1416543703526</c:v>
                </c:pt>
                <c:pt idx="3">
                  <c:v>2636.1416543703526</c:v>
                </c:pt>
                <c:pt idx="4">
                  <c:v>2636.1553691606969</c:v>
                </c:pt>
              </c:numCache>
            </c:numRef>
          </c:val>
          <c:extLst>
            <c:ext xmlns:c16="http://schemas.microsoft.com/office/drawing/2014/chart" uri="{C3380CC4-5D6E-409C-BE32-E72D297353CC}">
              <c16:uniqueId val="{0000000A-C279-4107-AE90-57753602E49F}"/>
            </c:ext>
          </c:extLst>
        </c:ser>
        <c:dLbls>
          <c:showLegendKey val="0"/>
          <c:showVal val="0"/>
          <c:showCatName val="0"/>
          <c:showSerName val="0"/>
          <c:showPercent val="0"/>
          <c:showBubbleSize val="0"/>
        </c:dLbls>
        <c:gapWidth val="75"/>
        <c:overlap val="100"/>
        <c:axId val="285477632"/>
        <c:axId val="285476000"/>
        <c:extLst/>
      </c:barChart>
      <c:catAx>
        <c:axId val="28547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5476000"/>
        <c:crosses val="autoZero"/>
        <c:auto val="1"/>
        <c:lblAlgn val="ctr"/>
        <c:lblOffset val="100"/>
        <c:noMultiLvlLbl val="0"/>
      </c:catAx>
      <c:valAx>
        <c:axId val="285476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GW</a:t>
                </a:r>
              </a:p>
            </c:rich>
          </c:tx>
          <c:layout>
            <c:manualLayout>
              <c:xMode val="edge"/>
              <c:yMode val="edge"/>
              <c:x val="1.3227455364375747E-2"/>
              <c:y val="0.3842150556423166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5477632"/>
        <c:crosses val="autoZero"/>
        <c:crossBetween val="between"/>
        <c:dispUnits>
          <c:builtInUnit val="thousands"/>
        </c:dispUnits>
      </c:valAx>
      <c:spPr>
        <a:noFill/>
        <a:ln>
          <a:noFill/>
        </a:ln>
        <a:effectLst/>
      </c:spPr>
    </c:plotArea>
    <c:legend>
      <c:legendPos val="b"/>
      <c:layout>
        <c:manualLayout>
          <c:xMode val="edge"/>
          <c:yMode val="edge"/>
          <c:x val="5.7050952870021671E-3"/>
          <c:y val="0.88480413249314704"/>
          <c:w val="0.99429498396033833"/>
          <c:h val="0.11519586750685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4096154647335"/>
          <c:y val="2.7777777777777776E-2"/>
          <c:w val="0.82048337707786523"/>
          <c:h val="0.76523643919510065"/>
        </c:manualLayout>
      </c:layout>
      <c:barChart>
        <c:barDir val="col"/>
        <c:grouping val="stacked"/>
        <c:varyColors val="0"/>
        <c:ser>
          <c:idx val="0"/>
          <c:order val="0"/>
          <c:tx>
            <c:strRef>
              <c:f>'Capacity Mix'!$B$79</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Mix'!$B$80:$B$100</c15:sqref>
                  </c15:fullRef>
                </c:ext>
              </c:extLst>
              <c:f>('Capacity Mix'!$B$80,'Capacity Mix'!$B$83,'Capacity Mix'!$B$88,'Capacity Mix'!$B$93,'Capacity Mix'!$B$98)</c:f>
              <c:numCache>
                <c:formatCode>#,##0</c:formatCode>
                <c:ptCount val="5"/>
                <c:pt idx="0">
                  <c:v>42330.410428404808</c:v>
                </c:pt>
                <c:pt idx="1">
                  <c:v>31122.585222244263</c:v>
                </c:pt>
                <c:pt idx="2">
                  <c:v>15016.241072654724</c:v>
                </c:pt>
                <c:pt idx="3">
                  <c:v>12563.650451660156</c:v>
                </c:pt>
                <c:pt idx="4">
                  <c:v>9319.6991271972656</c:v>
                </c:pt>
              </c:numCache>
            </c:numRef>
          </c:val>
          <c:extLst>
            <c:ext xmlns:c16="http://schemas.microsoft.com/office/drawing/2014/chart" uri="{C3380CC4-5D6E-409C-BE32-E72D297353CC}">
              <c16:uniqueId val="{00000000-5843-44D1-B992-FF4B43DD9617}"/>
            </c:ext>
          </c:extLst>
        </c:ser>
        <c:ser>
          <c:idx val="1"/>
          <c:order val="1"/>
          <c:tx>
            <c:strRef>
              <c:f>'Capacity Mix'!$C$79</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Mix'!$C$80:$C$100</c15:sqref>
                  </c15:fullRef>
                </c:ext>
              </c:extLst>
              <c:f>('Capacity Mix'!$C$80,'Capacity Mix'!$C$83,'Capacity Mix'!$C$88,'Capacity Mix'!$C$93,'Capacity Mix'!$C$98)</c:f>
              <c:numCache>
                <c:formatCode>#,##0</c:formatCode>
                <c:ptCount val="5"/>
                <c:pt idx="0">
                  <c:v>87235.155526618473</c:v>
                </c:pt>
                <c:pt idx="1">
                  <c:v>89811.303500655107</c:v>
                </c:pt>
                <c:pt idx="2">
                  <c:v>90712.968794986606</c:v>
                </c:pt>
                <c:pt idx="3">
                  <c:v>87055.087259218097</c:v>
                </c:pt>
                <c:pt idx="4">
                  <c:v>84627.179080508649</c:v>
                </c:pt>
              </c:numCache>
            </c:numRef>
          </c:val>
          <c:extLst>
            <c:ext xmlns:c16="http://schemas.microsoft.com/office/drawing/2014/chart" uri="{C3380CC4-5D6E-409C-BE32-E72D297353CC}">
              <c16:uniqueId val="{00000001-5843-44D1-B992-FF4B43DD9617}"/>
            </c:ext>
          </c:extLst>
        </c:ser>
        <c:ser>
          <c:idx val="10"/>
          <c:order val="2"/>
          <c:tx>
            <c:strRef>
              <c:f>'Capacity Mix'!$L$79</c:f>
              <c:strCache>
                <c:ptCount val="1"/>
                <c:pt idx="0">
                  <c:v>Gas CCS</c:v>
                </c:pt>
              </c:strCache>
            </c:strRef>
          </c:tx>
          <c:spPr>
            <a:solidFill>
              <a:srgbClr val="C00000"/>
            </a:solidFill>
            <a:ln>
              <a:noFill/>
            </a:ln>
            <a:effectLst/>
          </c:spPr>
          <c:invertIfNegative val="0"/>
          <c:dLbls>
            <c:delete val="1"/>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Mix'!$L$80:$L$100</c15:sqref>
                  </c15:fullRef>
                </c:ext>
              </c:extLst>
              <c:f>('Capacity Mix'!$L$80,'Capacity Mix'!$L$83,'Capacity Mix'!$L$88,'Capacity Mix'!$L$93,'Capacity Mix'!$L$98)</c:f>
              <c:numCache>
                <c:formatCode>_(* #,##0_);_(* \(#,##0\);_(* "-"??_);_(@_)</c:formatCode>
                <c:ptCount val="5"/>
                <c:pt idx="0">
                  <c:v>0</c:v>
                </c:pt>
                <c:pt idx="1">
                  <c:v>0</c:v>
                </c:pt>
                <c:pt idx="2">
                  <c:v>0</c:v>
                </c:pt>
                <c:pt idx="3">
                  <c:v>1106.5592346191406</c:v>
                </c:pt>
                <c:pt idx="4">
                  <c:v>1692.9969787597656</c:v>
                </c:pt>
              </c:numCache>
            </c:numRef>
          </c:val>
          <c:extLst xmlns:c15="http://schemas.microsoft.com/office/drawing/2012/chart">
            <c:ext xmlns:c16="http://schemas.microsoft.com/office/drawing/2014/chart" uri="{C3380CC4-5D6E-409C-BE32-E72D297353CC}">
              <c16:uniqueId val="{00000002-5843-44D1-B992-FF4B43DD9617}"/>
            </c:ext>
          </c:extLst>
        </c:ser>
        <c:ser>
          <c:idx val="2"/>
          <c:order val="3"/>
          <c:tx>
            <c:strRef>
              <c:f>'Capacity Mix'!$D$79</c:f>
              <c:strCache>
                <c:ptCount val="1"/>
                <c:pt idx="0">
                  <c:v>Oil</c:v>
                </c:pt>
              </c:strCache>
            </c:strRef>
          </c:tx>
          <c:spPr>
            <a:solidFill>
              <a:schemeClr val="tx1"/>
            </a:solidFill>
            <a:ln>
              <a:noFill/>
            </a:ln>
            <a:effectLst/>
          </c:spPr>
          <c:invertIfNegative val="0"/>
          <c:dLbls>
            <c:delete val="1"/>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Mix'!$D$80:$D$100</c15:sqref>
                  </c15:fullRef>
                </c:ext>
              </c:extLst>
              <c:f>('Capacity Mix'!$D$80,'Capacity Mix'!$D$83,'Capacity Mix'!$D$88,'Capacity Mix'!$D$93,'Capacity Mix'!$D$98)</c:f>
              <c:numCache>
                <c:formatCode>#,##0</c:formatCode>
                <c:ptCount val="5"/>
                <c:pt idx="0">
                  <c:v>6212.3922204133123</c:v>
                </c:pt>
                <c:pt idx="1">
                  <c:v>6136.7123438473791</c:v>
                </c:pt>
                <c:pt idx="2">
                  <c:v>5583.8581841047853</c:v>
                </c:pt>
                <c:pt idx="3">
                  <c:v>2608.6928046997637</c:v>
                </c:pt>
                <c:pt idx="4">
                  <c:v>1546.9716798998415</c:v>
                </c:pt>
              </c:numCache>
            </c:numRef>
          </c:val>
          <c:extLst>
            <c:ext xmlns:c16="http://schemas.microsoft.com/office/drawing/2014/chart" uri="{C3380CC4-5D6E-409C-BE32-E72D297353CC}">
              <c16:uniqueId val="{00000003-5843-44D1-B992-FF4B43DD9617}"/>
            </c:ext>
          </c:extLst>
        </c:ser>
        <c:ser>
          <c:idx val="3"/>
          <c:order val="4"/>
          <c:tx>
            <c:strRef>
              <c:f>'Capacity Mix'!$E$79</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Mix'!$E$80:$E$100</c15:sqref>
                  </c15:fullRef>
                </c:ext>
              </c:extLst>
              <c:f>('Capacity Mix'!$E$80,'Capacity Mix'!$E$83,'Capacity Mix'!$E$88,'Capacity Mix'!$E$93,'Capacity Mix'!$E$98)</c:f>
              <c:numCache>
                <c:formatCode>#,##0</c:formatCode>
                <c:ptCount val="5"/>
                <c:pt idx="0">
                  <c:v>33749.090637207031</c:v>
                </c:pt>
                <c:pt idx="1">
                  <c:v>33749.090637207031</c:v>
                </c:pt>
                <c:pt idx="2">
                  <c:v>33749.090637207031</c:v>
                </c:pt>
                <c:pt idx="3">
                  <c:v>34888.720245361328</c:v>
                </c:pt>
                <c:pt idx="4">
                  <c:v>35493.733337402344</c:v>
                </c:pt>
              </c:numCache>
            </c:numRef>
          </c:val>
          <c:extLst>
            <c:ext xmlns:c16="http://schemas.microsoft.com/office/drawing/2014/chart" uri="{C3380CC4-5D6E-409C-BE32-E72D297353CC}">
              <c16:uniqueId val="{00000004-5843-44D1-B992-FF4B43DD9617}"/>
            </c:ext>
          </c:extLst>
        </c:ser>
        <c:ser>
          <c:idx val="4"/>
          <c:order val="5"/>
          <c:tx>
            <c:strRef>
              <c:f>'Capacity Mix'!$F$79</c:f>
              <c:strCache>
                <c:ptCount val="1"/>
                <c:pt idx="0">
                  <c:v>Hydro</c:v>
                </c:pt>
              </c:strCache>
            </c:strRef>
          </c:tx>
          <c:spPr>
            <a:solidFill>
              <a:schemeClr val="accent2"/>
            </a:solidFill>
            <a:ln>
              <a:noFill/>
            </a:ln>
            <a:effectLst/>
          </c:spPr>
          <c:invertIfNegative val="0"/>
          <c:dLbls>
            <c:delete val="1"/>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Mix'!$F$80:$F$100</c15:sqref>
                  </c15:fullRef>
                </c:ext>
              </c:extLst>
              <c:f>('Capacity Mix'!$F$80,'Capacity Mix'!$F$83,'Capacity Mix'!$F$88,'Capacity Mix'!$F$93,'Capacity Mix'!$F$98)</c:f>
              <c:numCache>
                <c:formatCode>#,##0</c:formatCode>
                <c:ptCount val="5"/>
                <c:pt idx="0">
                  <c:v>8519.0195969715714</c:v>
                </c:pt>
                <c:pt idx="1">
                  <c:v>8519.0195969715714</c:v>
                </c:pt>
                <c:pt idx="2">
                  <c:v>8519.0195969715714</c:v>
                </c:pt>
                <c:pt idx="3">
                  <c:v>8519.0195969715714</c:v>
                </c:pt>
                <c:pt idx="4">
                  <c:v>8519.156674541533</c:v>
                </c:pt>
              </c:numCache>
            </c:numRef>
          </c:val>
          <c:extLst>
            <c:ext xmlns:c16="http://schemas.microsoft.com/office/drawing/2014/chart" uri="{C3380CC4-5D6E-409C-BE32-E72D297353CC}">
              <c16:uniqueId val="{00000005-5843-44D1-B992-FF4B43DD9617}"/>
            </c:ext>
          </c:extLst>
        </c:ser>
        <c:ser>
          <c:idx val="9"/>
          <c:order val="6"/>
          <c:tx>
            <c:strRef>
              <c:f>'Capacity Mix'!$K$79</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Mix'!$K$80:$K$100</c15:sqref>
                  </c15:fullRef>
                </c:ext>
              </c:extLst>
              <c:f>('Capacity Mix'!$K$80,'Capacity Mix'!$K$83,'Capacity Mix'!$K$88,'Capacity Mix'!$K$93,'Capacity Mix'!$K$98)</c:f>
              <c:numCache>
                <c:formatCode>_(* #,##0_);_(* \(#,##0\);_(* "-"??_);_(@_)</c:formatCode>
                <c:ptCount val="5"/>
                <c:pt idx="0">
                  <c:v>24</c:v>
                </c:pt>
                <c:pt idx="1">
                  <c:v>669.40274047851563</c:v>
                </c:pt>
                <c:pt idx="2">
                  <c:v>7242</c:v>
                </c:pt>
                <c:pt idx="3">
                  <c:v>14592</c:v>
                </c:pt>
                <c:pt idx="4">
                  <c:v>18492</c:v>
                </c:pt>
              </c:numCache>
            </c:numRef>
          </c:val>
          <c:extLst>
            <c:ext xmlns:c16="http://schemas.microsoft.com/office/drawing/2014/chart" uri="{C3380CC4-5D6E-409C-BE32-E72D297353CC}">
              <c16:uniqueId val="{00000006-5843-44D1-B992-FF4B43DD9617}"/>
            </c:ext>
          </c:extLst>
        </c:ser>
        <c:ser>
          <c:idx val="5"/>
          <c:order val="7"/>
          <c:tx>
            <c:strRef>
              <c:f>'Capacity Mix'!$G$79</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Mix'!$G$80:$G$100</c15:sqref>
                  </c15:fullRef>
                </c:ext>
              </c:extLst>
              <c:f>('Capacity Mix'!$G$80,'Capacity Mix'!$G$83,'Capacity Mix'!$G$88,'Capacity Mix'!$G$93,'Capacity Mix'!$G$98)</c:f>
              <c:numCache>
                <c:formatCode>#,##0</c:formatCode>
                <c:ptCount val="5"/>
                <c:pt idx="0">
                  <c:v>11503.338192939758</c:v>
                </c:pt>
                <c:pt idx="1">
                  <c:v>16434.289975166321</c:v>
                </c:pt>
                <c:pt idx="2">
                  <c:v>39434.289975166321</c:v>
                </c:pt>
                <c:pt idx="3">
                  <c:v>61134.289975166321</c:v>
                </c:pt>
                <c:pt idx="4">
                  <c:v>71134.289975166321</c:v>
                </c:pt>
              </c:numCache>
            </c:numRef>
          </c:val>
          <c:extLst>
            <c:ext xmlns:c16="http://schemas.microsoft.com/office/drawing/2014/chart" uri="{C3380CC4-5D6E-409C-BE32-E72D297353CC}">
              <c16:uniqueId val="{00000007-5843-44D1-B992-FF4B43DD9617}"/>
            </c:ext>
          </c:extLst>
        </c:ser>
        <c:ser>
          <c:idx val="6"/>
          <c:order val="8"/>
          <c:tx>
            <c:strRef>
              <c:f>'Capacity Mix'!$H$79</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Mix'!$H$80:$H$100</c15:sqref>
                  </c15:fullRef>
                </c:ext>
              </c:extLst>
              <c:f>('Capacity Mix'!$H$80,'Capacity Mix'!$H$83,'Capacity Mix'!$H$88,'Capacity Mix'!$H$93,'Capacity Mix'!$H$98)</c:f>
              <c:numCache>
                <c:formatCode>#,##0</c:formatCode>
                <c:ptCount val="5"/>
                <c:pt idx="0">
                  <c:v>6133.4484402239323</c:v>
                </c:pt>
                <c:pt idx="1">
                  <c:v>11787.032004117966</c:v>
                </c:pt>
                <c:pt idx="2">
                  <c:v>41574.032004117966</c:v>
                </c:pt>
                <c:pt idx="3">
                  <c:v>77888.032004117966</c:v>
                </c:pt>
                <c:pt idx="4">
                  <c:v>114379.03200411797</c:v>
                </c:pt>
              </c:numCache>
            </c:numRef>
          </c:val>
          <c:extLst>
            <c:ext xmlns:c16="http://schemas.microsoft.com/office/drawing/2014/chart" uri="{C3380CC4-5D6E-409C-BE32-E72D297353CC}">
              <c16:uniqueId val="{00000008-5843-44D1-B992-FF4B43DD9617}"/>
            </c:ext>
          </c:extLst>
        </c:ser>
        <c:ser>
          <c:idx val="7"/>
          <c:order val="9"/>
          <c:tx>
            <c:strRef>
              <c:f>'Capacity Mix'!$I$79</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Mix'!$I$80:$I$100</c15:sqref>
                  </c15:fullRef>
                </c:ext>
              </c:extLst>
              <c:f>('Capacity Mix'!$I$80,'Capacity Mix'!$I$83,'Capacity Mix'!$I$88,'Capacity Mix'!$I$93,'Capacity Mix'!$I$98)</c:f>
              <c:numCache>
                <c:formatCode>#,##0</c:formatCode>
                <c:ptCount val="5"/>
                <c:pt idx="0">
                  <c:v>95.676711559295654</c:v>
                </c:pt>
                <c:pt idx="1">
                  <c:v>3093.7999992370605</c:v>
                </c:pt>
                <c:pt idx="2">
                  <c:v>12426.799999237061</c:v>
                </c:pt>
                <c:pt idx="3">
                  <c:v>15561.799999237061</c:v>
                </c:pt>
                <c:pt idx="4">
                  <c:v>35990.799999237061</c:v>
                </c:pt>
              </c:numCache>
            </c:numRef>
          </c:val>
          <c:extLst>
            <c:ext xmlns:c16="http://schemas.microsoft.com/office/drawing/2014/chart" uri="{C3380CC4-5D6E-409C-BE32-E72D297353CC}">
              <c16:uniqueId val="{00000009-5843-44D1-B992-FF4B43DD9617}"/>
            </c:ext>
          </c:extLst>
        </c:ser>
        <c:ser>
          <c:idx val="8"/>
          <c:order val="10"/>
          <c:tx>
            <c:strRef>
              <c:f>'Capacity Mix'!$J$79</c:f>
              <c:strCache>
                <c:ptCount val="1"/>
                <c:pt idx="0">
                  <c:v>Other</c:v>
                </c:pt>
              </c:strCache>
            </c:strRef>
          </c:tx>
          <c:spPr>
            <a:solidFill>
              <a:schemeClr val="bg2"/>
            </a:solidFill>
            <a:ln>
              <a:noFill/>
            </a:ln>
            <a:effectLst/>
          </c:spPr>
          <c:invertIfNegative val="0"/>
          <c:dLbls>
            <c:delete val="1"/>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Mix'!$J$80:$J$100</c15:sqref>
                  </c15:fullRef>
                </c:ext>
              </c:extLst>
              <c:f>('Capacity Mix'!$J$80,'Capacity Mix'!$J$83,'Capacity Mix'!$J$88,'Capacity Mix'!$J$93,'Capacity Mix'!$J$98)</c:f>
              <c:numCache>
                <c:formatCode>#,##0</c:formatCode>
                <c:ptCount val="5"/>
                <c:pt idx="0">
                  <c:v>2845.8616784792393</c:v>
                </c:pt>
                <c:pt idx="1">
                  <c:v>2750.1416543703526</c:v>
                </c:pt>
                <c:pt idx="2">
                  <c:v>2636.1416543703526</c:v>
                </c:pt>
                <c:pt idx="3">
                  <c:v>2636.1416543703526</c:v>
                </c:pt>
                <c:pt idx="4">
                  <c:v>2636.1553691606969</c:v>
                </c:pt>
              </c:numCache>
            </c:numRef>
          </c:val>
          <c:extLst>
            <c:ext xmlns:c16="http://schemas.microsoft.com/office/drawing/2014/chart" uri="{C3380CC4-5D6E-409C-BE32-E72D297353CC}">
              <c16:uniqueId val="{0000000A-5843-44D1-B992-FF4B43DD9617}"/>
            </c:ext>
          </c:extLst>
        </c:ser>
        <c:dLbls>
          <c:dLblPos val="ctr"/>
          <c:showLegendKey val="0"/>
          <c:showVal val="1"/>
          <c:showCatName val="0"/>
          <c:showSerName val="0"/>
          <c:showPercent val="0"/>
          <c:showBubbleSize val="0"/>
        </c:dLbls>
        <c:gapWidth val="75"/>
        <c:overlap val="100"/>
        <c:axId val="285475456"/>
        <c:axId val="285478176"/>
        <c:extLst/>
      </c:barChart>
      <c:catAx>
        <c:axId val="28547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5478176"/>
        <c:crosses val="autoZero"/>
        <c:auto val="1"/>
        <c:lblAlgn val="ctr"/>
        <c:lblOffset val="100"/>
        <c:noMultiLvlLbl val="0"/>
      </c:catAx>
      <c:valAx>
        <c:axId val="285478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GW</a:t>
                </a:r>
              </a:p>
            </c:rich>
          </c:tx>
          <c:layout>
            <c:manualLayout>
              <c:xMode val="edge"/>
              <c:yMode val="edge"/>
              <c:x val="1.3227455364375747E-2"/>
              <c:y val="0.3842150556423166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5475456"/>
        <c:crosses val="autoZero"/>
        <c:crossBetween val="between"/>
        <c:dispUnits>
          <c:builtInUnit val="thousands"/>
        </c:dispUnits>
      </c:valAx>
      <c:spPr>
        <a:noFill/>
        <a:ln>
          <a:noFill/>
        </a:ln>
        <a:effectLst/>
      </c:spPr>
    </c:plotArea>
    <c:legend>
      <c:legendPos val="b"/>
      <c:layout>
        <c:manualLayout>
          <c:xMode val="edge"/>
          <c:yMode val="edge"/>
          <c:x val="5.7050952870021671E-3"/>
          <c:y val="0.88480413249314704"/>
          <c:w val="0.99429498396033833"/>
          <c:h val="0.11519586750685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4096154647335"/>
          <c:y val="2.7777777777777776E-2"/>
          <c:w val="0.82048337707786523"/>
          <c:h val="0.76523643919510065"/>
        </c:manualLayout>
      </c:layout>
      <c:barChart>
        <c:barDir val="col"/>
        <c:grouping val="stacked"/>
        <c:varyColors val="0"/>
        <c:ser>
          <c:idx val="0"/>
          <c:order val="0"/>
          <c:tx>
            <c:strRef>
              <c:f>'Capacity Mix'!$B$79</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Mix'!$B$105:$B$125</c15:sqref>
                  </c15:fullRef>
                </c:ext>
              </c:extLst>
              <c:f>('Capacity Mix'!$B$105,'Capacity Mix'!$B$108,'Capacity Mix'!$B$113,'Capacity Mix'!$B$118,'Capacity Mix'!$B$123)</c:f>
              <c:numCache>
                <c:formatCode>#,##0</c:formatCode>
                <c:ptCount val="5"/>
                <c:pt idx="0">
                  <c:v>42330.410428404808</c:v>
                </c:pt>
                <c:pt idx="1">
                  <c:v>31122.585222244263</c:v>
                </c:pt>
                <c:pt idx="2">
                  <c:v>13385.881957054138</c:v>
                </c:pt>
                <c:pt idx="3">
                  <c:v>12563.650451660156</c:v>
                </c:pt>
                <c:pt idx="4">
                  <c:v>9319.6991271972656</c:v>
                </c:pt>
              </c:numCache>
            </c:numRef>
          </c:val>
          <c:extLst>
            <c:ext xmlns:c16="http://schemas.microsoft.com/office/drawing/2014/chart" uri="{C3380CC4-5D6E-409C-BE32-E72D297353CC}">
              <c16:uniqueId val="{00000000-C47D-4FE3-8DAC-E7EC6B7334FA}"/>
            </c:ext>
          </c:extLst>
        </c:ser>
        <c:ser>
          <c:idx val="1"/>
          <c:order val="1"/>
          <c:tx>
            <c:strRef>
              <c:f>'Capacity Mix'!$C$79</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Mix'!$C$105:$C$125</c15:sqref>
                  </c15:fullRef>
                </c:ext>
              </c:extLst>
              <c:f>('Capacity Mix'!$C$105,'Capacity Mix'!$C$108,'Capacity Mix'!$C$113,'Capacity Mix'!$C$118,'Capacity Mix'!$C$123)</c:f>
              <c:numCache>
                <c:formatCode>#,##0</c:formatCode>
                <c:ptCount val="5"/>
                <c:pt idx="0">
                  <c:v>87235.155526618473</c:v>
                </c:pt>
                <c:pt idx="1">
                  <c:v>89509.601428511553</c:v>
                </c:pt>
                <c:pt idx="2">
                  <c:v>89454.60382001102</c:v>
                </c:pt>
                <c:pt idx="3">
                  <c:v>85796.722284242511</c:v>
                </c:pt>
                <c:pt idx="4">
                  <c:v>81896.230693362653</c:v>
                </c:pt>
              </c:numCache>
            </c:numRef>
          </c:val>
          <c:extLst>
            <c:ext xmlns:c16="http://schemas.microsoft.com/office/drawing/2014/chart" uri="{C3380CC4-5D6E-409C-BE32-E72D297353CC}">
              <c16:uniqueId val="{00000001-C47D-4FE3-8DAC-E7EC6B7334FA}"/>
            </c:ext>
          </c:extLst>
        </c:ser>
        <c:ser>
          <c:idx val="10"/>
          <c:order val="2"/>
          <c:tx>
            <c:strRef>
              <c:f>'Capacity Mix'!$L$79</c:f>
              <c:strCache>
                <c:ptCount val="1"/>
                <c:pt idx="0">
                  <c:v>Gas CCS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Mix'!$L$105:$L$125</c15:sqref>
                  </c15:fullRef>
                </c:ext>
              </c:extLst>
              <c:f>('Capacity Mix'!$L$105,'Capacity Mix'!$L$108,'Capacity Mix'!$L$113,'Capacity Mix'!$L$118,'Capacity Mix'!$L$123)</c:f>
              <c:numCache>
                <c:formatCode>_(* #,##0_);_(* \(#,##0\);_(*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2-C47D-4FE3-8DAC-E7EC6B7334FA}"/>
            </c:ext>
          </c:extLst>
        </c:ser>
        <c:ser>
          <c:idx val="2"/>
          <c:order val="3"/>
          <c:tx>
            <c:strRef>
              <c:f>'Capacity Mix'!$D$79</c:f>
              <c:strCache>
                <c:ptCount val="1"/>
                <c:pt idx="0">
                  <c:v>Oil</c:v>
                </c:pt>
              </c:strCache>
            </c:strRef>
          </c:tx>
          <c:spPr>
            <a:solidFill>
              <a:schemeClr val="tx1"/>
            </a:solidFill>
            <a:ln>
              <a:noFill/>
            </a:ln>
            <a:effectLst/>
          </c:spPr>
          <c:invertIfNegative val="0"/>
          <c:dLbls>
            <c:delete val="1"/>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Mix'!$D$105:$D$125</c15:sqref>
                  </c15:fullRef>
                </c:ext>
              </c:extLst>
              <c:f>('Capacity Mix'!$D$105,'Capacity Mix'!$D$108,'Capacity Mix'!$D$113,'Capacity Mix'!$D$118,'Capacity Mix'!$D$123)</c:f>
              <c:numCache>
                <c:formatCode>#,##0</c:formatCode>
                <c:ptCount val="5"/>
                <c:pt idx="0">
                  <c:v>6212.3922204133123</c:v>
                </c:pt>
                <c:pt idx="1">
                  <c:v>6136.7123438473791</c:v>
                </c:pt>
                <c:pt idx="2">
                  <c:v>5583.8581841047853</c:v>
                </c:pt>
                <c:pt idx="3">
                  <c:v>2608.6928046997637</c:v>
                </c:pt>
                <c:pt idx="4">
                  <c:v>1546.9716798998415</c:v>
                </c:pt>
              </c:numCache>
            </c:numRef>
          </c:val>
          <c:extLst>
            <c:ext xmlns:c16="http://schemas.microsoft.com/office/drawing/2014/chart" uri="{C3380CC4-5D6E-409C-BE32-E72D297353CC}">
              <c16:uniqueId val="{00000003-C47D-4FE3-8DAC-E7EC6B7334FA}"/>
            </c:ext>
          </c:extLst>
        </c:ser>
        <c:ser>
          <c:idx val="3"/>
          <c:order val="4"/>
          <c:tx>
            <c:strRef>
              <c:f>'Capacity Mix'!$E$79</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Mix'!$E$105:$E$125</c15:sqref>
                  </c15:fullRef>
                </c:ext>
              </c:extLst>
              <c:f>('Capacity Mix'!$E$105,'Capacity Mix'!$E$108,'Capacity Mix'!$E$113,'Capacity Mix'!$E$118,'Capacity Mix'!$E$123)</c:f>
              <c:numCache>
                <c:formatCode>#,##0</c:formatCode>
                <c:ptCount val="5"/>
                <c:pt idx="0">
                  <c:v>33749.090637207031</c:v>
                </c:pt>
                <c:pt idx="1">
                  <c:v>33749.090637207031</c:v>
                </c:pt>
                <c:pt idx="2">
                  <c:v>33749.090637207031</c:v>
                </c:pt>
                <c:pt idx="3">
                  <c:v>33749.090637207031</c:v>
                </c:pt>
                <c:pt idx="4">
                  <c:v>33750.127624511719</c:v>
                </c:pt>
              </c:numCache>
            </c:numRef>
          </c:val>
          <c:extLst>
            <c:ext xmlns:c16="http://schemas.microsoft.com/office/drawing/2014/chart" uri="{C3380CC4-5D6E-409C-BE32-E72D297353CC}">
              <c16:uniqueId val="{00000004-C47D-4FE3-8DAC-E7EC6B7334FA}"/>
            </c:ext>
          </c:extLst>
        </c:ser>
        <c:ser>
          <c:idx val="4"/>
          <c:order val="5"/>
          <c:tx>
            <c:strRef>
              <c:f>'Capacity Mix'!$F$79</c:f>
              <c:strCache>
                <c:ptCount val="1"/>
                <c:pt idx="0">
                  <c:v>Hydro</c:v>
                </c:pt>
              </c:strCache>
            </c:strRef>
          </c:tx>
          <c:spPr>
            <a:solidFill>
              <a:schemeClr val="accent2"/>
            </a:solidFill>
            <a:ln>
              <a:noFill/>
            </a:ln>
            <a:effectLst/>
          </c:spPr>
          <c:invertIfNegative val="0"/>
          <c:dLbls>
            <c:delete val="1"/>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Mix'!$F$105:$F$125</c15:sqref>
                  </c15:fullRef>
                </c:ext>
              </c:extLst>
              <c:f>('Capacity Mix'!$F$105,'Capacity Mix'!$F$108,'Capacity Mix'!$F$113,'Capacity Mix'!$F$118,'Capacity Mix'!$F$123)</c:f>
              <c:numCache>
                <c:formatCode>#,##0</c:formatCode>
                <c:ptCount val="5"/>
                <c:pt idx="0">
                  <c:v>8519.0195969715714</c:v>
                </c:pt>
                <c:pt idx="1">
                  <c:v>8519.0195969715714</c:v>
                </c:pt>
                <c:pt idx="2">
                  <c:v>8519.0195969715714</c:v>
                </c:pt>
                <c:pt idx="3">
                  <c:v>8519.0195969715714</c:v>
                </c:pt>
                <c:pt idx="4">
                  <c:v>8519.156674541533</c:v>
                </c:pt>
              </c:numCache>
            </c:numRef>
          </c:val>
          <c:extLst>
            <c:ext xmlns:c16="http://schemas.microsoft.com/office/drawing/2014/chart" uri="{C3380CC4-5D6E-409C-BE32-E72D297353CC}">
              <c16:uniqueId val="{00000005-C47D-4FE3-8DAC-E7EC6B7334FA}"/>
            </c:ext>
          </c:extLst>
        </c:ser>
        <c:ser>
          <c:idx val="9"/>
          <c:order val="6"/>
          <c:tx>
            <c:strRef>
              <c:f>'Capacity Mix'!$K$79</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Mix'!$K$105:$K$125</c15:sqref>
                  </c15:fullRef>
                </c:ext>
              </c:extLst>
              <c:f>('Capacity Mix'!$K$105,'Capacity Mix'!$K$108,'Capacity Mix'!$K$113,'Capacity Mix'!$K$118,'Capacity Mix'!$K$123)</c:f>
              <c:numCache>
                <c:formatCode>_(* #,##0_);_(* \(#,##0\);_(* "-"??_);_(@_)</c:formatCode>
                <c:ptCount val="5"/>
                <c:pt idx="0">
                  <c:v>24</c:v>
                </c:pt>
                <c:pt idx="1">
                  <c:v>669.40274047851563</c:v>
                </c:pt>
                <c:pt idx="2">
                  <c:v>7242</c:v>
                </c:pt>
                <c:pt idx="3">
                  <c:v>11792</c:v>
                </c:pt>
                <c:pt idx="4">
                  <c:v>14992</c:v>
                </c:pt>
              </c:numCache>
            </c:numRef>
          </c:val>
          <c:extLst>
            <c:ext xmlns:c16="http://schemas.microsoft.com/office/drawing/2014/chart" uri="{C3380CC4-5D6E-409C-BE32-E72D297353CC}">
              <c16:uniqueId val="{00000006-C47D-4FE3-8DAC-E7EC6B7334FA}"/>
            </c:ext>
          </c:extLst>
        </c:ser>
        <c:ser>
          <c:idx val="5"/>
          <c:order val="7"/>
          <c:tx>
            <c:strRef>
              <c:f>'Capacity Mix'!$G$79</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Mix'!$G$105:$G$125</c15:sqref>
                  </c15:fullRef>
                </c:ext>
              </c:extLst>
              <c:f>('Capacity Mix'!$G$105,'Capacity Mix'!$G$108,'Capacity Mix'!$G$113,'Capacity Mix'!$G$118,'Capacity Mix'!$G$123)</c:f>
              <c:numCache>
                <c:formatCode>#,##0</c:formatCode>
                <c:ptCount val="5"/>
                <c:pt idx="0">
                  <c:v>11503.338192939758</c:v>
                </c:pt>
                <c:pt idx="1">
                  <c:v>15634.289975166321</c:v>
                </c:pt>
                <c:pt idx="2">
                  <c:v>37634.289975166321</c:v>
                </c:pt>
                <c:pt idx="3">
                  <c:v>59831.289975166321</c:v>
                </c:pt>
                <c:pt idx="4">
                  <c:v>65949.289975166321</c:v>
                </c:pt>
              </c:numCache>
            </c:numRef>
          </c:val>
          <c:extLst>
            <c:ext xmlns:c16="http://schemas.microsoft.com/office/drawing/2014/chart" uri="{C3380CC4-5D6E-409C-BE32-E72D297353CC}">
              <c16:uniqueId val="{00000007-C47D-4FE3-8DAC-E7EC6B7334FA}"/>
            </c:ext>
          </c:extLst>
        </c:ser>
        <c:ser>
          <c:idx val="6"/>
          <c:order val="8"/>
          <c:tx>
            <c:strRef>
              <c:f>'Capacity Mix'!$H$79</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Mix'!$H$105:$H$125</c15:sqref>
                  </c15:fullRef>
                </c:ext>
              </c:extLst>
              <c:f>('Capacity Mix'!$H$105,'Capacity Mix'!$H$108,'Capacity Mix'!$H$113,'Capacity Mix'!$H$118,'Capacity Mix'!$H$123)</c:f>
              <c:numCache>
                <c:formatCode>#,##0</c:formatCode>
                <c:ptCount val="5"/>
                <c:pt idx="0">
                  <c:v>6133.4484402239323</c:v>
                </c:pt>
                <c:pt idx="1">
                  <c:v>9482.0320041179657</c:v>
                </c:pt>
                <c:pt idx="2">
                  <c:v>28468.032004117966</c:v>
                </c:pt>
                <c:pt idx="3">
                  <c:v>48682.032004117966</c:v>
                </c:pt>
                <c:pt idx="4">
                  <c:v>71579.032004117966</c:v>
                </c:pt>
              </c:numCache>
            </c:numRef>
          </c:val>
          <c:extLst>
            <c:ext xmlns:c16="http://schemas.microsoft.com/office/drawing/2014/chart" uri="{C3380CC4-5D6E-409C-BE32-E72D297353CC}">
              <c16:uniqueId val="{00000008-C47D-4FE3-8DAC-E7EC6B7334FA}"/>
            </c:ext>
          </c:extLst>
        </c:ser>
        <c:ser>
          <c:idx val="7"/>
          <c:order val="9"/>
          <c:tx>
            <c:strRef>
              <c:f>'Capacity Mix'!$I$79</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Mix'!$I$105:$I$125</c15:sqref>
                  </c15:fullRef>
                </c:ext>
              </c:extLst>
              <c:f>('Capacity Mix'!$I$105,'Capacity Mix'!$I$108,'Capacity Mix'!$I$113,'Capacity Mix'!$I$118,'Capacity Mix'!$I$123)</c:f>
              <c:numCache>
                <c:formatCode>#,##0</c:formatCode>
                <c:ptCount val="5"/>
                <c:pt idx="0">
                  <c:v>95.676711559295654</c:v>
                </c:pt>
                <c:pt idx="1">
                  <c:v>164.79999923706055</c:v>
                </c:pt>
                <c:pt idx="2">
                  <c:v>557.79999923706055</c:v>
                </c:pt>
                <c:pt idx="3">
                  <c:v>2377.7999992370605</c:v>
                </c:pt>
                <c:pt idx="4">
                  <c:v>5855.7999992370605</c:v>
                </c:pt>
              </c:numCache>
            </c:numRef>
          </c:val>
          <c:extLst>
            <c:ext xmlns:c16="http://schemas.microsoft.com/office/drawing/2014/chart" uri="{C3380CC4-5D6E-409C-BE32-E72D297353CC}">
              <c16:uniqueId val="{00000009-C47D-4FE3-8DAC-E7EC6B7334FA}"/>
            </c:ext>
          </c:extLst>
        </c:ser>
        <c:ser>
          <c:idx val="8"/>
          <c:order val="10"/>
          <c:tx>
            <c:strRef>
              <c:f>'Capacity Mix'!$J$79</c:f>
              <c:strCache>
                <c:ptCount val="1"/>
                <c:pt idx="0">
                  <c:v>Other</c:v>
                </c:pt>
              </c:strCache>
            </c:strRef>
          </c:tx>
          <c:spPr>
            <a:solidFill>
              <a:schemeClr val="bg2"/>
            </a:solidFill>
            <a:ln>
              <a:noFill/>
            </a:ln>
            <a:effectLst/>
          </c:spPr>
          <c:invertIfNegative val="0"/>
          <c:dLbls>
            <c:delete val="1"/>
          </c:dLbls>
          <c:cat>
            <c:numRef>
              <c:extLst>
                <c:ext xmlns:c15="http://schemas.microsoft.com/office/drawing/2012/chart" uri="{02D57815-91ED-43cb-92C2-25804820EDAC}">
                  <c15:fullRef>
                    <c15:sqref>'Capacity Mix'!$A$5:$A$25</c15:sqref>
                  </c15:fullRef>
                </c:ext>
              </c:extLst>
              <c:f>('Capacity Mix'!$A$5,'Capacity Mix'!$A$8,'Capacity Mix'!$A$13,'Capacity Mix'!$A$18,'Capacity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'Capacity Mix'!$J$105:$J$125</c15:sqref>
                  </c15:fullRef>
                </c:ext>
              </c:extLst>
              <c:f>('Capacity Mix'!$J$105,'Capacity Mix'!$J$108,'Capacity Mix'!$J$113,'Capacity Mix'!$J$118,'Capacity Mix'!$J$123)</c:f>
              <c:numCache>
                <c:formatCode>#,##0</c:formatCode>
                <c:ptCount val="5"/>
                <c:pt idx="0">
                  <c:v>2845.8616784792393</c:v>
                </c:pt>
                <c:pt idx="1">
                  <c:v>2750.1416543703526</c:v>
                </c:pt>
                <c:pt idx="2">
                  <c:v>2636.1416543703526</c:v>
                </c:pt>
                <c:pt idx="3">
                  <c:v>2636.1416543703526</c:v>
                </c:pt>
                <c:pt idx="4">
                  <c:v>2636.1553691606969</c:v>
                </c:pt>
              </c:numCache>
            </c:numRef>
          </c:val>
          <c:extLst>
            <c:ext xmlns:c16="http://schemas.microsoft.com/office/drawing/2014/chart" uri="{C3380CC4-5D6E-409C-BE32-E72D297353CC}">
              <c16:uniqueId val="{0000000A-C47D-4FE3-8DAC-E7EC6B7334FA}"/>
            </c:ext>
          </c:extLst>
        </c:ser>
        <c:dLbls>
          <c:dLblPos val="ctr"/>
          <c:showLegendKey val="0"/>
          <c:showVal val="1"/>
          <c:showCatName val="0"/>
          <c:showSerName val="0"/>
          <c:showPercent val="0"/>
          <c:showBubbleSize val="0"/>
        </c:dLbls>
        <c:gapWidth val="75"/>
        <c:overlap val="100"/>
        <c:axId val="285476544"/>
        <c:axId val="-827337536"/>
        <c:extLst/>
      </c:barChart>
      <c:catAx>
        <c:axId val="28547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337536"/>
        <c:crosses val="autoZero"/>
        <c:auto val="1"/>
        <c:lblAlgn val="ctr"/>
        <c:lblOffset val="100"/>
        <c:noMultiLvlLbl val="0"/>
      </c:catAx>
      <c:valAx>
        <c:axId val="-827337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GW</a:t>
                </a:r>
              </a:p>
            </c:rich>
          </c:tx>
          <c:layout>
            <c:manualLayout>
              <c:xMode val="edge"/>
              <c:yMode val="edge"/>
              <c:x val="1.3227455364375747E-2"/>
              <c:y val="0.3842150556423166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5476544"/>
        <c:crosses val="autoZero"/>
        <c:crossBetween val="between"/>
        <c:dispUnits>
          <c:builtInUnit val="thousands"/>
        </c:dispUnits>
      </c:valAx>
      <c:spPr>
        <a:noFill/>
        <a:ln>
          <a:noFill/>
        </a:ln>
        <a:effectLst/>
      </c:spPr>
    </c:plotArea>
    <c:legend>
      <c:legendPos val="b"/>
      <c:layout>
        <c:manualLayout>
          <c:xMode val="edge"/>
          <c:yMode val="edge"/>
          <c:x val="5.7050952870021671E-3"/>
          <c:y val="0.88480413249314704"/>
          <c:w val="0.99429498396033833"/>
          <c:h val="0.11519586750685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12729658792655"/>
          <c:y val="3.0555555555555555E-2"/>
          <c:w val="0.83531714785651801"/>
          <c:h val="0.76711132983377073"/>
        </c:manualLayout>
      </c:layout>
      <c:barChart>
        <c:barDir val="col"/>
        <c:grouping val="stacked"/>
        <c:varyColors val="0"/>
        <c:ser>
          <c:idx val="0"/>
          <c:order val="0"/>
          <c:tx>
            <c:strRef>
              <c:f>'Generation Mix'!$B$4</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Mix'!$B$30:$B$50</c15:sqref>
                  </c15:fullRef>
                </c:ext>
              </c:extLst>
              <c:f>('Generation Mix'!$B$30,'Generation Mix'!$B$33,'Generation Mix'!$B$38,'Generation Mix'!$B$43,'Generation Mix'!$B$48)</c:f>
              <c:numCache>
                <c:formatCode>#,##0</c:formatCode>
                <c:ptCount val="5"/>
                <c:pt idx="0">
                  <c:v>178510.51572363282</c:v>
                </c:pt>
                <c:pt idx="1">
                  <c:v>69619.909656494143</c:v>
                </c:pt>
                <c:pt idx="2">
                  <c:v>48989.229769531252</c:v>
                </c:pt>
                <c:pt idx="3">
                  <c:v>47077.999398437503</c:v>
                </c:pt>
                <c:pt idx="4">
                  <c:v>39372.203726562497</c:v>
                </c:pt>
              </c:numCache>
            </c:numRef>
          </c:val>
          <c:extLst>
            <c:ext xmlns:c16="http://schemas.microsoft.com/office/drawing/2014/chart" uri="{C3380CC4-5D6E-409C-BE32-E72D297353CC}">
              <c16:uniqueId val="{00000000-99E2-46B5-A366-56E47DA3740E}"/>
            </c:ext>
          </c:extLst>
        </c:ser>
        <c:ser>
          <c:idx val="1"/>
          <c:order val="1"/>
          <c:tx>
            <c:strRef>
              <c:f>'Generation Mix'!$C$4</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Mix'!$C$30:$C$50</c15:sqref>
                  </c15:fullRef>
                </c:ext>
              </c:extLst>
              <c:f>('Generation Mix'!$C$30,'Generation Mix'!$C$33,'Generation Mix'!$C$38,'Generation Mix'!$C$43,'Generation Mix'!$C$48)</c:f>
              <c:numCache>
                <c:formatCode>#,##0</c:formatCode>
                <c:ptCount val="5"/>
                <c:pt idx="0">
                  <c:v>292029.10524180962</c:v>
                </c:pt>
                <c:pt idx="1">
                  <c:v>391474.37811116455</c:v>
                </c:pt>
                <c:pt idx="2">
                  <c:v>353129.63991878746</c:v>
                </c:pt>
                <c:pt idx="3">
                  <c:v>317622.01767334412</c:v>
                </c:pt>
                <c:pt idx="4">
                  <c:v>320961.45871257415</c:v>
                </c:pt>
              </c:numCache>
            </c:numRef>
          </c:val>
          <c:extLst>
            <c:ext xmlns:c16="http://schemas.microsoft.com/office/drawing/2014/chart" uri="{C3380CC4-5D6E-409C-BE32-E72D297353CC}">
              <c16:uniqueId val="{00000001-99E2-46B5-A366-56E47DA3740E}"/>
            </c:ext>
          </c:extLst>
        </c:ser>
        <c:ser>
          <c:idx val="10"/>
          <c:order val="2"/>
          <c:tx>
            <c:strRef>
              <c:f>'Generation Mix'!$L$29</c:f>
              <c:strCache>
                <c:ptCount val="1"/>
                <c:pt idx="0">
                  <c:v>Gas CCS</c:v>
                </c:pt>
              </c:strCache>
            </c:strRef>
          </c:tx>
          <c:spPr>
            <a:solidFill>
              <a:srgbClr val="C00000"/>
            </a:solidFill>
            <a:ln>
              <a:noFill/>
            </a:ln>
            <a:effectLst/>
          </c:spPr>
          <c:invertIfNegative val="0"/>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Mix'!$L$30:$L$50</c15:sqref>
                  </c15:fullRef>
                </c:ext>
              </c:extLst>
              <c:f>('Generation Mix'!$L$30,'Generation Mix'!$L$33,'Generation Mix'!$L$38,'Generation Mix'!$L$43,'Generation Mix'!$L$48)</c:f>
              <c:numCache>
                <c:formatCode>_(* #,##0_);_(* \(#,##0\);_(*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2-99E2-46B5-A366-56E47DA3740E}"/>
            </c:ext>
          </c:extLst>
        </c:ser>
        <c:ser>
          <c:idx val="2"/>
          <c:order val="3"/>
          <c:tx>
            <c:strRef>
              <c:f>'Generation Mix'!$D$4</c:f>
              <c:strCache>
                <c:ptCount val="1"/>
                <c:pt idx="0">
                  <c:v>Oil</c:v>
                </c:pt>
              </c:strCache>
            </c:strRef>
          </c:tx>
          <c:spPr>
            <a:solidFill>
              <a:schemeClr val="tx1"/>
            </a:solidFill>
            <a:ln>
              <a:noFill/>
            </a:ln>
            <a:effectLst/>
          </c:spPr>
          <c:invertIfNegative val="0"/>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Mix'!$D$30:$D$50</c15:sqref>
                  </c15:fullRef>
                </c:ext>
              </c:extLst>
              <c:f>('Generation Mix'!$D$30,'Generation Mix'!$D$33,'Generation Mix'!$D$38,'Generation Mix'!$D$43,'Generation Mix'!$D$48)</c:f>
              <c:numCache>
                <c:formatCode>#,##0</c:formatCode>
                <c:ptCount val="5"/>
                <c:pt idx="0">
                  <c:v>0.50999357914924626</c:v>
                </c:pt>
                <c:pt idx="1">
                  <c:v>0.50828571534156797</c:v>
                </c:pt>
                <c:pt idx="2">
                  <c:v>0.1091911883354187</c:v>
                </c:pt>
                <c:pt idx="3">
                  <c:v>0.11583837795257568</c:v>
                </c:pt>
                <c:pt idx="4">
                  <c:v>0.60074223709106445</c:v>
                </c:pt>
              </c:numCache>
            </c:numRef>
          </c:val>
          <c:extLst>
            <c:ext xmlns:c16="http://schemas.microsoft.com/office/drawing/2014/chart" uri="{C3380CC4-5D6E-409C-BE32-E72D297353CC}">
              <c16:uniqueId val="{00000003-99E2-46B5-A366-56E47DA3740E}"/>
            </c:ext>
          </c:extLst>
        </c:ser>
        <c:ser>
          <c:idx val="3"/>
          <c:order val="4"/>
          <c:tx>
            <c:strRef>
              <c:f>'Generation Mix'!$E$4</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Mix'!$E$30:$E$50</c15:sqref>
                  </c15:fullRef>
                </c:ext>
              </c:extLst>
              <c:f>('Generation Mix'!$E$30,'Generation Mix'!$E$33,'Generation Mix'!$E$38,'Generation Mix'!$E$43,'Generation Mix'!$E$48)</c:f>
              <c:numCache>
                <c:formatCode>#,##0</c:formatCode>
                <c:ptCount val="5"/>
                <c:pt idx="0">
                  <c:v>273341.64649999997</c:v>
                </c:pt>
                <c:pt idx="1">
                  <c:v>273341.64350000001</c:v>
                </c:pt>
                <c:pt idx="2">
                  <c:v>273341.64649999997</c:v>
                </c:pt>
                <c:pt idx="3">
                  <c:v>258053.18150000001</c:v>
                </c:pt>
                <c:pt idx="4">
                  <c:v>251268.6575</c:v>
                </c:pt>
              </c:numCache>
            </c:numRef>
          </c:val>
          <c:extLst>
            <c:ext xmlns:c16="http://schemas.microsoft.com/office/drawing/2014/chart" uri="{C3380CC4-5D6E-409C-BE32-E72D297353CC}">
              <c16:uniqueId val="{00000004-99E2-46B5-A366-56E47DA3740E}"/>
            </c:ext>
          </c:extLst>
        </c:ser>
        <c:ser>
          <c:idx val="4"/>
          <c:order val="5"/>
          <c:tx>
            <c:strRef>
              <c:f>'Generation Mix'!$F$4</c:f>
              <c:strCache>
                <c:ptCount val="1"/>
                <c:pt idx="0">
                  <c:v>Hydro</c:v>
                </c:pt>
              </c:strCache>
            </c:strRef>
          </c:tx>
          <c:spPr>
            <a:solidFill>
              <a:schemeClr val="accent2"/>
            </a:solidFill>
            <a:ln>
              <a:noFill/>
            </a:ln>
            <a:effectLst/>
          </c:spPr>
          <c:invertIfNegative val="0"/>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Mix'!$F$30:$F$50</c15:sqref>
                  </c15:fullRef>
                </c:ext>
              </c:extLst>
              <c:f>('Generation Mix'!$F$30,'Generation Mix'!$F$33,'Generation Mix'!$F$38,'Generation Mix'!$F$43,'Generation Mix'!$F$48)</c:f>
              <c:numCache>
                <c:formatCode>#,##0</c:formatCode>
                <c:ptCount val="5"/>
                <c:pt idx="0">
                  <c:v>7820.7083377876279</c:v>
                </c:pt>
                <c:pt idx="1">
                  <c:v>7684.5035934944153</c:v>
                </c:pt>
                <c:pt idx="2">
                  <c:v>7928.8905544166564</c:v>
                </c:pt>
                <c:pt idx="3">
                  <c:v>8063.755926799774</c:v>
                </c:pt>
                <c:pt idx="4">
                  <c:v>8222.4537430038454</c:v>
                </c:pt>
              </c:numCache>
            </c:numRef>
          </c:val>
          <c:extLst>
            <c:ext xmlns:c16="http://schemas.microsoft.com/office/drawing/2014/chart" uri="{C3380CC4-5D6E-409C-BE32-E72D297353CC}">
              <c16:uniqueId val="{00000005-99E2-46B5-A366-56E47DA3740E}"/>
            </c:ext>
          </c:extLst>
        </c:ser>
        <c:ser>
          <c:idx val="9"/>
          <c:order val="6"/>
          <c:tx>
            <c:strRef>
              <c:f>'Generation Mix'!$K$4</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Mix'!$K$30:$K$50</c15:sqref>
                  </c15:fullRef>
                </c:ext>
              </c:extLst>
              <c:f>('Generation Mix'!$K$30,'Generation Mix'!$K$33,'Generation Mix'!$K$38,'Generation Mix'!$K$43,'Generation Mix'!$K$48)</c:f>
              <c:numCache>
                <c:formatCode>_(* #,##0_);_(* \(#,##0\);_(* "-"??_);_(@_)</c:formatCode>
                <c:ptCount val="5"/>
                <c:pt idx="0">
                  <c:v>92.469476562500006</c:v>
                </c:pt>
                <c:pt idx="1">
                  <c:v>2562.8551015624998</c:v>
                </c:pt>
                <c:pt idx="2">
                  <c:v>27902.6655703125</c:v>
                </c:pt>
                <c:pt idx="3">
                  <c:v>45433.336820312499</c:v>
                </c:pt>
                <c:pt idx="4">
                  <c:v>57939.582421874999</c:v>
                </c:pt>
              </c:numCache>
            </c:numRef>
          </c:val>
          <c:extLst xmlns:c15="http://schemas.microsoft.com/office/drawing/2012/chart">
            <c:ext xmlns:c16="http://schemas.microsoft.com/office/drawing/2014/chart" uri="{C3380CC4-5D6E-409C-BE32-E72D297353CC}">
              <c16:uniqueId val="{00000006-99E2-46B5-A366-56E47DA3740E}"/>
            </c:ext>
          </c:extLst>
        </c:ser>
        <c:ser>
          <c:idx val="5"/>
          <c:order val="7"/>
          <c:tx>
            <c:strRef>
              <c:f>'Generation Mix'!$G$4</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Mix'!$G$30:$G$50</c15:sqref>
                  </c15:fullRef>
                </c:ext>
              </c:extLst>
              <c:f>('Generation Mix'!$G$30,'Generation Mix'!$G$33,'Generation Mix'!$G$38,'Generation Mix'!$G$43,'Generation Mix'!$G$48)</c:f>
              <c:numCache>
                <c:formatCode>#,##0</c:formatCode>
                <c:ptCount val="5"/>
                <c:pt idx="0">
                  <c:v>31560.62857751465</c:v>
                </c:pt>
                <c:pt idx="1">
                  <c:v>53516.836292358399</c:v>
                </c:pt>
                <c:pt idx="2">
                  <c:v>117373.15744812012</c:v>
                </c:pt>
                <c:pt idx="3">
                  <c:v>160731.61851501465</c:v>
                </c:pt>
                <c:pt idx="4">
                  <c:v>162123.6441781006</c:v>
                </c:pt>
              </c:numCache>
            </c:numRef>
          </c:val>
          <c:extLst>
            <c:ext xmlns:c16="http://schemas.microsoft.com/office/drawing/2014/chart" uri="{C3380CC4-5D6E-409C-BE32-E72D297353CC}">
              <c16:uniqueId val="{00000007-99E2-46B5-A366-56E47DA3740E}"/>
            </c:ext>
          </c:extLst>
        </c:ser>
        <c:ser>
          <c:idx val="6"/>
          <c:order val="8"/>
          <c:tx>
            <c:strRef>
              <c:f>'Generation Mix'!$H$4</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Mix'!$H$30:$H$50</c15:sqref>
                  </c15:fullRef>
                </c:ext>
              </c:extLst>
              <c:f>('Generation Mix'!$H$30,'Generation Mix'!$H$33,'Generation Mix'!$H$38,'Generation Mix'!$H$43,'Generation Mix'!$H$48)</c:f>
              <c:numCache>
                <c:formatCode>#,##0</c:formatCode>
                <c:ptCount val="5"/>
                <c:pt idx="0">
                  <c:v>12061.802950836181</c:v>
                </c:pt>
                <c:pt idx="1">
                  <c:v>22527.97169848633</c:v>
                </c:pt>
                <c:pt idx="2">
                  <c:v>56772.140071166992</c:v>
                </c:pt>
                <c:pt idx="3">
                  <c:v>92182.435304687504</c:v>
                </c:pt>
                <c:pt idx="4">
                  <c:v>118943.8666036377</c:v>
                </c:pt>
              </c:numCache>
            </c:numRef>
          </c:val>
          <c:extLst>
            <c:ext xmlns:c16="http://schemas.microsoft.com/office/drawing/2014/chart" uri="{C3380CC4-5D6E-409C-BE32-E72D297353CC}">
              <c16:uniqueId val="{00000008-99E2-46B5-A366-56E47DA3740E}"/>
            </c:ext>
          </c:extLst>
        </c:ser>
        <c:ser>
          <c:idx val="7"/>
          <c:order val="9"/>
          <c:tx>
            <c:strRef>
              <c:f>'Generation Mix'!$I$4</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Mix'!$I$30:$I$50</c15:sqref>
                  </c15:fullRef>
                </c:ext>
              </c:extLst>
              <c:f>('Generation Mix'!$I$30,'Generation Mix'!$I$33,'Generation Mix'!$I$38,'Generation Mix'!$I$43,'Generation Mix'!$I$48)</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9-99E2-46B5-A366-56E47DA3740E}"/>
            </c:ext>
          </c:extLst>
        </c:ser>
        <c:ser>
          <c:idx val="8"/>
          <c:order val="10"/>
          <c:tx>
            <c:strRef>
              <c:f>'Generation Mix'!$J$4</c:f>
              <c:strCache>
                <c:ptCount val="1"/>
                <c:pt idx="0">
                  <c:v>Other</c:v>
                </c:pt>
              </c:strCache>
            </c:strRef>
          </c:tx>
          <c:spPr>
            <a:solidFill>
              <a:schemeClr val="bg2"/>
            </a:solidFill>
            <a:ln>
              <a:noFill/>
            </a:ln>
            <a:effectLst/>
          </c:spPr>
          <c:invertIfNegative val="0"/>
          <c:cat>
            <c:numRef>
              <c:extLst>
                <c:ext xmlns:c15="http://schemas.microsoft.com/office/drawing/2012/chart" uri="{02D57815-91ED-43cb-92C2-25804820EDAC}">
                  <c15:fullRef>
                    <c15:sqref>'Generation Mix'!$A$30:$A$50</c15:sqref>
                  </c15:fullRef>
                </c:ext>
              </c:extLst>
              <c:f>('Generation Mix'!$A$30,'Generation Mix'!$A$33,'Generation Mix'!$A$38,'Generation Mix'!$A$43,'Generation Mix'!$A$48)</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Mix'!$J$30:$J$50</c15:sqref>
                  </c15:fullRef>
                </c:ext>
              </c:extLst>
              <c:f>('Generation Mix'!$J$30,'Generation Mix'!$J$33,'Generation Mix'!$J$38,'Generation Mix'!$J$43,'Generation Mix'!$J$48)</c:f>
              <c:numCache>
                <c:formatCode>#,##0</c:formatCode>
                <c:ptCount val="5"/>
                <c:pt idx="0">
                  <c:v>12043.611127075434</c:v>
                </c:pt>
                <c:pt idx="1">
                  <c:v>10225.224555497647</c:v>
                </c:pt>
                <c:pt idx="2">
                  <c:v>10100.010527122855</c:v>
                </c:pt>
                <c:pt idx="3">
                  <c:v>10146.364585433603</c:v>
                </c:pt>
                <c:pt idx="4">
                  <c:v>10896.148738743783</c:v>
                </c:pt>
              </c:numCache>
            </c:numRef>
          </c:val>
          <c:extLst>
            <c:ext xmlns:c16="http://schemas.microsoft.com/office/drawing/2014/chart" uri="{C3380CC4-5D6E-409C-BE32-E72D297353CC}">
              <c16:uniqueId val="{0000000A-99E2-46B5-A366-56E47DA3740E}"/>
            </c:ext>
          </c:extLst>
        </c:ser>
        <c:dLbls>
          <c:showLegendKey val="0"/>
          <c:showVal val="0"/>
          <c:showCatName val="0"/>
          <c:showSerName val="0"/>
          <c:showPercent val="0"/>
          <c:showBubbleSize val="0"/>
        </c:dLbls>
        <c:gapWidth val="75"/>
        <c:overlap val="100"/>
        <c:axId val="-827338080"/>
        <c:axId val="-827336992"/>
        <c:extLst/>
      </c:barChart>
      <c:catAx>
        <c:axId val="-82733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336992"/>
        <c:crosses val="autoZero"/>
        <c:auto val="1"/>
        <c:lblAlgn val="ctr"/>
        <c:lblOffset val="100"/>
        <c:noMultiLvlLbl val="0"/>
      </c:catAx>
      <c:valAx>
        <c:axId val="-82733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GW</a:t>
                </a:r>
              </a:p>
            </c:rich>
          </c:tx>
          <c:layout>
            <c:manualLayout>
              <c:xMode val="edge"/>
              <c:yMode val="edge"/>
              <c:x val="1.3359904086063317E-2"/>
              <c:y val="0.338805555555555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338080"/>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34951881014872"/>
          <c:y val="2.7725267800882167E-2"/>
          <c:w val="0.83809492563429566"/>
          <c:h val="0.76074846894138237"/>
        </c:manualLayout>
      </c:layout>
      <c:barChart>
        <c:barDir val="col"/>
        <c:grouping val="stacked"/>
        <c:varyColors val="0"/>
        <c:ser>
          <c:idx val="0"/>
          <c:order val="0"/>
          <c:tx>
            <c:strRef>
              <c:f>'Generation Mix'!$B$4</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Mix'!$B$55:$B$75</c15:sqref>
                  </c15:fullRef>
                </c:ext>
              </c:extLst>
              <c:f>('Generation Mix'!$B$55,'Generation Mix'!$B$58,'Generation Mix'!$B$63,'Generation Mix'!$B$68,'Generation Mix'!$B$73)</c:f>
              <c:numCache>
                <c:formatCode>#,##0</c:formatCode>
                <c:ptCount val="5"/>
                <c:pt idx="0">
                  <c:v>178512.41917114257</c:v>
                </c:pt>
                <c:pt idx="1">
                  <c:v>64346.56513305664</c:v>
                </c:pt>
                <c:pt idx="2">
                  <c:v>63190.485431152345</c:v>
                </c:pt>
                <c:pt idx="3">
                  <c:v>64798.827695312502</c:v>
                </c:pt>
                <c:pt idx="4">
                  <c:v>55535.898125</c:v>
                </c:pt>
              </c:numCache>
            </c:numRef>
          </c:val>
          <c:extLst>
            <c:ext xmlns:c16="http://schemas.microsoft.com/office/drawing/2014/chart" uri="{C3380CC4-5D6E-409C-BE32-E72D297353CC}">
              <c16:uniqueId val="{00000000-1D03-4699-AC83-31BC3EB2D517}"/>
            </c:ext>
          </c:extLst>
        </c:ser>
        <c:ser>
          <c:idx val="1"/>
          <c:order val="1"/>
          <c:tx>
            <c:strRef>
              <c:f>'Generation Mix'!$C$4</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Mix'!$C$55:$C$75</c15:sqref>
                  </c15:fullRef>
                </c:ext>
              </c:extLst>
              <c:f>('Generation Mix'!$C$55,'Generation Mix'!$C$58,'Generation Mix'!$C$63,'Generation Mix'!$C$68,'Generation Mix'!$C$73)</c:f>
              <c:numCache>
                <c:formatCode>#,##0</c:formatCode>
                <c:ptCount val="5"/>
                <c:pt idx="0">
                  <c:v>292034.08589131426</c:v>
                </c:pt>
                <c:pt idx="1">
                  <c:v>408927.49667527532</c:v>
                </c:pt>
                <c:pt idx="2">
                  <c:v>348705.13006468723</c:v>
                </c:pt>
                <c:pt idx="3">
                  <c:v>310966.69284908631</c:v>
                </c:pt>
                <c:pt idx="4">
                  <c:v>331457.96660852339</c:v>
                </c:pt>
              </c:numCache>
            </c:numRef>
          </c:val>
          <c:extLst>
            <c:ext xmlns:c16="http://schemas.microsoft.com/office/drawing/2014/chart" uri="{C3380CC4-5D6E-409C-BE32-E72D297353CC}">
              <c16:uniqueId val="{00000001-1D03-4699-AC83-31BC3EB2D517}"/>
            </c:ext>
          </c:extLst>
        </c:ser>
        <c:ser>
          <c:idx val="2"/>
          <c:order val="2"/>
          <c:tx>
            <c:strRef>
              <c:f>'Generation Mix'!$D$4</c:f>
              <c:strCache>
                <c:ptCount val="1"/>
                <c:pt idx="0">
                  <c:v>Oil</c:v>
                </c:pt>
              </c:strCache>
            </c:strRef>
          </c:tx>
          <c:spPr>
            <a:solidFill>
              <a:schemeClr val="tx1"/>
            </a:solidFill>
            <a:ln>
              <a:noFill/>
            </a:ln>
            <a:effectLst/>
          </c:spPr>
          <c:invertIfNegative val="0"/>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Mix'!$D$55:$D$75</c15:sqref>
                  </c15:fullRef>
                </c:ext>
              </c:extLst>
              <c:f>('Generation Mix'!$D$55,'Generation Mix'!$D$58,'Generation Mix'!$D$63,'Generation Mix'!$D$68,'Generation Mix'!$D$73)</c:f>
              <c:numCache>
                <c:formatCode>#,##0</c:formatCode>
                <c:ptCount val="5"/>
                <c:pt idx="0">
                  <c:v>0.50999357914924626</c:v>
                </c:pt>
                <c:pt idx="1">
                  <c:v>0.50822861576080325</c:v>
                </c:pt>
                <c:pt idx="2">
                  <c:v>1.0097952070236207</c:v>
                </c:pt>
                <c:pt idx="3">
                  <c:v>3.3833767299652098</c:v>
                </c:pt>
                <c:pt idx="4">
                  <c:v>7.7115104401707653</c:v>
                </c:pt>
              </c:numCache>
            </c:numRef>
          </c:val>
          <c:extLst>
            <c:ext xmlns:c16="http://schemas.microsoft.com/office/drawing/2014/chart" uri="{C3380CC4-5D6E-409C-BE32-E72D297353CC}">
              <c16:uniqueId val="{00000002-1D03-4699-AC83-31BC3EB2D517}"/>
            </c:ext>
          </c:extLst>
        </c:ser>
        <c:ser>
          <c:idx val="10"/>
          <c:order val="3"/>
          <c:tx>
            <c:strRef>
              <c:f>'Generation Mix'!$L$54</c:f>
              <c:strCache>
                <c:ptCount val="1"/>
                <c:pt idx="0">
                  <c:v>Gas CCS</c:v>
                </c:pt>
              </c:strCache>
            </c:strRef>
          </c:tx>
          <c:spPr>
            <a:solidFill>
              <a:srgbClr val="C198E0"/>
            </a:solidFill>
            <a:ln>
              <a:noFill/>
            </a:ln>
            <a:effectLst/>
          </c:spPr>
          <c:invertIfNegative val="0"/>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Mix'!$L$55:$L$75</c15:sqref>
                  </c15:fullRef>
                </c:ext>
              </c:extLst>
              <c:f>('Generation Mix'!$L$55,'Generation Mix'!$L$58,'Generation Mix'!$L$63,'Generation Mix'!$L$68,'Generation Mix'!$L$73)</c:f>
              <c:numCache>
                <c:formatCode>_(* #,##0.00_);_(* \(#,##0.00\);_(*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3-1D03-4699-AC83-31BC3EB2D517}"/>
            </c:ext>
          </c:extLst>
        </c:ser>
        <c:ser>
          <c:idx val="3"/>
          <c:order val="4"/>
          <c:tx>
            <c:strRef>
              <c:f>'Generation Mix'!$E$4</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Mix'!$E$55:$E$75</c15:sqref>
                  </c15:fullRef>
                </c:ext>
              </c:extLst>
              <c:f>('Generation Mix'!$E$55,'Generation Mix'!$E$58,'Generation Mix'!$E$63,'Generation Mix'!$E$68,'Generation Mix'!$E$73)</c:f>
              <c:numCache>
                <c:formatCode>#,##0</c:formatCode>
                <c:ptCount val="5"/>
                <c:pt idx="0">
                  <c:v>273341.64649999997</c:v>
                </c:pt>
                <c:pt idx="1">
                  <c:v>273341.64199999999</c:v>
                </c:pt>
                <c:pt idx="2">
                  <c:v>273341.64150000003</c:v>
                </c:pt>
                <c:pt idx="3">
                  <c:v>258053.17050000001</c:v>
                </c:pt>
                <c:pt idx="4">
                  <c:v>251268.64499999999</c:v>
                </c:pt>
              </c:numCache>
            </c:numRef>
          </c:val>
          <c:extLst>
            <c:ext xmlns:c16="http://schemas.microsoft.com/office/drawing/2014/chart" uri="{C3380CC4-5D6E-409C-BE32-E72D297353CC}">
              <c16:uniqueId val="{00000004-1D03-4699-AC83-31BC3EB2D517}"/>
            </c:ext>
          </c:extLst>
        </c:ser>
        <c:ser>
          <c:idx val="4"/>
          <c:order val="5"/>
          <c:tx>
            <c:strRef>
              <c:f>'Generation Mix'!$F$4</c:f>
              <c:strCache>
                <c:ptCount val="1"/>
                <c:pt idx="0">
                  <c:v>Hydro</c:v>
                </c:pt>
              </c:strCache>
            </c:strRef>
          </c:tx>
          <c:spPr>
            <a:solidFill>
              <a:schemeClr val="accent2"/>
            </a:solidFill>
            <a:ln>
              <a:noFill/>
            </a:ln>
            <a:effectLst/>
          </c:spPr>
          <c:invertIfNegative val="0"/>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Mix'!$F$55:$F$75</c15:sqref>
                  </c15:fullRef>
                </c:ext>
              </c:extLst>
              <c:f>('Generation Mix'!$F$55,'Generation Mix'!$F$58,'Generation Mix'!$F$63,'Generation Mix'!$F$68,'Generation Mix'!$F$73)</c:f>
              <c:numCache>
                <c:formatCode>#,##0</c:formatCode>
                <c:ptCount val="5"/>
                <c:pt idx="0">
                  <c:v>7820.9015663032533</c:v>
                </c:pt>
                <c:pt idx="1">
                  <c:v>7647.5004040412905</c:v>
                </c:pt>
                <c:pt idx="2">
                  <c:v>7893.4995019264225</c:v>
                </c:pt>
                <c:pt idx="3">
                  <c:v>7923.3707705955503</c:v>
                </c:pt>
                <c:pt idx="4">
                  <c:v>8092.9339484062193</c:v>
                </c:pt>
              </c:numCache>
            </c:numRef>
          </c:val>
          <c:extLst>
            <c:ext xmlns:c16="http://schemas.microsoft.com/office/drawing/2014/chart" uri="{C3380CC4-5D6E-409C-BE32-E72D297353CC}">
              <c16:uniqueId val="{00000005-1D03-4699-AC83-31BC3EB2D517}"/>
            </c:ext>
          </c:extLst>
        </c:ser>
        <c:ser>
          <c:idx val="9"/>
          <c:order val="6"/>
          <c:tx>
            <c:strRef>
              <c:f>'Generation Mix'!$K$4</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Mix'!$K$55:$K$75</c15:sqref>
                  </c15:fullRef>
                </c:ext>
              </c:extLst>
              <c:f>('Generation Mix'!$K$55,'Generation Mix'!$K$58,'Generation Mix'!$K$63,'Generation Mix'!$K$68,'Generation Mix'!$K$73)</c:f>
              <c:numCache>
                <c:formatCode>_(* #,##0_);_(* \(#,##0\);_(* "-"??_);_(@_)</c:formatCode>
                <c:ptCount val="5"/>
                <c:pt idx="0">
                  <c:v>92.469476562500006</c:v>
                </c:pt>
                <c:pt idx="1">
                  <c:v>2562.8551015624998</c:v>
                </c:pt>
                <c:pt idx="2">
                  <c:v>27902.6655703125</c:v>
                </c:pt>
                <c:pt idx="3">
                  <c:v>45433.328320312503</c:v>
                </c:pt>
                <c:pt idx="4">
                  <c:v>57939.351921875001</c:v>
                </c:pt>
              </c:numCache>
            </c:numRef>
          </c:val>
          <c:extLst xmlns:c15="http://schemas.microsoft.com/office/drawing/2012/chart">
            <c:ext xmlns:c16="http://schemas.microsoft.com/office/drawing/2014/chart" uri="{C3380CC4-5D6E-409C-BE32-E72D297353CC}">
              <c16:uniqueId val="{00000006-1D03-4699-AC83-31BC3EB2D517}"/>
            </c:ext>
          </c:extLst>
        </c:ser>
        <c:ser>
          <c:idx val="5"/>
          <c:order val="7"/>
          <c:tx>
            <c:strRef>
              <c:f>'Generation Mix'!$G$4</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Mix'!$G$55:$G$75</c15:sqref>
                  </c15:fullRef>
                </c:ext>
              </c:extLst>
              <c:f>('Generation Mix'!$G$55,'Generation Mix'!$G$58,'Generation Mix'!$G$63,'Generation Mix'!$G$68,'Generation Mix'!$G$73)</c:f>
              <c:numCache>
                <c:formatCode>#,##0</c:formatCode>
                <c:ptCount val="5"/>
                <c:pt idx="0">
                  <c:v>31560.62857751465</c:v>
                </c:pt>
                <c:pt idx="1">
                  <c:v>38288.1876361084</c:v>
                </c:pt>
                <c:pt idx="2">
                  <c:v>64026.425635620115</c:v>
                </c:pt>
                <c:pt idx="3">
                  <c:v>79651.161733764646</c:v>
                </c:pt>
                <c:pt idx="4">
                  <c:v>79841.502396850585</c:v>
                </c:pt>
              </c:numCache>
            </c:numRef>
          </c:val>
          <c:extLst>
            <c:ext xmlns:c16="http://schemas.microsoft.com/office/drawing/2014/chart" uri="{C3380CC4-5D6E-409C-BE32-E72D297353CC}">
              <c16:uniqueId val="{00000007-1D03-4699-AC83-31BC3EB2D517}"/>
            </c:ext>
          </c:extLst>
        </c:ser>
        <c:ser>
          <c:idx val="6"/>
          <c:order val="8"/>
          <c:tx>
            <c:strRef>
              <c:f>'Generation Mix'!$H$4</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Mix'!$H$55:$H$75</c15:sqref>
                  </c15:fullRef>
                </c:ext>
              </c:extLst>
              <c:f>('Generation Mix'!$H$55,'Generation Mix'!$H$58,'Generation Mix'!$H$63,'Generation Mix'!$H$68,'Generation Mix'!$H$73)</c:f>
              <c:numCache>
                <c:formatCode>#,##0</c:formatCode>
                <c:ptCount val="5"/>
                <c:pt idx="0">
                  <c:v>12061.802950836181</c:v>
                </c:pt>
                <c:pt idx="1">
                  <c:v>17976.632792236327</c:v>
                </c:pt>
                <c:pt idx="2">
                  <c:v>66676.623227416989</c:v>
                </c:pt>
                <c:pt idx="3">
                  <c:v>109474.59619531249</c:v>
                </c:pt>
                <c:pt idx="4">
                  <c:v>126103.56160485841</c:v>
                </c:pt>
              </c:numCache>
            </c:numRef>
          </c:val>
          <c:extLst>
            <c:ext xmlns:c16="http://schemas.microsoft.com/office/drawing/2014/chart" uri="{C3380CC4-5D6E-409C-BE32-E72D297353CC}">
              <c16:uniqueId val="{00000008-1D03-4699-AC83-31BC3EB2D517}"/>
            </c:ext>
          </c:extLst>
        </c:ser>
        <c:ser>
          <c:idx val="7"/>
          <c:order val="9"/>
          <c:tx>
            <c:strRef>
              <c:f>'Generation Mix'!$I$4</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Mix'!$I$55:$I$75</c15:sqref>
                  </c15:fullRef>
                </c:ext>
              </c:extLst>
              <c:f>('Generation Mix'!$I$55,'Generation Mix'!$I$58,'Generation Mix'!$I$63,'Generation Mix'!$I$68,'Generation Mix'!$I$73)</c:f>
              <c:numCache>
                <c:formatCode>_(* #,##0.00_);_(* \(#,##0.00\);_(* "-"??_);_(@_)</c:formatCode>
                <c:ptCount val="5"/>
                <c:pt idx="0">
                  <c:v>0</c:v>
                </c:pt>
                <c:pt idx="1">
                  <c:v>0</c:v>
                </c:pt>
                <c:pt idx="2">
                  <c:v>0</c:v>
                </c:pt>
                <c:pt idx="3">
                  <c:v>0</c:v>
                </c:pt>
                <c:pt idx="4">
                  <c:v>0</c:v>
                </c:pt>
              </c:numCache>
            </c:numRef>
          </c:val>
          <c:extLst>
            <c:ext xmlns:c16="http://schemas.microsoft.com/office/drawing/2014/chart" uri="{C3380CC4-5D6E-409C-BE32-E72D297353CC}">
              <c16:uniqueId val="{00000009-1D03-4699-AC83-31BC3EB2D517}"/>
            </c:ext>
          </c:extLst>
        </c:ser>
        <c:ser>
          <c:idx val="8"/>
          <c:order val="10"/>
          <c:tx>
            <c:strRef>
              <c:f>'Generation Mix'!$J$4</c:f>
              <c:strCache>
                <c:ptCount val="1"/>
                <c:pt idx="0">
                  <c:v>Other</c:v>
                </c:pt>
              </c:strCache>
            </c:strRef>
          </c:tx>
          <c:spPr>
            <a:solidFill>
              <a:schemeClr val="bg2"/>
            </a:solidFill>
            <a:ln>
              <a:noFill/>
            </a:ln>
            <a:effectLst/>
          </c:spPr>
          <c:invertIfNegative val="0"/>
          <c:cat>
            <c:numRef>
              <c:extLst>
                <c:ext xmlns:c15="http://schemas.microsoft.com/office/drawing/2012/chart" uri="{02D57815-91ED-43cb-92C2-25804820EDAC}">
                  <c15:fullRef>
                    <c15:sqref>'Generation Mix'!$A$55:$A$75</c15:sqref>
                  </c15:fullRef>
                </c:ext>
              </c:extLst>
              <c:f>('Generation Mix'!$A$55,'Generation Mix'!$A$58,'Generation Mix'!$A$63,'Generation Mix'!$A$68,'Generation Mix'!$A$73)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Mix'!$J$55:$J$75</c15:sqref>
                  </c15:fullRef>
                </c:ext>
              </c:extLst>
              <c:f>('Generation Mix'!$J$55,'Generation Mix'!$J$58,'Generation Mix'!$J$63,'Generation Mix'!$J$68,'Generation Mix'!$J$73)</c:f>
              <c:numCache>
                <c:formatCode>#,##0</c:formatCode>
                <c:ptCount val="5"/>
                <c:pt idx="0">
                  <c:v>12043.241371826411</c:v>
                </c:pt>
                <c:pt idx="1">
                  <c:v>9900.0504436120991</c:v>
                </c:pt>
                <c:pt idx="2">
                  <c:v>9054.460270630836</c:v>
                </c:pt>
                <c:pt idx="3">
                  <c:v>9316.4426900930412</c:v>
                </c:pt>
                <c:pt idx="4">
                  <c:v>9251.6087418375009</c:v>
                </c:pt>
              </c:numCache>
            </c:numRef>
          </c:val>
          <c:extLst>
            <c:ext xmlns:c16="http://schemas.microsoft.com/office/drawing/2014/chart" uri="{C3380CC4-5D6E-409C-BE32-E72D297353CC}">
              <c16:uniqueId val="{0000000A-1D03-4699-AC83-31BC3EB2D517}"/>
            </c:ext>
          </c:extLst>
        </c:ser>
        <c:dLbls>
          <c:showLegendKey val="0"/>
          <c:showVal val="0"/>
          <c:showCatName val="0"/>
          <c:showSerName val="0"/>
          <c:showPercent val="0"/>
          <c:showBubbleSize val="0"/>
        </c:dLbls>
        <c:gapWidth val="75"/>
        <c:overlap val="100"/>
        <c:axId val="-827338624"/>
        <c:axId val="-827336448"/>
        <c:extLst/>
      </c:barChart>
      <c:catAx>
        <c:axId val="-82733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336448"/>
        <c:crosses val="autoZero"/>
        <c:auto val="1"/>
        <c:lblAlgn val="ctr"/>
        <c:lblOffset val="100"/>
        <c:noMultiLvlLbl val="0"/>
      </c:catAx>
      <c:valAx>
        <c:axId val="-827336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GW</a:t>
                </a:r>
              </a:p>
            </c:rich>
          </c:tx>
          <c:layout>
            <c:manualLayout>
              <c:xMode val="edge"/>
              <c:yMode val="edge"/>
              <c:x val="1.7563024529341241E-2"/>
              <c:y val="0.4205914260717410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338624"/>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4096154647335"/>
          <c:y val="2.7777777777777776E-2"/>
          <c:w val="0.82048337707786523"/>
          <c:h val="0.76523643919510065"/>
        </c:manualLayout>
      </c:layout>
      <c:barChart>
        <c:barDir val="col"/>
        <c:grouping val="stacked"/>
        <c:varyColors val="0"/>
        <c:ser>
          <c:idx val="0"/>
          <c:order val="0"/>
          <c:tx>
            <c:strRef>
              <c:f>'Generation Mix'!$B$4</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Mix'!$B$5:$B$25</c15:sqref>
                  </c15:fullRef>
                </c:ext>
              </c:extLst>
              <c:f>('Generation Mix'!$B$5,'Generation Mix'!$B$8,'Generation Mix'!$B$13,'Generation Mix'!$B$18,'Generation Mix'!$B$23)</c:f>
              <c:numCache>
                <c:formatCode>#,##0</c:formatCode>
                <c:ptCount val="5"/>
                <c:pt idx="0">
                  <c:v>178511.90160400391</c:v>
                </c:pt>
                <c:pt idx="1">
                  <c:v>70952.495110839838</c:v>
                </c:pt>
                <c:pt idx="2">
                  <c:v>49741.8885859375</c:v>
                </c:pt>
                <c:pt idx="3">
                  <c:v>48406.723835937497</c:v>
                </c:pt>
                <c:pt idx="4">
                  <c:v>40147.677679687498</c:v>
                </c:pt>
              </c:numCache>
            </c:numRef>
          </c:val>
          <c:extLst>
            <c:ext xmlns:c16="http://schemas.microsoft.com/office/drawing/2014/chart" uri="{C3380CC4-5D6E-409C-BE32-E72D297353CC}">
              <c16:uniqueId val="{00000000-8116-4BF2-A355-938DEE0A8E02}"/>
            </c:ext>
          </c:extLst>
        </c:ser>
        <c:ser>
          <c:idx val="1"/>
          <c:order val="1"/>
          <c:tx>
            <c:strRef>
              <c:f>'Generation Mix'!$C$4</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Mix'!$C$5:$C$25</c15:sqref>
                  </c15:fullRef>
                </c:ext>
              </c:extLst>
              <c:f>('Generation Mix'!$C$5,'Generation Mix'!$C$8,'Generation Mix'!$C$13,'Generation Mix'!$C$18,'Generation Mix'!$C$23)</c:f>
              <c:numCache>
                <c:formatCode>#,##0</c:formatCode>
                <c:ptCount val="5"/>
                <c:pt idx="0">
                  <c:v>292044.29120657995</c:v>
                </c:pt>
                <c:pt idx="1">
                  <c:v>392560.30046582519</c:v>
                </c:pt>
                <c:pt idx="2">
                  <c:v>343370.39493747649</c:v>
                </c:pt>
                <c:pt idx="3">
                  <c:v>285756.04158739804</c:v>
                </c:pt>
                <c:pt idx="4">
                  <c:v>289991.26202390768</c:v>
                </c:pt>
              </c:numCache>
            </c:numRef>
          </c:val>
          <c:extLst>
            <c:ext xmlns:c16="http://schemas.microsoft.com/office/drawing/2014/chart" uri="{C3380CC4-5D6E-409C-BE32-E72D297353CC}">
              <c16:uniqueId val="{00000001-8116-4BF2-A355-938DEE0A8E02}"/>
            </c:ext>
          </c:extLst>
        </c:ser>
        <c:ser>
          <c:idx val="10"/>
          <c:order val="2"/>
          <c:tx>
            <c:strRef>
              <c:f>'Generation Mix'!$L$4</c:f>
              <c:strCache>
                <c:ptCount val="1"/>
                <c:pt idx="0">
                  <c:v>Gas CCS</c:v>
                </c:pt>
              </c:strCache>
            </c:strRef>
          </c:tx>
          <c:spPr>
            <a:solidFill>
              <a:srgbClr val="C00000"/>
            </a:solidFill>
            <a:ln>
              <a:noFill/>
            </a:ln>
            <a:effectLst/>
          </c:spPr>
          <c:invertIfNegative val="0"/>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Mix'!$L$5:$L$25</c15:sqref>
                  </c15:fullRef>
                </c:ext>
              </c:extLst>
              <c:f>('Generation Mix'!$L$5,'Generation Mix'!$L$8,'Generation Mix'!$L$13,'Generation Mix'!$L$18,'Generation Mix'!$L$23)</c:f>
              <c:numCache>
                <c:formatCode>_(* #,##0_);_(* \(#,##0\);_(*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2-8116-4BF2-A355-938DEE0A8E02}"/>
            </c:ext>
          </c:extLst>
        </c:ser>
        <c:ser>
          <c:idx val="2"/>
          <c:order val="3"/>
          <c:tx>
            <c:strRef>
              <c:f>'Generation Mix'!$D$4</c:f>
              <c:strCache>
                <c:ptCount val="1"/>
                <c:pt idx="0">
                  <c:v>Oil</c:v>
                </c:pt>
              </c:strCache>
            </c:strRef>
          </c:tx>
          <c:spPr>
            <a:solidFill>
              <a:schemeClr val="tx1"/>
            </a:solidFill>
            <a:ln>
              <a:noFill/>
            </a:ln>
            <a:effectLst/>
          </c:spPr>
          <c:invertIfNegative val="0"/>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Mix'!$D$5:$D$25</c15:sqref>
                  </c15:fullRef>
                </c:ext>
              </c:extLst>
              <c:f>('Generation Mix'!$D$5,'Generation Mix'!$D$8,'Generation Mix'!$D$13,'Generation Mix'!$D$18,'Generation Mix'!$D$23)</c:f>
              <c:numCache>
                <c:formatCode>#,##0</c:formatCode>
                <c:ptCount val="5"/>
                <c:pt idx="0">
                  <c:v>0.50999357914924626</c:v>
                </c:pt>
                <c:pt idx="1">
                  <c:v>0.50828571534156797</c:v>
                </c:pt>
                <c:pt idx="2">
                  <c:v>0.1091911883354187</c:v>
                </c:pt>
                <c:pt idx="3">
                  <c:v>0.11575668406486511</c:v>
                </c:pt>
                <c:pt idx="4">
                  <c:v>3.0732134213447573</c:v>
                </c:pt>
              </c:numCache>
            </c:numRef>
          </c:val>
          <c:extLst>
            <c:ext xmlns:c16="http://schemas.microsoft.com/office/drawing/2014/chart" uri="{C3380CC4-5D6E-409C-BE32-E72D297353CC}">
              <c16:uniqueId val="{00000003-8116-4BF2-A355-938DEE0A8E02}"/>
            </c:ext>
          </c:extLst>
        </c:ser>
        <c:ser>
          <c:idx val="3"/>
          <c:order val="4"/>
          <c:tx>
            <c:strRef>
              <c:f>'Generation Mix'!$E$4</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Mix'!$E$5:$E$25</c15:sqref>
                  </c15:fullRef>
                </c:ext>
              </c:extLst>
              <c:f>('Generation Mix'!$E$5,'Generation Mix'!$E$8,'Generation Mix'!$E$13,'Generation Mix'!$E$18,'Generation Mix'!$E$23)</c:f>
              <c:numCache>
                <c:formatCode>#,##0</c:formatCode>
                <c:ptCount val="5"/>
                <c:pt idx="0">
                  <c:v>273341.64649999997</c:v>
                </c:pt>
                <c:pt idx="1">
                  <c:v>273341.64350000001</c:v>
                </c:pt>
                <c:pt idx="2">
                  <c:v>273341.64649999997</c:v>
                </c:pt>
                <c:pt idx="3">
                  <c:v>258053.17600000001</c:v>
                </c:pt>
                <c:pt idx="4">
                  <c:v>251268.65049999999</c:v>
                </c:pt>
              </c:numCache>
            </c:numRef>
          </c:val>
          <c:extLst>
            <c:ext xmlns:c16="http://schemas.microsoft.com/office/drawing/2014/chart" uri="{C3380CC4-5D6E-409C-BE32-E72D297353CC}">
              <c16:uniqueId val="{00000004-8116-4BF2-A355-938DEE0A8E02}"/>
            </c:ext>
          </c:extLst>
        </c:ser>
        <c:ser>
          <c:idx val="4"/>
          <c:order val="5"/>
          <c:tx>
            <c:strRef>
              <c:f>'Generation Mix'!$F$4</c:f>
              <c:strCache>
                <c:ptCount val="1"/>
                <c:pt idx="0">
                  <c:v>Hydro</c:v>
                </c:pt>
              </c:strCache>
            </c:strRef>
          </c:tx>
          <c:spPr>
            <a:solidFill>
              <a:schemeClr val="accent2"/>
            </a:solidFill>
            <a:ln>
              <a:noFill/>
            </a:ln>
            <a:effectLst/>
          </c:spPr>
          <c:invertIfNegative val="0"/>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Mix'!$F$5:$F$25</c15:sqref>
                  </c15:fullRef>
                </c:ext>
              </c:extLst>
              <c:f>('Generation Mix'!$F$5,'Generation Mix'!$F$8,'Generation Mix'!$F$13,'Generation Mix'!$F$18,'Generation Mix'!$F$23)</c:f>
              <c:numCache>
                <c:formatCode>#,##0</c:formatCode>
                <c:ptCount val="5"/>
                <c:pt idx="0">
                  <c:v>7820.692374897003</c:v>
                </c:pt>
                <c:pt idx="1">
                  <c:v>7678.1258723030087</c:v>
                </c:pt>
                <c:pt idx="2">
                  <c:v>7953.9480241432193</c:v>
                </c:pt>
                <c:pt idx="3">
                  <c:v>8018.8492064399716</c:v>
                </c:pt>
                <c:pt idx="4">
                  <c:v>8156.5917889737702</c:v>
                </c:pt>
              </c:numCache>
            </c:numRef>
          </c:val>
          <c:extLst>
            <c:ext xmlns:c16="http://schemas.microsoft.com/office/drawing/2014/chart" uri="{C3380CC4-5D6E-409C-BE32-E72D297353CC}">
              <c16:uniqueId val="{00000005-8116-4BF2-A355-938DEE0A8E02}"/>
            </c:ext>
          </c:extLst>
        </c:ser>
        <c:ser>
          <c:idx val="9"/>
          <c:order val="6"/>
          <c:tx>
            <c:strRef>
              <c:f>'Generation Mix'!$K$4</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Mix'!$K$5:$K$25</c15:sqref>
                  </c15:fullRef>
                </c:ext>
              </c:extLst>
              <c:f>('Generation Mix'!$K$5,'Generation Mix'!$K$8,'Generation Mix'!$K$13,'Generation Mix'!$K$18,'Generation Mix'!$K$23)</c:f>
              <c:numCache>
                <c:formatCode>_(* #,##0_);_(* \(#,##0\);_(* "-"??_);_(@_)</c:formatCode>
                <c:ptCount val="5"/>
                <c:pt idx="0">
                  <c:v>92.469476562500006</c:v>
                </c:pt>
                <c:pt idx="1">
                  <c:v>2562.8551015624998</c:v>
                </c:pt>
                <c:pt idx="2">
                  <c:v>27902.6655703125</c:v>
                </c:pt>
                <c:pt idx="3">
                  <c:v>45433.336820312499</c:v>
                </c:pt>
                <c:pt idx="4">
                  <c:v>57939.582421874999</c:v>
                </c:pt>
              </c:numCache>
            </c:numRef>
          </c:val>
          <c:extLst>
            <c:ext xmlns:c16="http://schemas.microsoft.com/office/drawing/2014/chart" uri="{C3380CC4-5D6E-409C-BE32-E72D297353CC}">
              <c16:uniqueId val="{00000006-8116-4BF2-A355-938DEE0A8E02}"/>
            </c:ext>
          </c:extLst>
        </c:ser>
        <c:ser>
          <c:idx val="5"/>
          <c:order val="7"/>
          <c:tx>
            <c:strRef>
              <c:f>'Generation Mix'!$G$4</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Mix'!$G$5:$G$25</c15:sqref>
                  </c15:fullRef>
                </c:ext>
              </c:extLst>
              <c:f>('Generation Mix'!$G$5,'Generation Mix'!$G$8,'Generation Mix'!$G$13,'Generation Mix'!$G$18,'Generation Mix'!$G$23)</c:f>
              <c:numCache>
                <c:formatCode>#,##0</c:formatCode>
                <c:ptCount val="5"/>
                <c:pt idx="0">
                  <c:v>31560.62857751465</c:v>
                </c:pt>
                <c:pt idx="1">
                  <c:v>48527.476011108396</c:v>
                </c:pt>
                <c:pt idx="2">
                  <c:v>113321.13676062012</c:v>
                </c:pt>
                <c:pt idx="3">
                  <c:v>161274.41498376464</c:v>
                </c:pt>
                <c:pt idx="4">
                  <c:v>167859.03565856934</c:v>
                </c:pt>
              </c:numCache>
            </c:numRef>
          </c:val>
          <c:extLst>
            <c:ext xmlns:c16="http://schemas.microsoft.com/office/drawing/2014/chart" uri="{C3380CC4-5D6E-409C-BE32-E72D297353CC}">
              <c16:uniqueId val="{00000007-8116-4BF2-A355-938DEE0A8E02}"/>
            </c:ext>
          </c:extLst>
        </c:ser>
        <c:ser>
          <c:idx val="6"/>
          <c:order val="8"/>
          <c:tx>
            <c:strRef>
              <c:f>'Generation Mix'!$H$4</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Mix'!$H$5:$H$25</c15:sqref>
                  </c15:fullRef>
                </c:ext>
              </c:extLst>
              <c:f>('Generation Mix'!$H$5,'Generation Mix'!$H$8,'Generation Mix'!$H$13,'Generation Mix'!$H$18,'Generation Mix'!$H$23)</c:f>
              <c:numCache>
                <c:formatCode>#,##0</c:formatCode>
                <c:ptCount val="5"/>
                <c:pt idx="0">
                  <c:v>12061.802950836181</c:v>
                </c:pt>
                <c:pt idx="1">
                  <c:v>19951.427698486328</c:v>
                </c:pt>
                <c:pt idx="2">
                  <c:v>66312.843633666998</c:v>
                </c:pt>
                <c:pt idx="3">
                  <c:v>125043.8551796875</c:v>
                </c:pt>
                <c:pt idx="4">
                  <c:v>155429.85812780762</c:v>
                </c:pt>
              </c:numCache>
            </c:numRef>
          </c:val>
          <c:extLst>
            <c:ext xmlns:c16="http://schemas.microsoft.com/office/drawing/2014/chart" uri="{C3380CC4-5D6E-409C-BE32-E72D297353CC}">
              <c16:uniqueId val="{00000008-8116-4BF2-A355-938DEE0A8E02}"/>
            </c:ext>
          </c:extLst>
        </c:ser>
        <c:ser>
          <c:idx val="7"/>
          <c:order val="9"/>
          <c:tx>
            <c:strRef>
              <c:f>'Generation Mix'!$I$4</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Mix'!$I$5:$I$25</c15:sqref>
                  </c15:fullRef>
                </c:ext>
              </c:extLst>
              <c:f>('Generation Mix'!$I$5,'Generation Mix'!$I$8,'Generation Mix'!$I$13,'Generation Mix'!$I$18,'Generation Mix'!$I$23)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8116-4BF2-A355-938DEE0A8E02}"/>
            </c:ext>
          </c:extLst>
        </c:ser>
        <c:ser>
          <c:idx val="8"/>
          <c:order val="10"/>
          <c:tx>
            <c:strRef>
              <c:f>'Generation Mix'!$J$4</c:f>
              <c:strCache>
                <c:ptCount val="1"/>
                <c:pt idx="0">
                  <c:v>Other</c:v>
                </c:pt>
              </c:strCache>
            </c:strRef>
          </c:tx>
          <c:spPr>
            <a:solidFill>
              <a:schemeClr val="bg2"/>
            </a:solidFill>
            <a:ln>
              <a:noFill/>
            </a:ln>
            <a:effectLst/>
          </c:spPr>
          <c:invertIfNegative val="0"/>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Mix'!$J$5:$J$25</c15:sqref>
                  </c15:fullRef>
                </c:ext>
              </c:extLst>
              <c:f>('Generation Mix'!$J$5,'Generation Mix'!$J$8,'Generation Mix'!$J$13,'Generation Mix'!$J$18,'Generation Mix'!$J$23)</c:f>
              <c:numCache>
                <c:formatCode>#,##0</c:formatCode>
                <c:ptCount val="5"/>
                <c:pt idx="0">
                  <c:v>12043.984812744378</c:v>
                </c:pt>
                <c:pt idx="1">
                  <c:v>10261.470771840333</c:v>
                </c:pt>
                <c:pt idx="2">
                  <c:v>10102.07964057052</c:v>
                </c:pt>
                <c:pt idx="3">
                  <c:v>9969.2773053599594</c:v>
                </c:pt>
                <c:pt idx="4">
                  <c:v>10609.924964268208</c:v>
                </c:pt>
              </c:numCache>
            </c:numRef>
          </c:val>
          <c:extLst>
            <c:ext xmlns:c16="http://schemas.microsoft.com/office/drawing/2014/chart" uri="{C3380CC4-5D6E-409C-BE32-E72D297353CC}">
              <c16:uniqueId val="{0000000A-8116-4BF2-A355-938DEE0A8E02}"/>
            </c:ext>
          </c:extLst>
        </c:ser>
        <c:dLbls>
          <c:showLegendKey val="0"/>
          <c:showVal val="0"/>
          <c:showCatName val="0"/>
          <c:showSerName val="0"/>
          <c:showPercent val="0"/>
          <c:showBubbleSize val="0"/>
        </c:dLbls>
        <c:gapWidth val="75"/>
        <c:overlap val="100"/>
        <c:axId val="-827335904"/>
        <c:axId val="-1196771088"/>
        <c:extLst/>
      </c:barChart>
      <c:catAx>
        <c:axId val="-82733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96771088"/>
        <c:crosses val="autoZero"/>
        <c:auto val="1"/>
        <c:lblAlgn val="ctr"/>
        <c:lblOffset val="100"/>
        <c:noMultiLvlLbl val="0"/>
      </c:catAx>
      <c:valAx>
        <c:axId val="-1196771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GW</a:t>
                </a:r>
              </a:p>
            </c:rich>
          </c:tx>
          <c:layout>
            <c:manualLayout>
              <c:xMode val="edge"/>
              <c:yMode val="edge"/>
              <c:x val="1.3227455364375747E-2"/>
              <c:y val="0.3842150556423166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335904"/>
        <c:crosses val="autoZero"/>
        <c:crossBetween val="between"/>
        <c:dispUnits>
          <c:builtInUnit val="thousands"/>
        </c:dispUnits>
      </c:valAx>
      <c:spPr>
        <a:noFill/>
        <a:ln>
          <a:noFill/>
        </a:ln>
        <a:effectLst/>
      </c:spPr>
    </c:plotArea>
    <c:legend>
      <c:legendPos val="b"/>
      <c:layout>
        <c:manualLayout>
          <c:xMode val="edge"/>
          <c:yMode val="edge"/>
          <c:x val="5.7050952870021671E-3"/>
          <c:y val="0.88480413249314704"/>
          <c:w val="0.99429498396033833"/>
          <c:h val="0.11519586750685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4096154647335"/>
          <c:y val="2.7777777777777776E-2"/>
          <c:w val="0.82048337707786523"/>
          <c:h val="0.76523643919510065"/>
        </c:manualLayout>
      </c:layout>
      <c:barChart>
        <c:barDir val="col"/>
        <c:grouping val="stacked"/>
        <c:varyColors val="0"/>
        <c:ser>
          <c:idx val="0"/>
          <c:order val="0"/>
          <c:tx>
            <c:strRef>
              <c:f>'Generation Mix'!$B$79</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Mix'!$B$80:$B$100</c15:sqref>
                  </c15:fullRef>
                </c:ext>
              </c:extLst>
              <c:f>('Generation Mix'!$B$80,'Generation Mix'!$B$83,'Generation Mix'!$B$88,'Generation Mix'!$B$93,'Generation Mix'!$B$98)</c:f>
              <c:numCache>
                <c:formatCode>#,##0</c:formatCode>
                <c:ptCount val="5"/>
                <c:pt idx="0">
                  <c:v>178508.29113500976</c:v>
                </c:pt>
                <c:pt idx="1">
                  <c:v>74815.22039700317</c:v>
                </c:pt>
                <c:pt idx="2">
                  <c:v>52424.084140624997</c:v>
                </c:pt>
                <c:pt idx="3">
                  <c:v>41482.453460937497</c:v>
                </c:pt>
                <c:pt idx="4">
                  <c:v>28932.211359375</c:v>
                </c:pt>
              </c:numCache>
            </c:numRef>
          </c:val>
          <c:extLst>
            <c:ext xmlns:c16="http://schemas.microsoft.com/office/drawing/2014/chart" uri="{C3380CC4-5D6E-409C-BE32-E72D297353CC}">
              <c16:uniqueId val="{00000000-1B63-44BB-81AA-945F805D9AF5}"/>
            </c:ext>
          </c:extLst>
        </c:ser>
        <c:ser>
          <c:idx val="1"/>
          <c:order val="1"/>
          <c:tx>
            <c:strRef>
              <c:f>'Generation Mix'!$C$79</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Mix'!$C$80:$C$100</c15:sqref>
                  </c15:fullRef>
                </c:ext>
              </c:extLst>
              <c:f>('Generation Mix'!$C$80,'Generation Mix'!$C$83,'Generation Mix'!$C$88,'Generation Mix'!$C$93,'Generation Mix'!$C$98)</c:f>
              <c:numCache>
                <c:formatCode>#,##0</c:formatCode>
                <c:ptCount val="5"/>
                <c:pt idx="0">
                  <c:v>292049.42385035107</c:v>
                </c:pt>
                <c:pt idx="1">
                  <c:v>407076.0836972426</c:v>
                </c:pt>
                <c:pt idx="2">
                  <c:v>351368.8213727455</c:v>
                </c:pt>
                <c:pt idx="3">
                  <c:v>274148.20678008272</c:v>
                </c:pt>
                <c:pt idx="4">
                  <c:v>250622.67080331611</c:v>
                </c:pt>
              </c:numCache>
            </c:numRef>
          </c:val>
          <c:extLst>
            <c:ext xmlns:c16="http://schemas.microsoft.com/office/drawing/2014/chart" uri="{C3380CC4-5D6E-409C-BE32-E72D297353CC}">
              <c16:uniqueId val="{00000001-1B63-44BB-81AA-945F805D9AF5}"/>
            </c:ext>
          </c:extLst>
        </c:ser>
        <c:ser>
          <c:idx val="10"/>
          <c:order val="2"/>
          <c:tx>
            <c:strRef>
              <c:f>'Generation Mix'!$L$79</c:f>
              <c:strCache>
                <c:ptCount val="1"/>
                <c:pt idx="0">
                  <c:v>Gas CCS</c:v>
                </c:pt>
              </c:strCache>
            </c:strRef>
          </c:tx>
          <c:spPr>
            <a:solidFill>
              <a:srgbClr val="C00000"/>
            </a:solidFill>
            <a:ln>
              <a:noFill/>
            </a:ln>
            <a:effectLst/>
          </c:spPr>
          <c:invertIfNegative val="0"/>
          <c:dLbls>
            <c:delete val="1"/>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Mix'!$L$80:$L$100</c15:sqref>
                  </c15:fullRef>
                </c:ext>
              </c:extLst>
              <c:f>('Generation Mix'!$L$80,'Generation Mix'!$L$83,'Generation Mix'!$L$88,'Generation Mix'!$L$93,'Generation Mix'!$L$98)</c:f>
              <c:numCache>
                <c:formatCode>_(* #,##0_);_(* \(#,##0\);_(* "-"??_);_(@_)</c:formatCode>
                <c:ptCount val="5"/>
                <c:pt idx="0">
                  <c:v>0</c:v>
                </c:pt>
                <c:pt idx="1">
                  <c:v>0</c:v>
                </c:pt>
                <c:pt idx="2">
                  <c:v>0</c:v>
                </c:pt>
                <c:pt idx="3">
                  <c:v>6563.7463749999997</c:v>
                </c:pt>
                <c:pt idx="4">
                  <c:v>9664.6838750000006</c:v>
                </c:pt>
              </c:numCache>
            </c:numRef>
          </c:val>
          <c:extLst xmlns:c15="http://schemas.microsoft.com/office/drawing/2012/chart">
            <c:ext xmlns:c16="http://schemas.microsoft.com/office/drawing/2014/chart" uri="{C3380CC4-5D6E-409C-BE32-E72D297353CC}">
              <c16:uniqueId val="{00000002-1B63-44BB-81AA-945F805D9AF5}"/>
            </c:ext>
          </c:extLst>
        </c:ser>
        <c:ser>
          <c:idx val="2"/>
          <c:order val="3"/>
          <c:tx>
            <c:strRef>
              <c:f>'Generation Mix'!$D$79</c:f>
              <c:strCache>
                <c:ptCount val="1"/>
                <c:pt idx="0">
                  <c:v>Oil</c:v>
                </c:pt>
              </c:strCache>
            </c:strRef>
          </c:tx>
          <c:spPr>
            <a:solidFill>
              <a:schemeClr val="tx1"/>
            </a:solidFill>
            <a:ln>
              <a:noFill/>
            </a:ln>
            <a:effectLst/>
          </c:spPr>
          <c:invertIfNegative val="0"/>
          <c:dLbls>
            <c:delete val="1"/>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Mix'!$D$80:$D$100</c15:sqref>
                  </c15:fullRef>
                </c:ext>
              </c:extLst>
              <c:f>('Generation Mix'!$D$80,'Generation Mix'!$D$83,'Generation Mix'!$D$88,'Generation Mix'!$D$93,'Generation Mix'!$D$98)</c:f>
              <c:numCache>
                <c:formatCode>#,##0</c:formatCode>
                <c:ptCount val="5"/>
                <c:pt idx="0">
                  <c:v>0.50999357914924626</c:v>
                </c:pt>
                <c:pt idx="1">
                  <c:v>0.50828571534156797</c:v>
                </c:pt>
                <c:pt idx="2">
                  <c:v>2.6730147515535356</c:v>
                </c:pt>
                <c:pt idx="3">
                  <c:v>3.2365946493148803</c:v>
                </c:pt>
                <c:pt idx="4">
                  <c:v>24.429616750001909</c:v>
                </c:pt>
              </c:numCache>
            </c:numRef>
          </c:val>
          <c:extLst>
            <c:ext xmlns:c16="http://schemas.microsoft.com/office/drawing/2014/chart" uri="{C3380CC4-5D6E-409C-BE32-E72D297353CC}">
              <c16:uniqueId val="{00000003-1B63-44BB-81AA-945F805D9AF5}"/>
            </c:ext>
          </c:extLst>
        </c:ser>
        <c:ser>
          <c:idx val="3"/>
          <c:order val="4"/>
          <c:tx>
            <c:strRef>
              <c:f>'Generation Mix'!$E$79</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Mix'!$E$80:$E$100</c15:sqref>
                  </c15:fullRef>
                </c:ext>
              </c:extLst>
              <c:f>('Generation Mix'!$E$80,'Generation Mix'!$E$83,'Generation Mix'!$E$88,'Generation Mix'!$E$93,'Generation Mix'!$E$98)</c:f>
              <c:numCache>
                <c:formatCode>#,##0</c:formatCode>
                <c:ptCount val="5"/>
                <c:pt idx="0">
                  <c:v>273341.64649999997</c:v>
                </c:pt>
                <c:pt idx="1">
                  <c:v>273341.64500000002</c:v>
                </c:pt>
                <c:pt idx="2">
                  <c:v>273341.64649999997</c:v>
                </c:pt>
                <c:pt idx="3">
                  <c:v>281719.27175000001</c:v>
                </c:pt>
                <c:pt idx="4">
                  <c:v>286715.93674999999</c:v>
                </c:pt>
              </c:numCache>
            </c:numRef>
          </c:val>
          <c:extLst>
            <c:ext xmlns:c16="http://schemas.microsoft.com/office/drawing/2014/chart" uri="{C3380CC4-5D6E-409C-BE32-E72D297353CC}">
              <c16:uniqueId val="{00000004-1B63-44BB-81AA-945F805D9AF5}"/>
            </c:ext>
          </c:extLst>
        </c:ser>
        <c:ser>
          <c:idx val="4"/>
          <c:order val="5"/>
          <c:tx>
            <c:strRef>
              <c:f>'Generation Mix'!$F$79</c:f>
              <c:strCache>
                <c:ptCount val="1"/>
                <c:pt idx="0">
                  <c:v>Hydro</c:v>
                </c:pt>
              </c:strCache>
            </c:strRef>
          </c:tx>
          <c:spPr>
            <a:solidFill>
              <a:schemeClr val="accent2"/>
            </a:solidFill>
            <a:ln>
              <a:noFill/>
            </a:ln>
            <a:effectLst/>
          </c:spPr>
          <c:invertIfNegative val="0"/>
          <c:dLbls>
            <c:delete val="1"/>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Mix'!$F$80:$F$100</c15:sqref>
                  </c15:fullRef>
                </c:ext>
              </c:extLst>
              <c:f>('Generation Mix'!$F$80,'Generation Mix'!$F$83,'Generation Mix'!$F$88,'Generation Mix'!$F$93,'Generation Mix'!$F$98)</c:f>
              <c:numCache>
                <c:formatCode>#,##0</c:formatCode>
                <c:ptCount val="5"/>
                <c:pt idx="0">
                  <c:v>7820.6105506782533</c:v>
                </c:pt>
                <c:pt idx="1">
                  <c:v>7632.4559869499208</c:v>
                </c:pt>
                <c:pt idx="2">
                  <c:v>8024.9583123931889</c:v>
                </c:pt>
                <c:pt idx="3">
                  <c:v>8065.1293861999511</c:v>
                </c:pt>
                <c:pt idx="4">
                  <c:v>7756.3030350532536</c:v>
                </c:pt>
              </c:numCache>
            </c:numRef>
          </c:val>
          <c:extLst>
            <c:ext xmlns:c16="http://schemas.microsoft.com/office/drawing/2014/chart" uri="{C3380CC4-5D6E-409C-BE32-E72D297353CC}">
              <c16:uniqueId val="{00000005-1B63-44BB-81AA-945F805D9AF5}"/>
            </c:ext>
          </c:extLst>
        </c:ser>
        <c:ser>
          <c:idx val="9"/>
          <c:order val="6"/>
          <c:tx>
            <c:strRef>
              <c:f>'Generation Mix'!$K$79</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Mix'!$K$80:$K$100</c15:sqref>
                  </c15:fullRef>
                </c:ext>
              </c:extLst>
              <c:f>('Generation Mix'!$K$80,'Generation Mix'!$K$83,'Generation Mix'!$K$88,'Generation Mix'!$K$93,'Generation Mix'!$K$98)</c:f>
              <c:numCache>
                <c:formatCode>_(* #,##0_);_(* \(#,##0\);_(* "-"??_);_(@_)</c:formatCode>
                <c:ptCount val="5"/>
                <c:pt idx="0">
                  <c:v>92.469476562500006</c:v>
                </c:pt>
                <c:pt idx="1">
                  <c:v>2562.8551015624998</c:v>
                </c:pt>
                <c:pt idx="2">
                  <c:v>27902.6655703125</c:v>
                </c:pt>
                <c:pt idx="3">
                  <c:v>56221.442820312499</c:v>
                </c:pt>
                <c:pt idx="4">
                  <c:v>71466.032421875003</c:v>
                </c:pt>
              </c:numCache>
            </c:numRef>
          </c:val>
          <c:extLst>
            <c:ext xmlns:c16="http://schemas.microsoft.com/office/drawing/2014/chart" uri="{C3380CC4-5D6E-409C-BE32-E72D297353CC}">
              <c16:uniqueId val="{00000006-1B63-44BB-81AA-945F805D9AF5}"/>
            </c:ext>
          </c:extLst>
        </c:ser>
        <c:ser>
          <c:idx val="5"/>
          <c:order val="7"/>
          <c:tx>
            <c:strRef>
              <c:f>'Generation Mix'!$G$79</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Mix'!$G$80:$G$100</c15:sqref>
                  </c15:fullRef>
                </c:ext>
              </c:extLst>
              <c:f>('Generation Mix'!$G$80,'Generation Mix'!$G$83,'Generation Mix'!$G$88,'Generation Mix'!$G$93,'Generation Mix'!$G$98)</c:f>
              <c:numCache>
                <c:formatCode>#,##0</c:formatCode>
                <c:ptCount val="5"/>
                <c:pt idx="0">
                  <c:v>31560.62857751465</c:v>
                </c:pt>
                <c:pt idx="1">
                  <c:v>49621.3034486084</c:v>
                </c:pt>
                <c:pt idx="2">
                  <c:v>128992.52926062011</c:v>
                </c:pt>
                <c:pt idx="3">
                  <c:v>199968.86964001466</c:v>
                </c:pt>
                <c:pt idx="4">
                  <c:v>233782.36122302245</c:v>
                </c:pt>
              </c:numCache>
            </c:numRef>
          </c:val>
          <c:extLst>
            <c:ext xmlns:c16="http://schemas.microsoft.com/office/drawing/2014/chart" uri="{C3380CC4-5D6E-409C-BE32-E72D297353CC}">
              <c16:uniqueId val="{00000007-1B63-44BB-81AA-945F805D9AF5}"/>
            </c:ext>
          </c:extLst>
        </c:ser>
        <c:ser>
          <c:idx val="6"/>
          <c:order val="8"/>
          <c:tx>
            <c:strRef>
              <c:f>'Generation Mix'!$H$79</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Mix'!$H$80:$H$100</c15:sqref>
                  </c15:fullRef>
                </c:ext>
              </c:extLst>
              <c:f>('Generation Mix'!$H$80,'Generation Mix'!$H$83,'Generation Mix'!$H$88,'Generation Mix'!$H$93,'Generation Mix'!$H$98)</c:f>
              <c:numCache>
                <c:formatCode>#,##0</c:formatCode>
                <c:ptCount val="5"/>
                <c:pt idx="0">
                  <c:v>12061.802950836181</c:v>
                </c:pt>
                <c:pt idx="1">
                  <c:v>23303.171510986329</c:v>
                </c:pt>
                <c:pt idx="2">
                  <c:v>86327.678977416988</c:v>
                </c:pt>
                <c:pt idx="3">
                  <c:v>159616.18250878906</c:v>
                </c:pt>
                <c:pt idx="4">
                  <c:v>232422.47726477051</c:v>
                </c:pt>
              </c:numCache>
            </c:numRef>
          </c:val>
          <c:extLst>
            <c:ext xmlns:c16="http://schemas.microsoft.com/office/drawing/2014/chart" uri="{C3380CC4-5D6E-409C-BE32-E72D297353CC}">
              <c16:uniqueId val="{00000008-1B63-44BB-81AA-945F805D9AF5}"/>
            </c:ext>
          </c:extLst>
        </c:ser>
        <c:ser>
          <c:idx val="7"/>
          <c:order val="9"/>
          <c:tx>
            <c:strRef>
              <c:f>'Generation Mix'!$I$79</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Mix'!$I$80:$I$100</c15:sqref>
                  </c15:fullRef>
                </c:ext>
              </c:extLst>
              <c:f>('Generation Mix'!$I$80,'Generation Mix'!$I$83,'Generation Mix'!$I$88,'Generation Mix'!$I$93,'Generation Mix'!$I$98)</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9-1B63-44BB-81AA-945F805D9AF5}"/>
            </c:ext>
          </c:extLst>
        </c:ser>
        <c:ser>
          <c:idx val="8"/>
          <c:order val="10"/>
          <c:tx>
            <c:strRef>
              <c:f>'Generation Mix'!$J$79</c:f>
              <c:strCache>
                <c:ptCount val="1"/>
                <c:pt idx="0">
                  <c:v>Other</c:v>
                </c:pt>
              </c:strCache>
            </c:strRef>
          </c:tx>
          <c:spPr>
            <a:solidFill>
              <a:schemeClr val="bg2"/>
            </a:solidFill>
            <a:ln>
              <a:noFill/>
            </a:ln>
            <a:effectLst/>
          </c:spPr>
          <c:invertIfNegative val="0"/>
          <c:dLbls>
            <c:delete val="1"/>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Mix'!$J$80:$J$100</c15:sqref>
                  </c15:fullRef>
                </c:ext>
              </c:extLst>
              <c:f>('Generation Mix'!$J$80,'Generation Mix'!$J$83,'Generation Mix'!$J$88,'Generation Mix'!$J$93,'Generation Mix'!$J$98)</c:f>
              <c:numCache>
                <c:formatCode>#,##0</c:formatCode>
                <c:ptCount val="5"/>
                <c:pt idx="0">
                  <c:v>12043.646139129876</c:v>
                </c:pt>
                <c:pt idx="1">
                  <c:v>10364.147400145173</c:v>
                </c:pt>
                <c:pt idx="2">
                  <c:v>10200.359549596429</c:v>
                </c:pt>
                <c:pt idx="3">
                  <c:v>9740.3214354785687</c:v>
                </c:pt>
                <c:pt idx="4">
                  <c:v>9506.7192101039891</c:v>
                </c:pt>
              </c:numCache>
            </c:numRef>
          </c:val>
          <c:extLst>
            <c:ext xmlns:c16="http://schemas.microsoft.com/office/drawing/2014/chart" uri="{C3380CC4-5D6E-409C-BE32-E72D297353CC}">
              <c16:uniqueId val="{0000000A-1B63-44BB-81AA-945F805D9AF5}"/>
            </c:ext>
          </c:extLst>
        </c:ser>
        <c:dLbls>
          <c:dLblPos val="ctr"/>
          <c:showLegendKey val="0"/>
          <c:showVal val="1"/>
          <c:showCatName val="0"/>
          <c:showSerName val="0"/>
          <c:showPercent val="0"/>
          <c:showBubbleSize val="0"/>
        </c:dLbls>
        <c:gapWidth val="75"/>
        <c:overlap val="100"/>
        <c:axId val="-1196770000"/>
        <c:axId val="-1196773264"/>
        <c:extLst/>
      </c:barChart>
      <c:catAx>
        <c:axId val="-119677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96773264"/>
        <c:crosses val="autoZero"/>
        <c:auto val="1"/>
        <c:lblAlgn val="ctr"/>
        <c:lblOffset val="100"/>
        <c:noMultiLvlLbl val="0"/>
      </c:catAx>
      <c:valAx>
        <c:axId val="-119677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GW</a:t>
                </a:r>
              </a:p>
            </c:rich>
          </c:tx>
          <c:layout>
            <c:manualLayout>
              <c:xMode val="edge"/>
              <c:yMode val="edge"/>
              <c:x val="1.3227455364375747E-2"/>
              <c:y val="0.3842150556423166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96770000"/>
        <c:crosses val="autoZero"/>
        <c:crossBetween val="between"/>
        <c:dispUnits>
          <c:builtInUnit val="thousands"/>
        </c:dispUnits>
      </c:valAx>
      <c:spPr>
        <a:noFill/>
        <a:ln>
          <a:noFill/>
        </a:ln>
        <a:effectLst/>
      </c:spPr>
    </c:plotArea>
    <c:legend>
      <c:legendPos val="b"/>
      <c:layout>
        <c:manualLayout>
          <c:xMode val="edge"/>
          <c:yMode val="edge"/>
          <c:x val="5.7050952870021671E-3"/>
          <c:y val="0.88480413249314704"/>
          <c:w val="0.99429498396033833"/>
          <c:h val="0.11519586750685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4096154647335"/>
          <c:y val="2.7777777777777776E-2"/>
          <c:w val="0.82048337707786523"/>
          <c:h val="0.76523643919510065"/>
        </c:manualLayout>
      </c:layout>
      <c:barChart>
        <c:barDir val="col"/>
        <c:grouping val="stacked"/>
        <c:varyColors val="0"/>
        <c:ser>
          <c:idx val="0"/>
          <c:order val="0"/>
          <c:tx>
            <c:strRef>
              <c:f>'Generation Mix'!$B$79</c:f>
              <c:strCache>
                <c:ptCount val="1"/>
                <c:pt idx="0">
                  <c:v>Coal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Mix'!$B$105:$B$125</c15:sqref>
                  </c15:fullRef>
                </c:ext>
              </c:extLst>
              <c:f>('Generation Mix'!$B$105,'Generation Mix'!$B$108,'Generation Mix'!$B$113,'Generation Mix'!$B$118,'Generation Mix'!$B$123)</c:f>
              <c:numCache>
                <c:formatCode>#,##0</c:formatCode>
                <c:ptCount val="5"/>
                <c:pt idx="0">
                  <c:v>178522.59645117188</c:v>
                </c:pt>
                <c:pt idx="1">
                  <c:v>87846.249926265722</c:v>
                </c:pt>
                <c:pt idx="2">
                  <c:v>45870.670476562504</c:v>
                </c:pt>
                <c:pt idx="3">
                  <c:v>42350.03790625</c:v>
                </c:pt>
                <c:pt idx="4">
                  <c:v>31257.409390624998</c:v>
                </c:pt>
              </c:numCache>
            </c:numRef>
          </c:val>
          <c:extLst>
            <c:ext xmlns:c16="http://schemas.microsoft.com/office/drawing/2014/chart" uri="{C3380CC4-5D6E-409C-BE32-E72D297353CC}">
              <c16:uniqueId val="{00000000-AFA5-4344-88A5-A47ADF3EEF67}"/>
            </c:ext>
          </c:extLst>
        </c:ser>
        <c:ser>
          <c:idx val="1"/>
          <c:order val="1"/>
          <c:tx>
            <c:strRef>
              <c:f>'Generation Mix'!$C$79</c:f>
              <c:strCache>
                <c:ptCount val="1"/>
                <c:pt idx="0">
                  <c:v>Gas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Mix'!$C$105:$C$125</c15:sqref>
                  </c15:fullRef>
                </c:ext>
              </c:extLst>
              <c:f>('Generation Mix'!$C$105,'Generation Mix'!$C$108,'Generation Mix'!$C$113,'Generation Mix'!$C$118,'Generation Mix'!$C$123)</c:f>
              <c:numCache>
                <c:formatCode>#,##0</c:formatCode>
                <c:ptCount val="5"/>
                <c:pt idx="0">
                  <c:v>292045.06797383452</c:v>
                </c:pt>
                <c:pt idx="1">
                  <c:v>359120.00920825242</c:v>
                </c:pt>
                <c:pt idx="2">
                  <c:v>319761.43724603584</c:v>
                </c:pt>
                <c:pt idx="3">
                  <c:v>247603.93246464941</c:v>
                </c:pt>
                <c:pt idx="4">
                  <c:v>215800.33460632132</c:v>
                </c:pt>
              </c:numCache>
            </c:numRef>
          </c:val>
          <c:extLst>
            <c:ext xmlns:c16="http://schemas.microsoft.com/office/drawing/2014/chart" uri="{C3380CC4-5D6E-409C-BE32-E72D297353CC}">
              <c16:uniqueId val="{00000001-AFA5-4344-88A5-A47ADF3EEF67}"/>
            </c:ext>
          </c:extLst>
        </c:ser>
        <c:ser>
          <c:idx val="10"/>
          <c:order val="2"/>
          <c:tx>
            <c:strRef>
              <c:f>'Generation Mix'!$L$79</c:f>
              <c:strCache>
                <c:ptCount val="1"/>
                <c:pt idx="0">
                  <c:v>Gas CCS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Mix'!$L$105:$L$125</c15:sqref>
                  </c15:fullRef>
                </c:ext>
              </c:extLst>
              <c:f>('Generation Mix'!$L$105,'Generation Mix'!$L$108,'Generation Mix'!$L$113,'Generation Mix'!$L$118,'Generation Mix'!$L$123)</c:f>
              <c:numCache>
                <c:formatCode>_(* #,##0_);_(* \(#,##0\);_(* "-"??_);_(@_)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2-AFA5-4344-88A5-A47ADF3EEF67}"/>
            </c:ext>
          </c:extLst>
        </c:ser>
        <c:ser>
          <c:idx val="2"/>
          <c:order val="3"/>
          <c:tx>
            <c:strRef>
              <c:f>'Generation Mix'!$D$79</c:f>
              <c:strCache>
                <c:ptCount val="1"/>
                <c:pt idx="0">
                  <c:v>Oil</c:v>
                </c:pt>
              </c:strCache>
            </c:strRef>
          </c:tx>
          <c:spPr>
            <a:solidFill>
              <a:schemeClr val="tx1"/>
            </a:solidFill>
            <a:ln>
              <a:noFill/>
            </a:ln>
            <a:effectLst/>
          </c:spPr>
          <c:invertIfNegative val="0"/>
          <c:dLbls>
            <c:delete val="1"/>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Mix'!$D$105:$D$125</c15:sqref>
                  </c15:fullRef>
                </c:ext>
              </c:extLst>
              <c:f>('Generation Mix'!$D$105,'Generation Mix'!$D$108,'Generation Mix'!$D$113,'Generation Mix'!$D$118,'Generation Mix'!$D$123)</c:f>
              <c:numCache>
                <c:formatCode>#,##0</c:formatCode>
                <c:ptCount val="5"/>
                <c:pt idx="0">
                  <c:v>0.50999357914924626</c:v>
                </c:pt>
                <c:pt idx="1">
                  <c:v>0.50828571534156797</c:v>
                </c:pt>
                <c:pt idx="2">
                  <c:v>0.10913155746459961</c:v>
                </c:pt>
                <c:pt idx="3">
                  <c:v>0.11524648547172546</c:v>
                </c:pt>
                <c:pt idx="4">
                  <c:v>9.0169706292152405</c:v>
                </c:pt>
              </c:numCache>
            </c:numRef>
          </c:val>
          <c:extLst>
            <c:ext xmlns:c16="http://schemas.microsoft.com/office/drawing/2014/chart" uri="{C3380CC4-5D6E-409C-BE32-E72D297353CC}">
              <c16:uniqueId val="{00000003-AFA5-4344-88A5-A47ADF3EEF67}"/>
            </c:ext>
          </c:extLst>
        </c:ser>
        <c:ser>
          <c:idx val="3"/>
          <c:order val="4"/>
          <c:tx>
            <c:strRef>
              <c:f>'Generation Mix'!$E$79</c:f>
              <c:strCache>
                <c:ptCount val="1"/>
                <c:pt idx="0">
                  <c:v>Nuclear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Mix'!$E$105:$E$125</c15:sqref>
                  </c15:fullRef>
                </c:ext>
              </c:extLst>
              <c:f>('Generation Mix'!$E$105,'Generation Mix'!$E$108,'Generation Mix'!$E$113,'Generation Mix'!$E$118,'Generation Mix'!$E$123)</c:f>
              <c:numCache>
                <c:formatCode>#,##0</c:formatCode>
                <c:ptCount val="5"/>
                <c:pt idx="0">
                  <c:v>273341.64649999997</c:v>
                </c:pt>
                <c:pt idx="1">
                  <c:v>273341.64649999997</c:v>
                </c:pt>
                <c:pt idx="2">
                  <c:v>273341.64649999997</c:v>
                </c:pt>
                <c:pt idx="3">
                  <c:v>273341.64</c:v>
                </c:pt>
                <c:pt idx="4">
                  <c:v>274117.27600000001</c:v>
                </c:pt>
              </c:numCache>
            </c:numRef>
          </c:val>
          <c:extLst>
            <c:ext xmlns:c16="http://schemas.microsoft.com/office/drawing/2014/chart" uri="{C3380CC4-5D6E-409C-BE32-E72D297353CC}">
              <c16:uniqueId val="{00000004-AFA5-4344-88A5-A47ADF3EEF67}"/>
            </c:ext>
          </c:extLst>
        </c:ser>
        <c:ser>
          <c:idx val="4"/>
          <c:order val="5"/>
          <c:tx>
            <c:strRef>
              <c:f>'Generation Mix'!$F$79</c:f>
              <c:strCache>
                <c:ptCount val="1"/>
                <c:pt idx="0">
                  <c:v>Hydro</c:v>
                </c:pt>
              </c:strCache>
            </c:strRef>
          </c:tx>
          <c:spPr>
            <a:solidFill>
              <a:schemeClr val="accent2"/>
            </a:solidFill>
            <a:ln>
              <a:noFill/>
            </a:ln>
            <a:effectLst/>
          </c:spPr>
          <c:invertIfNegative val="0"/>
          <c:dLbls>
            <c:delete val="1"/>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Mix'!$F$105:$F$125</c15:sqref>
                  </c15:fullRef>
                </c:ext>
              </c:extLst>
              <c:f>('Generation Mix'!$F$105,'Generation Mix'!$F$108,'Generation Mix'!$F$113,'Generation Mix'!$F$118,'Generation Mix'!$F$123)</c:f>
              <c:numCache>
                <c:formatCode>#,##0</c:formatCode>
                <c:ptCount val="5"/>
                <c:pt idx="0">
                  <c:v>7820.8246834907532</c:v>
                </c:pt>
                <c:pt idx="1">
                  <c:v>7750.6862105369564</c:v>
                </c:pt>
                <c:pt idx="2">
                  <c:v>8040.8862921371456</c:v>
                </c:pt>
                <c:pt idx="3">
                  <c:v>8193.1430950126651</c:v>
                </c:pt>
                <c:pt idx="4">
                  <c:v>7909.0617822644699</c:v>
                </c:pt>
              </c:numCache>
            </c:numRef>
          </c:val>
          <c:extLst>
            <c:ext xmlns:c16="http://schemas.microsoft.com/office/drawing/2014/chart" uri="{C3380CC4-5D6E-409C-BE32-E72D297353CC}">
              <c16:uniqueId val="{00000005-AFA5-4344-88A5-A47ADF3EEF67}"/>
            </c:ext>
          </c:extLst>
        </c:ser>
        <c:ser>
          <c:idx val="9"/>
          <c:order val="6"/>
          <c:tx>
            <c:strRef>
              <c:f>'Generation Mix'!$K$79</c:f>
              <c:strCache>
                <c:ptCount val="1"/>
                <c:pt idx="0">
                  <c:v>Off-Wind</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Mix'!$K$105:$K$125</c15:sqref>
                  </c15:fullRef>
                </c:ext>
              </c:extLst>
              <c:f>('Generation Mix'!$K$105,'Generation Mix'!$K$108,'Generation Mix'!$K$113,'Generation Mix'!$K$118,'Generation Mix'!$K$123)</c:f>
              <c:numCache>
                <c:formatCode>_(* #,##0_);_(* \(#,##0\);_(* "-"??_);_(@_)</c:formatCode>
                <c:ptCount val="5"/>
                <c:pt idx="0">
                  <c:v>92.469476562500006</c:v>
                </c:pt>
                <c:pt idx="1">
                  <c:v>2562.8551015624998</c:v>
                </c:pt>
                <c:pt idx="2">
                  <c:v>27902.6655703125</c:v>
                </c:pt>
                <c:pt idx="3">
                  <c:v>45433.336820312499</c:v>
                </c:pt>
                <c:pt idx="4">
                  <c:v>57939.188109374998</c:v>
                </c:pt>
              </c:numCache>
            </c:numRef>
          </c:val>
          <c:extLst>
            <c:ext xmlns:c16="http://schemas.microsoft.com/office/drawing/2014/chart" uri="{C3380CC4-5D6E-409C-BE32-E72D297353CC}">
              <c16:uniqueId val="{00000006-AFA5-4344-88A5-A47ADF3EEF67}"/>
            </c:ext>
          </c:extLst>
        </c:ser>
        <c:ser>
          <c:idx val="5"/>
          <c:order val="7"/>
          <c:tx>
            <c:strRef>
              <c:f>'Generation Mix'!$G$79</c:f>
              <c:strCache>
                <c:ptCount val="1"/>
                <c:pt idx="0">
                  <c:v>Wind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Mix'!$G$105:$G$125</c15:sqref>
                  </c15:fullRef>
                </c:ext>
              </c:extLst>
              <c:f>('Generation Mix'!$G$105,'Generation Mix'!$G$108,'Generation Mix'!$G$113,'Generation Mix'!$G$118,'Generation Mix'!$G$123)</c:f>
              <c:numCache>
                <c:formatCode>#,##0</c:formatCode>
                <c:ptCount val="5"/>
                <c:pt idx="0">
                  <c:v>31560.62857751465</c:v>
                </c:pt>
                <c:pt idx="1">
                  <c:v>46117.242511108401</c:v>
                </c:pt>
                <c:pt idx="2">
                  <c:v>120435.18344812012</c:v>
                </c:pt>
                <c:pt idx="3">
                  <c:v>193281.88742126466</c:v>
                </c:pt>
                <c:pt idx="4">
                  <c:v>212893.90735852052</c:v>
                </c:pt>
              </c:numCache>
            </c:numRef>
          </c:val>
          <c:extLst>
            <c:ext xmlns:c16="http://schemas.microsoft.com/office/drawing/2014/chart" uri="{C3380CC4-5D6E-409C-BE32-E72D297353CC}">
              <c16:uniqueId val="{00000007-AFA5-4344-88A5-A47ADF3EEF67}"/>
            </c:ext>
          </c:extLst>
        </c:ser>
        <c:ser>
          <c:idx val="6"/>
          <c:order val="8"/>
          <c:tx>
            <c:strRef>
              <c:f>'Generation Mix'!$H$79</c:f>
              <c:strCache>
                <c:ptCount val="1"/>
                <c:pt idx="0">
                  <c:v>Solar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Mix'!$H$105:$H$125</c15:sqref>
                  </c15:fullRef>
                </c:ext>
              </c:extLst>
              <c:f>('Generation Mix'!$H$105,'Generation Mix'!$H$108,'Generation Mix'!$H$113,'Generation Mix'!$H$118,'Generation Mix'!$H$123)</c:f>
              <c:numCache>
                <c:formatCode>#,##0</c:formatCode>
                <c:ptCount val="5"/>
                <c:pt idx="0">
                  <c:v>12061.802950836181</c:v>
                </c:pt>
                <c:pt idx="1">
                  <c:v>18540.264823486326</c:v>
                </c:pt>
                <c:pt idx="2">
                  <c:v>59123.40874304199</c:v>
                </c:pt>
                <c:pt idx="3">
                  <c:v>100482.71746520996</c:v>
                </c:pt>
                <c:pt idx="4">
                  <c:v>145213.85175183107</c:v>
                </c:pt>
              </c:numCache>
            </c:numRef>
          </c:val>
          <c:extLst>
            <c:ext xmlns:c16="http://schemas.microsoft.com/office/drawing/2014/chart" uri="{C3380CC4-5D6E-409C-BE32-E72D297353CC}">
              <c16:uniqueId val="{00000008-AFA5-4344-88A5-A47ADF3EEF67}"/>
            </c:ext>
          </c:extLst>
        </c:ser>
        <c:ser>
          <c:idx val="7"/>
          <c:order val="9"/>
          <c:tx>
            <c:strRef>
              <c:f>'Generation Mix'!$I$79</c:f>
              <c:strCache>
                <c:ptCount val="1"/>
                <c:pt idx="0">
                  <c:v>Storage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Mix'!$I$105:$I$125</c15:sqref>
                  </c15:fullRef>
                </c:ext>
              </c:extLst>
              <c:f>('Generation Mix'!$I$105,'Generation Mix'!$I$108,'Generation Mix'!$I$113,'Generation Mix'!$I$118,'Generation Mix'!$I$123)</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9-AFA5-4344-88A5-A47ADF3EEF67}"/>
            </c:ext>
          </c:extLst>
        </c:ser>
        <c:ser>
          <c:idx val="8"/>
          <c:order val="10"/>
          <c:tx>
            <c:strRef>
              <c:f>'Generation Mix'!$J$79</c:f>
              <c:strCache>
                <c:ptCount val="1"/>
                <c:pt idx="0">
                  <c:v>Other</c:v>
                </c:pt>
              </c:strCache>
            </c:strRef>
          </c:tx>
          <c:spPr>
            <a:solidFill>
              <a:schemeClr val="bg2"/>
            </a:solidFill>
            <a:ln>
              <a:noFill/>
            </a:ln>
            <a:effectLst/>
          </c:spPr>
          <c:invertIfNegative val="0"/>
          <c:dLbls>
            <c:delete val="1"/>
          </c:dLbls>
          <c:cat>
            <c:numRef>
              <c:extLst>
                <c:ext xmlns:c15="http://schemas.microsoft.com/office/drawing/2012/chart" uri="{02D57815-91ED-43cb-92C2-25804820EDAC}">
                  <c15:fullRef>
                    <c15:sqref>'Generation Mix'!$A$5:$A$25</c15:sqref>
                  </c15:fullRef>
                </c:ext>
              </c:extLst>
              <c:f>('Generation Mix'!$A$5,'Generation Mix'!$A$8,'Generation Mix'!$A$13,'Generation Mix'!$A$18,'Generation Mix'!$A$23)</c:f>
              <c:numCache>
                <c:formatCode>General</c:formatCode>
                <c:ptCount val="5"/>
                <c:pt idx="0">
                  <c:v>2022</c:v>
                </c:pt>
                <c:pt idx="1">
                  <c:v>2025</c:v>
                </c:pt>
                <c:pt idx="2">
                  <c:v>2030</c:v>
                </c:pt>
                <c:pt idx="3">
                  <c:v>2035</c:v>
                </c:pt>
                <c:pt idx="4">
                  <c:v>2040</c:v>
                </c:pt>
              </c:numCache>
            </c:numRef>
          </c:cat>
          <c:val>
            <c:numRef>
              <c:extLst>
                <c:ext xmlns:c15="http://schemas.microsoft.com/office/drawing/2012/chart" uri="{02D57815-91ED-43cb-92C2-25804820EDAC}">
                  <c15:fullRef>
                    <c15:sqref>'Generation Mix'!$J$105:$J$125</c15:sqref>
                  </c15:fullRef>
                </c:ext>
              </c:extLst>
              <c:f>('Generation Mix'!$J$105,'Generation Mix'!$J$108,'Generation Mix'!$J$113,'Generation Mix'!$J$118,'Generation Mix'!$J$123)</c:f>
              <c:numCache>
                <c:formatCode>#,##0</c:formatCode>
                <c:ptCount val="5"/>
                <c:pt idx="0">
                  <c:v>12043.964534408808</c:v>
                </c:pt>
                <c:pt idx="1">
                  <c:v>10663.69147037816</c:v>
                </c:pt>
                <c:pt idx="2">
                  <c:v>11962.410637356043</c:v>
                </c:pt>
                <c:pt idx="3">
                  <c:v>12023.243961371183</c:v>
                </c:pt>
                <c:pt idx="4">
                  <c:v>11961.005468095302</c:v>
                </c:pt>
              </c:numCache>
            </c:numRef>
          </c:val>
          <c:extLst>
            <c:ext xmlns:c16="http://schemas.microsoft.com/office/drawing/2014/chart" uri="{C3380CC4-5D6E-409C-BE32-E72D297353CC}">
              <c16:uniqueId val="{0000000A-AFA5-4344-88A5-A47ADF3EEF67}"/>
            </c:ext>
          </c:extLst>
        </c:ser>
        <c:dLbls>
          <c:dLblPos val="ctr"/>
          <c:showLegendKey val="0"/>
          <c:showVal val="1"/>
          <c:showCatName val="0"/>
          <c:showSerName val="0"/>
          <c:showPercent val="0"/>
          <c:showBubbleSize val="0"/>
        </c:dLbls>
        <c:gapWidth val="75"/>
        <c:overlap val="100"/>
        <c:axId val="-1196772720"/>
        <c:axId val="-1196772176"/>
        <c:extLst/>
      </c:barChart>
      <c:catAx>
        <c:axId val="-119677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96772176"/>
        <c:crosses val="autoZero"/>
        <c:auto val="1"/>
        <c:lblAlgn val="ctr"/>
        <c:lblOffset val="100"/>
        <c:noMultiLvlLbl val="0"/>
      </c:catAx>
      <c:valAx>
        <c:axId val="-1196772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GW</a:t>
                </a:r>
              </a:p>
            </c:rich>
          </c:tx>
          <c:layout>
            <c:manualLayout>
              <c:xMode val="edge"/>
              <c:yMode val="edge"/>
              <c:x val="1.3227455364375747E-2"/>
              <c:y val="0.3842150556423166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96772720"/>
        <c:crosses val="autoZero"/>
        <c:crossBetween val="between"/>
        <c:dispUnits>
          <c:builtInUnit val="thousands"/>
        </c:dispUnits>
      </c:valAx>
      <c:spPr>
        <a:noFill/>
        <a:ln>
          <a:noFill/>
        </a:ln>
        <a:effectLst/>
      </c:spPr>
    </c:plotArea>
    <c:legend>
      <c:legendPos val="b"/>
      <c:layout>
        <c:manualLayout>
          <c:xMode val="edge"/>
          <c:yMode val="edge"/>
          <c:x val="5.7050952870021671E-3"/>
          <c:y val="0.88480413249314704"/>
          <c:w val="0.99429498396033833"/>
          <c:h val="0.11519586750685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518317886707"/>
          <c:y val="3.8194444444444448E-2"/>
          <c:w val="0.87574066990480448"/>
          <c:h val="0.74247074584426942"/>
        </c:manualLayout>
      </c:layout>
      <c:lineChart>
        <c:grouping val="standard"/>
        <c:varyColors val="0"/>
        <c:ser>
          <c:idx val="2"/>
          <c:order val="0"/>
          <c:tx>
            <c:strRef>
              <c:f>'Natural Gas Prices'!$B$6</c:f>
              <c:strCache>
                <c:ptCount val="1"/>
                <c:pt idx="0">
                  <c:v>Henry Hub (Base)</c:v>
                </c:pt>
              </c:strCache>
            </c:strRef>
          </c:tx>
          <c:spPr>
            <a:ln w="38100" cap="rnd">
              <a:solidFill>
                <a:schemeClr val="accent1"/>
              </a:solidFill>
              <a:prstDash val="solid"/>
              <a:round/>
            </a:ln>
            <a:effectLst/>
          </c:spPr>
          <c:marker>
            <c:symbol val="none"/>
          </c:marker>
          <c:cat>
            <c:numRef>
              <c:extLst>
                <c:ext xmlns:c15="http://schemas.microsoft.com/office/drawing/2012/chart" uri="{02D57815-91ED-43cb-92C2-25804820EDAC}">
                  <c15:fullRef>
                    <c15:sqref>'Natural Gas Prices'!$A$7:$A$27</c15:sqref>
                  </c15:fullRef>
                </c:ext>
              </c:extLst>
              <c:f>'Natural Gas Prices'!$A$7:$A$22</c:f>
              <c:numCache>
                <c:formatCode>0</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'Natural Gas Prices'!$B$7:$B$27</c15:sqref>
                  </c15:fullRef>
                </c:ext>
              </c:extLst>
              <c:f>'Natural Gas Prices'!$B$7:$B$22</c:f>
              <c:numCache>
                <c:formatCode>0.00</c:formatCode>
                <c:ptCount val="16"/>
                <c:pt idx="0">
                  <c:v>5.7737366321139056</c:v>
                </c:pt>
                <c:pt idx="1">
                  <c:v>4.5431128756922528</c:v>
                </c:pt>
                <c:pt idx="2">
                  <c:v>3.793268928562239</c:v>
                </c:pt>
                <c:pt idx="3">
                  <c:v>3.2053640953738975</c:v>
                </c:pt>
                <c:pt idx="4">
                  <c:v>2.9765118738083132</c:v>
                </c:pt>
                <c:pt idx="5">
                  <c:v>3.0734189344616638</c:v>
                </c:pt>
                <c:pt idx="6">
                  <c:v>3.2460628916727017</c:v>
                </c:pt>
                <c:pt idx="7">
                  <c:v>3.3626561972199869</c:v>
                </c:pt>
                <c:pt idx="8">
                  <c:v>3.4582600306614446</c:v>
                </c:pt>
                <c:pt idx="9">
                  <c:v>3.5426598065774679</c:v>
                </c:pt>
                <c:pt idx="10">
                  <c:v>3.5773579993634992</c:v>
                </c:pt>
                <c:pt idx="11">
                  <c:v>3.644503070478093</c:v>
                </c:pt>
                <c:pt idx="12">
                  <c:v>3.6389014615073472</c:v>
                </c:pt>
                <c:pt idx="13">
                  <c:v>3.6359246179142088</c:v>
                </c:pt>
                <c:pt idx="14">
                  <c:v>3.6478919217248107</c:v>
                </c:pt>
                <c:pt idx="15">
                  <c:v>3.6642751575800836</c:v>
                </c:pt>
              </c:numCache>
            </c:numRef>
          </c:val>
          <c:smooth val="0"/>
          <c:extLst>
            <c:ext xmlns:c16="http://schemas.microsoft.com/office/drawing/2014/chart" uri="{C3380CC4-5D6E-409C-BE32-E72D297353CC}">
              <c16:uniqueId val="{00000000-7BC7-4E96-A11F-E5D189C6047C}"/>
            </c:ext>
          </c:extLst>
        </c:ser>
        <c:ser>
          <c:idx val="5"/>
          <c:order val="3"/>
          <c:tx>
            <c:strRef>
              <c:f>'Natural Gas Prices'!$E$6</c:f>
              <c:strCache>
                <c:ptCount val="1"/>
                <c:pt idx="0">
                  <c:v>TCO</c:v>
                </c:pt>
              </c:strCache>
            </c:strRef>
          </c:tx>
          <c:spPr>
            <a:ln w="38100" cap="rnd">
              <a:solidFill>
                <a:schemeClr val="accent3"/>
              </a:solidFill>
              <a:round/>
            </a:ln>
            <a:effectLst/>
          </c:spPr>
          <c:marker>
            <c:symbol val="none"/>
          </c:marker>
          <c:cat>
            <c:numRef>
              <c:extLst>
                <c:ext xmlns:c15="http://schemas.microsoft.com/office/drawing/2012/chart" uri="{02D57815-91ED-43cb-92C2-25804820EDAC}">
                  <c15:fullRef>
                    <c15:sqref>'Natural Gas Prices'!$A$7:$A$27</c15:sqref>
                  </c15:fullRef>
                </c:ext>
              </c:extLst>
              <c:f>'Natural Gas Prices'!$A$7:$A$22</c:f>
              <c:numCache>
                <c:formatCode>0</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'Natural Gas Prices'!$E$7:$E$27</c15:sqref>
                  </c15:fullRef>
                </c:ext>
              </c:extLst>
              <c:f>'Natural Gas Prices'!$E$7:$E$22</c:f>
              <c:numCache>
                <c:formatCode>0.00</c:formatCode>
                <c:ptCount val="16"/>
                <c:pt idx="0">
                  <c:v>5.0465210643248932</c:v>
                </c:pt>
                <c:pt idx="1">
                  <c:v>3.6896391988603696</c:v>
                </c:pt>
                <c:pt idx="2">
                  <c:v>3.0280462325977089</c:v>
                </c:pt>
                <c:pt idx="3">
                  <c:v>2.5423991069954792</c:v>
                </c:pt>
                <c:pt idx="4">
                  <c:v>2.3598129809680546</c:v>
                </c:pt>
                <c:pt idx="5">
                  <c:v>2.4503541681017191</c:v>
                </c:pt>
                <c:pt idx="6">
                  <c:v>2.6248909487525567</c:v>
                </c:pt>
                <c:pt idx="7">
                  <c:v>2.7084313593042801</c:v>
                </c:pt>
                <c:pt idx="8">
                  <c:v>2.7647124985611629</c:v>
                </c:pt>
                <c:pt idx="9">
                  <c:v>2.8305378698076993</c:v>
                </c:pt>
                <c:pt idx="10">
                  <c:v>2.8524514874810651</c:v>
                </c:pt>
                <c:pt idx="11">
                  <c:v>2.9573891128837584</c:v>
                </c:pt>
                <c:pt idx="12">
                  <c:v>2.9841399627433125</c:v>
                </c:pt>
                <c:pt idx="13">
                  <c:v>2.9732803668226113</c:v>
                </c:pt>
                <c:pt idx="14">
                  <c:v>2.9497015189514144</c:v>
                </c:pt>
                <c:pt idx="15">
                  <c:v>2.9570217705791948</c:v>
                </c:pt>
              </c:numCache>
            </c:numRef>
          </c:val>
          <c:smooth val="0"/>
          <c:extLst>
            <c:ext xmlns:c16="http://schemas.microsoft.com/office/drawing/2014/chart" uri="{C3380CC4-5D6E-409C-BE32-E72D297353CC}">
              <c16:uniqueId val="{00000001-7BC7-4E96-A11F-E5D189C6047C}"/>
            </c:ext>
          </c:extLst>
        </c:ser>
        <c:ser>
          <c:idx val="6"/>
          <c:order val="4"/>
          <c:tx>
            <c:strRef>
              <c:f>'Natural Gas Prices'!$F$5</c:f>
              <c:strCache>
                <c:ptCount val="1"/>
                <c:pt idx="0">
                  <c:v>Eastern Gas South</c:v>
                </c:pt>
              </c:strCache>
            </c:strRef>
          </c:tx>
          <c:spPr>
            <a:ln w="38100" cap="rnd">
              <a:solidFill>
                <a:schemeClr val="accent1">
                  <a:lumMod val="60000"/>
                  <a:lumOff val="40000"/>
                </a:schemeClr>
              </a:solidFill>
              <a:round/>
            </a:ln>
            <a:effectLst/>
          </c:spPr>
          <c:marker>
            <c:symbol val="none"/>
          </c:marker>
          <c:cat>
            <c:numRef>
              <c:extLst>
                <c:ext xmlns:c15="http://schemas.microsoft.com/office/drawing/2012/chart" uri="{02D57815-91ED-43cb-92C2-25804820EDAC}">
                  <c15:fullRef>
                    <c15:sqref>'Natural Gas Prices'!$A$7:$A$27</c15:sqref>
                  </c15:fullRef>
                </c:ext>
              </c:extLst>
              <c:f>'Natural Gas Prices'!$A$7:$A$22</c:f>
              <c:numCache>
                <c:formatCode>0</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'Natural Gas Prices'!$F$7:$F$27</c15:sqref>
                  </c15:fullRef>
                </c:ext>
              </c:extLst>
              <c:f>'Natural Gas Prices'!$F$7:$F$22</c:f>
              <c:numCache>
                <c:formatCode>0.00</c:formatCode>
                <c:ptCount val="16"/>
                <c:pt idx="0">
                  <c:v>4.9258717236514844</c:v>
                </c:pt>
                <c:pt idx="1">
                  <c:v>3.5052309863999227</c:v>
                </c:pt>
                <c:pt idx="2">
                  <c:v>2.8239957716008286</c:v>
                </c:pt>
                <c:pt idx="3">
                  <c:v>2.2170936761597044</c:v>
                </c:pt>
                <c:pt idx="4">
                  <c:v>1.9731578434611972</c:v>
                </c:pt>
                <c:pt idx="5">
                  <c:v>2.0624926517374464</c:v>
                </c:pt>
                <c:pt idx="6">
                  <c:v>2.2319094174502827</c:v>
                </c:pt>
                <c:pt idx="7">
                  <c:v>2.2944113995056892</c:v>
                </c:pt>
                <c:pt idx="8">
                  <c:v>2.3176319006525206</c:v>
                </c:pt>
                <c:pt idx="9">
                  <c:v>2.3572564211538332</c:v>
                </c:pt>
                <c:pt idx="10">
                  <c:v>2.3796308847180532</c:v>
                </c:pt>
                <c:pt idx="11">
                  <c:v>2.4766980596406203</c:v>
                </c:pt>
                <c:pt idx="12">
                  <c:v>2.5309897715589518</c:v>
                </c:pt>
                <c:pt idx="13">
                  <c:v>2.517004408156911</c:v>
                </c:pt>
                <c:pt idx="14">
                  <c:v>2.4935901552271695</c:v>
                </c:pt>
                <c:pt idx="15">
                  <c:v>2.4988991592012662</c:v>
                </c:pt>
              </c:numCache>
            </c:numRef>
          </c:val>
          <c:smooth val="0"/>
          <c:extLst>
            <c:ext xmlns:c16="http://schemas.microsoft.com/office/drawing/2014/chart" uri="{C3380CC4-5D6E-409C-BE32-E72D297353CC}">
              <c16:uniqueId val="{00000002-7BC7-4E96-A11F-E5D189C6047C}"/>
            </c:ext>
          </c:extLst>
        </c:ser>
        <c:dLbls>
          <c:showLegendKey val="0"/>
          <c:showVal val="0"/>
          <c:showCatName val="0"/>
          <c:showSerName val="0"/>
          <c:showPercent val="0"/>
          <c:showBubbleSize val="0"/>
        </c:dLbls>
        <c:smooth val="0"/>
        <c:axId val="593775728"/>
        <c:axId val="593777904"/>
        <c:extLst>
          <c:ext xmlns:c15="http://schemas.microsoft.com/office/drawing/2012/chart" uri="{02D57815-91ED-43cb-92C2-25804820EDAC}">
            <c15:filteredLineSeries>
              <c15:ser>
                <c:idx val="1"/>
                <c:order val="1"/>
                <c:tx>
                  <c:strRef>
                    <c:extLst>
                      <c:ext uri="{02D57815-91ED-43cb-92C2-25804820EDAC}">
                        <c15:formulaRef>
                          <c15:sqref>'Natural Gas Prices'!$C$6</c15:sqref>
                        </c15:formulaRef>
                      </c:ext>
                    </c:extLst>
                    <c:strCache>
                      <c:ptCount val="1"/>
                      <c:pt idx="0">
                        <c:v>TGP Z4 200L</c:v>
                      </c:pt>
                    </c:strCache>
                  </c:strRef>
                </c:tx>
                <c:spPr>
                  <a:ln w="28575" cap="rnd">
                    <a:solidFill>
                      <a:schemeClr val="accent2"/>
                    </a:solidFill>
                    <a:round/>
                  </a:ln>
                  <a:effectLst/>
                </c:spPr>
                <c:marker>
                  <c:symbol val="none"/>
                </c:marker>
                <c:cat>
                  <c:numRef>
                    <c:extLst>
                      <c:ext uri="{02D57815-91ED-43cb-92C2-25804820EDAC}">
                        <c15:fullRef>
                          <c15:sqref>'Natural Gas Prices'!$A$7:$A$27</c15:sqref>
                        </c15:fullRef>
                        <c15:formulaRef>
                          <c15:sqref>'Natural Gas Prices'!$A$7:$A$22</c15:sqref>
                        </c15:formulaRef>
                      </c:ext>
                    </c:extLst>
                    <c:numCache>
                      <c:formatCode>0</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uri="{02D57815-91ED-43cb-92C2-25804820EDAC}">
                        <c15:fullRef>
                          <c15:sqref>'Natural Gas Prices'!$C$7:$C$27</c15:sqref>
                        </c15:fullRef>
                        <c15:formulaRef>
                          <c15:sqref>'Natural Gas Prices'!$C$7:$C$22</c15:sqref>
                        </c15:formulaRef>
                      </c:ext>
                    </c:extLst>
                    <c:numCache>
                      <c:formatCode>0.00</c:formatCode>
                      <c:ptCount val="16"/>
                      <c:pt idx="0">
                        <c:v>5.1942235672054435</c:v>
                      </c:pt>
                      <c:pt idx="1">
                        <c:v>4.1584263010410218</c:v>
                      </c:pt>
                      <c:pt idx="2">
                        <c:v>3.2698671681637332</c:v>
                      </c:pt>
                      <c:pt idx="3">
                        <c:v>2.41852806891792</c:v>
                      </c:pt>
                      <c:pt idx="4">
                        <c:v>2.0296559136724652</c:v>
                      </c:pt>
                      <c:pt idx="5">
                        <c:v>2.1185925614406207</c:v>
                      </c:pt>
                      <c:pt idx="6">
                        <c:v>2.2951939220589272</c:v>
                      </c:pt>
                      <c:pt idx="7">
                        <c:v>2.3784812026376279</c:v>
                      </c:pt>
                      <c:pt idx="8">
                        <c:v>2.4451656197852909</c:v>
                      </c:pt>
                      <c:pt idx="9">
                        <c:v>2.5183546941542092</c:v>
                      </c:pt>
                      <c:pt idx="10">
                        <c:v>2.567287326738569</c:v>
                      </c:pt>
                      <c:pt idx="11">
                        <c:v>2.6675393762252853</c:v>
                      </c:pt>
                      <c:pt idx="12">
                        <c:v>2.7206664278631907</c:v>
                      </c:pt>
                      <c:pt idx="13">
                        <c:v>2.701255218627709</c:v>
                      </c:pt>
                      <c:pt idx="14">
                        <c:v>2.6789596316414919</c:v>
                      </c:pt>
                      <c:pt idx="15">
                        <c:v>2.6897403567378007</c:v>
                      </c:pt>
                    </c:numCache>
                  </c:numRef>
                </c:val>
                <c:smooth val="0"/>
                <c:extLst>
                  <c:ext xmlns:c16="http://schemas.microsoft.com/office/drawing/2014/chart" uri="{C3380CC4-5D6E-409C-BE32-E72D297353CC}">
                    <c16:uniqueId val="{00000005-7BC7-4E96-A11F-E5D189C6047C}"/>
                  </c:ext>
                </c:extLst>
              </c15:ser>
            </c15:filteredLineSeries>
            <c15:filteredLineSeries>
              <c15:ser>
                <c:idx val="4"/>
                <c:order val="2"/>
                <c:tx>
                  <c:strRef>
                    <c:extLst xmlns:c15="http://schemas.microsoft.com/office/drawing/2012/chart">
                      <c:ext xmlns:c15="http://schemas.microsoft.com/office/drawing/2012/chart" uri="{02D57815-91ED-43cb-92C2-25804820EDAC}">
                        <c15:formulaRef>
                          <c15:sqref>'Natural Gas Prices'!$D$6</c15:sqref>
                        </c15:formulaRef>
                      </c:ext>
                    </c:extLst>
                    <c:strCache>
                      <c:ptCount val="1"/>
                      <c:pt idx="0">
                        <c:v>Transco Z5</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'Natural Gas Prices'!$A$7:$A$27</c15:sqref>
                        </c15:fullRef>
                        <c15:formulaRef>
                          <c15:sqref>'Natural Gas Prices'!$A$7:$A$22</c15:sqref>
                        </c15:formulaRef>
                      </c:ext>
                    </c:extLst>
                    <c:numCache>
                      <c:formatCode>0</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'Natural Gas Prices'!$D$7:$D$27</c15:sqref>
                        </c15:fullRef>
                        <c15:formulaRef>
                          <c15:sqref>'Natural Gas Prices'!$D$7:$D$22</c15:sqref>
                        </c15:formulaRef>
                      </c:ext>
                    </c:extLst>
                    <c:numCache>
                      <c:formatCode>0.00</c:formatCode>
                      <c:ptCount val="16"/>
                      <c:pt idx="0">
                        <c:v>7.2240766910052194</c:v>
                      </c:pt>
                      <c:pt idx="1">
                        <c:v>6.4583277452361747</c:v>
                      </c:pt>
                      <c:pt idx="2">
                        <c:v>4.462899487120418</c:v>
                      </c:pt>
                      <c:pt idx="3">
                        <c:v>3.2663133407137623</c:v>
                      </c:pt>
                      <c:pt idx="4">
                        <c:v>3.2374765947183213</c:v>
                      </c:pt>
                      <c:pt idx="5">
                        <c:v>3.3294889573987456</c:v>
                      </c:pt>
                      <c:pt idx="6">
                        <c:v>3.4940899976762467</c:v>
                      </c:pt>
                      <c:pt idx="7">
                        <c:v>3.6078512592562468</c:v>
                      </c:pt>
                      <c:pt idx="8">
                        <c:v>3.6965762981465198</c:v>
                      </c:pt>
                      <c:pt idx="9">
                        <c:v>3.7735779841071753</c:v>
                      </c:pt>
                      <c:pt idx="10">
                        <c:v>3.8028721442914848</c:v>
                      </c:pt>
                      <c:pt idx="11">
                        <c:v>3.8429250756512792</c:v>
                      </c:pt>
                      <c:pt idx="12">
                        <c:v>3.8357937231956125</c:v>
                      </c:pt>
                      <c:pt idx="13">
                        <c:v>3.8338921278842553</c:v>
                      </c:pt>
                      <c:pt idx="14">
                        <c:v>3.845295528770956</c:v>
                      </c:pt>
                      <c:pt idx="15">
                        <c:v>3.8613143757652493</c:v>
                      </c:pt>
                    </c:numCache>
                  </c:numRef>
                </c:val>
                <c:smooth val="0"/>
                <c:extLst xmlns:c15="http://schemas.microsoft.com/office/drawing/2012/chart">
                  <c:ext xmlns:c16="http://schemas.microsoft.com/office/drawing/2014/chart" uri="{C3380CC4-5D6E-409C-BE32-E72D297353CC}">
                    <c16:uniqueId val="{00000006-7BC7-4E96-A11F-E5D189C6047C}"/>
                  </c:ext>
                </c:extLst>
              </c15:ser>
            </c15:filteredLineSeries>
          </c:ext>
        </c:extLst>
      </c:lineChart>
      <c:catAx>
        <c:axId val="5937757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3777904"/>
        <c:crosses val="autoZero"/>
        <c:auto val="1"/>
        <c:lblAlgn val="ctr"/>
        <c:lblOffset val="100"/>
        <c:noMultiLvlLbl val="0"/>
      </c:catAx>
      <c:valAx>
        <c:axId val="59377790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a:solidFill>
                      <a:schemeClr val="tx1">
                        <a:lumMod val="65000"/>
                        <a:lumOff val="35000"/>
                      </a:schemeClr>
                    </a:solidFill>
                  </a:rPr>
                  <a:t>2021$/MMBtu</a:t>
                </a:r>
              </a:p>
            </c:rich>
          </c:tx>
          <c:layout>
            <c:manualLayout>
              <c:xMode val="edge"/>
              <c:yMode val="edge"/>
              <c:x val="1.2110324118130865E-2"/>
              <c:y val="0.3212524606299212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3775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Average Energy Prices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'Energy Prices'!$B$3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Prices'!$B$4:$B$22</c15:sqref>
                  </c15:fullRef>
                </c:ext>
              </c:extLst>
              <c:f>'Energy Prices'!$B$4:$B$19</c:f>
              <c:numCache>
                <c:formatCode>_(* #,##0.00_);_(* \(#,##0.00\);_(* "-"??_);_(@_)</c:formatCode>
                <c:ptCount val="16"/>
                <c:pt idx="0">
                  <c:v>70.056686401367188</c:v>
                </c:pt>
                <c:pt idx="1">
                  <c:v>55.725387573242188</c:v>
                </c:pt>
                <c:pt idx="2">
                  <c:v>48.061836242675781</c:v>
                </c:pt>
                <c:pt idx="3">
                  <c:v>39.978076934814453</c:v>
                </c:pt>
                <c:pt idx="4">
                  <c:v>35.7113037109375</c:v>
                </c:pt>
                <c:pt idx="5">
                  <c:v>32.749595642089844</c:v>
                </c:pt>
                <c:pt idx="6">
                  <c:v>32.62310791015625</c:v>
                </c:pt>
                <c:pt idx="7">
                  <c:v>33.567855834960938</c:v>
                </c:pt>
                <c:pt idx="8">
                  <c:v>38.3548583984375</c:v>
                </c:pt>
                <c:pt idx="9">
                  <c:v>38.421401977539063</c:v>
                </c:pt>
                <c:pt idx="10">
                  <c:v>37.935283660888672</c:v>
                </c:pt>
                <c:pt idx="11">
                  <c:v>37.830162048339844</c:v>
                </c:pt>
                <c:pt idx="12">
                  <c:v>37.570587158203125</c:v>
                </c:pt>
                <c:pt idx="13">
                  <c:v>37.628044128417969</c:v>
                </c:pt>
                <c:pt idx="14">
                  <c:v>37.8511962890625</c:v>
                </c:pt>
                <c:pt idx="15">
                  <c:v>37.952892303466797</c:v>
                </c:pt>
              </c:numCache>
            </c:numRef>
          </c:val>
          <c:smooth val="0"/>
          <c:extLst>
            <c:ext xmlns:c16="http://schemas.microsoft.com/office/drawing/2014/chart" uri="{C3380CC4-5D6E-409C-BE32-E72D297353CC}">
              <c16:uniqueId val="{00000000-8F63-40B2-BE85-6C1BFD743D71}"/>
            </c:ext>
          </c:extLst>
        </c:ser>
        <c:ser>
          <c:idx val="1"/>
          <c:order val="1"/>
          <c:tx>
            <c:strRef>
              <c:f>'Energy Prices'!$C$3</c:f>
              <c:strCache>
                <c:ptCount val="1"/>
                <c:pt idx="0">
                  <c:v>REF+HC</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Prices'!$C$4:$C$22</c15:sqref>
                  </c15:fullRef>
                </c:ext>
              </c:extLst>
              <c:f>'Energy Prices'!$C$4:$C$19</c:f>
              <c:numCache>
                <c:formatCode>_(* #,##0.00_);_(* \(#,##0.00\);_(* "-"??_);_(@_)</c:formatCode>
                <c:ptCount val="16"/>
                <c:pt idx="0">
                  <c:v>70.054733276367188</c:v>
                </c:pt>
                <c:pt idx="1">
                  <c:v>55.7281494140625</c:v>
                </c:pt>
                <c:pt idx="2">
                  <c:v>47.764114379882813</c:v>
                </c:pt>
                <c:pt idx="3">
                  <c:v>39.478065490722656</c:v>
                </c:pt>
                <c:pt idx="4">
                  <c:v>35.096736907958984</c:v>
                </c:pt>
                <c:pt idx="5">
                  <c:v>32.236801147460938</c:v>
                </c:pt>
                <c:pt idx="6">
                  <c:v>32.173587799072266</c:v>
                </c:pt>
                <c:pt idx="7">
                  <c:v>33.165348052978516</c:v>
                </c:pt>
                <c:pt idx="8">
                  <c:v>38.074810028076172</c:v>
                </c:pt>
                <c:pt idx="9">
                  <c:v>38.028244018554688</c:v>
                </c:pt>
                <c:pt idx="10">
                  <c:v>37.651611328125</c:v>
                </c:pt>
                <c:pt idx="11">
                  <c:v>37.690639495849609</c:v>
                </c:pt>
                <c:pt idx="12">
                  <c:v>37.557258605957031</c:v>
                </c:pt>
                <c:pt idx="13">
                  <c:v>37.529129028320313</c:v>
                </c:pt>
                <c:pt idx="14">
                  <c:v>37.63824462890625</c:v>
                </c:pt>
                <c:pt idx="15">
                  <c:v>37.809356689453125</c:v>
                </c:pt>
              </c:numCache>
            </c:numRef>
          </c:val>
          <c:smooth val="0"/>
          <c:extLst>
            <c:ext xmlns:c16="http://schemas.microsoft.com/office/drawing/2014/chart" uri="{C3380CC4-5D6E-409C-BE32-E72D297353CC}">
              <c16:uniqueId val="{00000001-8F63-40B2-BE85-6C1BFD743D71}"/>
            </c:ext>
          </c:extLst>
        </c:ser>
        <c:ser>
          <c:idx val="2"/>
          <c:order val="2"/>
          <c:tx>
            <c:strRef>
              <c:f>'Energy Prices'!$D$3</c:f>
              <c:strCache>
                <c:ptCount val="1"/>
                <c:pt idx="0">
                  <c:v>NCR</c:v>
                </c:pt>
              </c:strCache>
            </c:strRef>
          </c:tx>
          <c:spPr>
            <a:ln w="28575" cap="rnd">
              <a:solidFill>
                <a:schemeClr val="bg2">
                  <a:lumMod val="60000"/>
                  <a:lumOff val="40000"/>
                </a:schemeClr>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Prices'!$D$4:$D$22</c15:sqref>
                  </c15:fullRef>
                </c:ext>
              </c:extLst>
              <c:f>'Energy Prices'!$D$4:$D$19</c:f>
              <c:numCache>
                <c:formatCode>_(* #,##0.00_);_(* \(#,##0.00\);_(* "-"??_);_(@_)</c:formatCode>
                <c:ptCount val="16"/>
                <c:pt idx="0">
                  <c:v>70.055488586425781</c:v>
                </c:pt>
                <c:pt idx="1">
                  <c:v>55.718418121337891</c:v>
                </c:pt>
                <c:pt idx="2">
                  <c:v>47.243057250976563</c:v>
                </c:pt>
                <c:pt idx="3">
                  <c:v>37.116695404052734</c:v>
                </c:pt>
                <c:pt idx="4">
                  <c:v>31.729726791381836</c:v>
                </c:pt>
                <c:pt idx="5">
                  <c:v>28.934101104736328</c:v>
                </c:pt>
                <c:pt idx="6">
                  <c:v>28.683765411376953</c:v>
                </c:pt>
                <c:pt idx="7">
                  <c:v>29.213266372680664</c:v>
                </c:pt>
                <c:pt idx="8">
                  <c:v>29.188962936401367</c:v>
                </c:pt>
                <c:pt idx="9">
                  <c:v>28.958990097045898</c:v>
                </c:pt>
                <c:pt idx="10">
                  <c:v>28.616987228393555</c:v>
                </c:pt>
                <c:pt idx="11">
                  <c:v>28.898782730102539</c:v>
                </c:pt>
                <c:pt idx="12">
                  <c:v>28.903968811035156</c:v>
                </c:pt>
                <c:pt idx="13">
                  <c:v>28.765604019165039</c:v>
                </c:pt>
                <c:pt idx="14">
                  <c:v>28.658397674560547</c:v>
                </c:pt>
                <c:pt idx="15">
                  <c:v>28.723115921020508</c:v>
                </c:pt>
              </c:numCache>
            </c:numRef>
          </c:val>
          <c:smooth val="0"/>
          <c:extLst>
            <c:ext xmlns:c16="http://schemas.microsoft.com/office/drawing/2014/chart" uri="{C3380CC4-5D6E-409C-BE32-E72D297353CC}">
              <c16:uniqueId val="{00000002-8F63-40B2-BE85-6C1BFD743D71}"/>
            </c:ext>
          </c:extLst>
        </c:ser>
        <c:ser>
          <c:idx val="3"/>
          <c:order val="3"/>
          <c:tx>
            <c:strRef>
              <c:f>'Energy Prices'!$E$3</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Prices'!$E$4:$E$22</c15:sqref>
                  </c15:fullRef>
                </c:ext>
              </c:extLst>
              <c:f>'Energy Prices'!$E$4:$E$19</c:f>
              <c:numCache>
                <c:formatCode>_(* #,##0.00_);_(* \(#,##0.00\);_(* "-"??_);_(@_)</c:formatCode>
                <c:ptCount val="16"/>
                <c:pt idx="0">
                  <c:v>70.053131103515625</c:v>
                </c:pt>
                <c:pt idx="1">
                  <c:v>56.963088989257813</c:v>
                </c:pt>
                <c:pt idx="2">
                  <c:v>49.337692260742188</c:v>
                </c:pt>
                <c:pt idx="3">
                  <c:v>41.303218841552734</c:v>
                </c:pt>
                <c:pt idx="4">
                  <c:v>36.927261352539063</c:v>
                </c:pt>
                <c:pt idx="5">
                  <c:v>33.765087127685547</c:v>
                </c:pt>
                <c:pt idx="6">
                  <c:v>33.611232757568359</c:v>
                </c:pt>
                <c:pt idx="7">
                  <c:v>34.611484527587891</c:v>
                </c:pt>
                <c:pt idx="8">
                  <c:v>39.438796997070313</c:v>
                </c:pt>
                <c:pt idx="9">
                  <c:v>39.015708923339844</c:v>
                </c:pt>
                <c:pt idx="10">
                  <c:v>38.479957580566406</c:v>
                </c:pt>
                <c:pt idx="11">
                  <c:v>38.066444396972656</c:v>
                </c:pt>
                <c:pt idx="12">
                  <c:v>37.762248992919922</c:v>
                </c:pt>
                <c:pt idx="13">
                  <c:v>37.547153472900391</c:v>
                </c:pt>
                <c:pt idx="14">
                  <c:v>37.564678192138672</c:v>
                </c:pt>
                <c:pt idx="15">
                  <c:v>37.276679992675781</c:v>
                </c:pt>
              </c:numCache>
            </c:numRef>
          </c:val>
          <c:smooth val="0"/>
          <c:extLst>
            <c:ext xmlns:c16="http://schemas.microsoft.com/office/drawing/2014/chart" uri="{C3380CC4-5D6E-409C-BE32-E72D297353CC}">
              <c16:uniqueId val="{00000003-8F63-40B2-BE85-6C1BFD743D71}"/>
            </c:ext>
          </c:extLst>
        </c:ser>
        <c:ser>
          <c:idx val="4"/>
          <c:order val="4"/>
          <c:tx>
            <c:strRef>
              <c:f>'Energy Prices'!$F$3</c:f>
              <c:strCache>
                <c:ptCount val="1"/>
                <c:pt idx="0">
                  <c:v>ECR</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Prices'!$F$4:$F$22</c15:sqref>
                  </c15:fullRef>
                </c:ext>
              </c:extLst>
              <c:f>'Energy Prices'!$F$4:$F$19</c:f>
              <c:numCache>
                <c:formatCode>_(* #,##0.00_);_(* \(#,##0.00\);_(* "-"??_);_(@_)</c:formatCode>
                <c:ptCount val="16"/>
                <c:pt idx="0">
                  <c:v>70.055801391601563</c:v>
                </c:pt>
                <c:pt idx="1">
                  <c:v>54.791358947753906</c:v>
                </c:pt>
                <c:pt idx="2">
                  <c:v>49.009029388427734</c:v>
                </c:pt>
                <c:pt idx="3">
                  <c:v>45.243476867675781</c:v>
                </c:pt>
                <c:pt idx="4">
                  <c:v>43.344093322753906</c:v>
                </c:pt>
                <c:pt idx="5">
                  <c:v>39.382144927978516</c:v>
                </c:pt>
                <c:pt idx="6">
                  <c:v>40.959346771240234</c:v>
                </c:pt>
                <c:pt idx="7">
                  <c:v>57.079319000244141</c:v>
                </c:pt>
                <c:pt idx="8">
                  <c:v>58.045200347900391</c:v>
                </c:pt>
                <c:pt idx="9">
                  <c:v>58.929725646972656</c:v>
                </c:pt>
                <c:pt idx="10">
                  <c:v>59.608829498291016</c:v>
                </c:pt>
                <c:pt idx="11">
                  <c:v>60.347156524658203</c:v>
                </c:pt>
                <c:pt idx="12">
                  <c:v>60.77593994140625</c:v>
                </c:pt>
                <c:pt idx="13">
                  <c:v>61.019752502441406</c:v>
                </c:pt>
                <c:pt idx="14">
                  <c:v>62.402015686035156</c:v>
                </c:pt>
                <c:pt idx="15">
                  <c:v>63.157829284667969</c:v>
                </c:pt>
              </c:numCache>
            </c:numRef>
          </c:val>
          <c:smooth val="0"/>
          <c:extLst>
            <c:ext xmlns:c16="http://schemas.microsoft.com/office/drawing/2014/chart" uri="{C3380CC4-5D6E-409C-BE32-E72D297353CC}">
              <c16:uniqueId val="{00000004-8F63-40B2-BE85-6C1BFD743D71}"/>
            </c:ext>
          </c:extLst>
        </c:ser>
        <c:dLbls>
          <c:showLegendKey val="0"/>
          <c:showVal val="0"/>
          <c:showCatName val="0"/>
          <c:showSerName val="0"/>
          <c:showPercent val="0"/>
          <c:showBubbleSize val="0"/>
        </c:dLbls>
        <c:smooth val="0"/>
        <c:axId val="-1196771632"/>
        <c:axId val="1419916896"/>
      </c:lineChart>
      <c:catAx>
        <c:axId val="-1196771632"/>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252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9916896"/>
        <c:crosses val="autoZero"/>
        <c:auto val="1"/>
        <c:lblAlgn val="ctr"/>
        <c:lblOffset val="100"/>
        <c:noMultiLvlLbl val="0"/>
      </c:catAx>
      <c:valAx>
        <c:axId val="141991689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latin typeface="Arial" panose="020B0604020202020204" pitchFamily="34" charset="0"/>
                    <a:cs typeface="Arial" panose="020B0604020202020204" pitchFamily="34" charset="0"/>
                  </a:rPr>
                  <a:t>2021$/MWh</a:t>
                </a:r>
              </a:p>
            </c:rich>
          </c:tx>
          <c:layout>
            <c:manualLayout>
              <c:xMode val="edge"/>
              <c:yMode val="edge"/>
              <c:x val="1.0648148148148146E-2"/>
              <c:y val="0.2810813101487313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96771632"/>
        <c:crosses val="autoZero"/>
        <c:crossBetween val="between"/>
      </c:valAx>
      <c:spPr>
        <a:noFill/>
        <a:ln>
          <a:noFill/>
        </a:ln>
        <a:effectLst/>
      </c:spPr>
    </c:plotArea>
    <c:legend>
      <c:legendPos val="b"/>
      <c:layout>
        <c:manualLayout>
          <c:xMode val="edge"/>
          <c:yMode val="edge"/>
          <c:x val="9.345745844269468E-2"/>
          <c:y val="0.91608677821522311"/>
          <c:w val="0.82234434237387011"/>
          <c:h val="6.307988845144356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On-Peak Energy Prices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'Energy Prices'!$J$3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Prices'!$J$4:$J$22</c15:sqref>
                  </c15:fullRef>
                </c:ext>
              </c:extLst>
              <c:f>'Energy Prices'!$J$4:$J$19</c:f>
              <c:numCache>
                <c:formatCode>_(* #,##0.00_);_(* \(#,##0.00\);_(* "-"??_);_(@_)</c:formatCode>
                <c:ptCount val="16"/>
                <c:pt idx="0">
                  <c:v>77.464523315429688</c:v>
                </c:pt>
                <c:pt idx="1">
                  <c:v>62.825817108154297</c:v>
                </c:pt>
                <c:pt idx="2">
                  <c:v>54.733917236328125</c:v>
                </c:pt>
                <c:pt idx="3">
                  <c:v>46.054599761962891</c:v>
                </c:pt>
                <c:pt idx="4">
                  <c:v>40.492946624755859</c:v>
                </c:pt>
                <c:pt idx="5">
                  <c:v>37.000392913818359</c:v>
                </c:pt>
                <c:pt idx="6">
                  <c:v>36.548500061035156</c:v>
                </c:pt>
                <c:pt idx="7">
                  <c:v>37.432895660400391</c:v>
                </c:pt>
                <c:pt idx="8">
                  <c:v>42.586753845214844</c:v>
                </c:pt>
                <c:pt idx="9">
                  <c:v>42.391338348388672</c:v>
                </c:pt>
                <c:pt idx="10">
                  <c:v>41.473197937011719</c:v>
                </c:pt>
                <c:pt idx="11">
                  <c:v>41.083587646484375</c:v>
                </c:pt>
                <c:pt idx="12">
                  <c:v>40.577445983886719</c:v>
                </c:pt>
                <c:pt idx="13">
                  <c:v>40.586208343505859</c:v>
                </c:pt>
                <c:pt idx="14">
                  <c:v>40.822311401367188</c:v>
                </c:pt>
                <c:pt idx="15">
                  <c:v>40.359413146972656</c:v>
                </c:pt>
              </c:numCache>
            </c:numRef>
          </c:val>
          <c:smooth val="0"/>
          <c:extLst>
            <c:ext xmlns:c16="http://schemas.microsoft.com/office/drawing/2014/chart" uri="{C3380CC4-5D6E-409C-BE32-E72D297353CC}">
              <c16:uniqueId val="{00000000-7645-4708-8549-427570711BE9}"/>
            </c:ext>
          </c:extLst>
        </c:ser>
        <c:ser>
          <c:idx val="1"/>
          <c:order val="1"/>
          <c:tx>
            <c:strRef>
              <c:f>'Energy Prices'!$K$3</c:f>
              <c:strCache>
                <c:ptCount val="1"/>
                <c:pt idx="0">
                  <c:v>REF-HC</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Prices'!$K$4:$K$22</c15:sqref>
                  </c15:fullRef>
                </c:ext>
              </c:extLst>
              <c:f>'Energy Prices'!$K$4:$K$19</c:f>
              <c:numCache>
                <c:formatCode>_(* #,##0.00_);_(* \(#,##0.00\);_(* "-"??_);_(@_)</c:formatCode>
                <c:ptCount val="16"/>
                <c:pt idx="0">
                  <c:v>77.461273193359375</c:v>
                </c:pt>
                <c:pt idx="1">
                  <c:v>62.8287353515625</c:v>
                </c:pt>
                <c:pt idx="2">
                  <c:v>54.374000549316406</c:v>
                </c:pt>
                <c:pt idx="3">
                  <c:v>45.474567413330078</c:v>
                </c:pt>
                <c:pt idx="4">
                  <c:v>39.874919891357422</c:v>
                </c:pt>
                <c:pt idx="5">
                  <c:v>36.479129791259766</c:v>
                </c:pt>
                <c:pt idx="6">
                  <c:v>36.107975006103516</c:v>
                </c:pt>
                <c:pt idx="7">
                  <c:v>37.082229614257813</c:v>
                </c:pt>
                <c:pt idx="8">
                  <c:v>42.460308074951172</c:v>
                </c:pt>
                <c:pt idx="9">
                  <c:v>42.176563262939453</c:v>
                </c:pt>
                <c:pt idx="10">
                  <c:v>41.439456939697266</c:v>
                </c:pt>
                <c:pt idx="11">
                  <c:v>41.316577911376953</c:v>
                </c:pt>
                <c:pt idx="12">
                  <c:v>40.893379211425781</c:v>
                </c:pt>
                <c:pt idx="13">
                  <c:v>40.741073608398438</c:v>
                </c:pt>
                <c:pt idx="14">
                  <c:v>40.871463775634766</c:v>
                </c:pt>
                <c:pt idx="15">
                  <c:v>40.595375061035156</c:v>
                </c:pt>
              </c:numCache>
            </c:numRef>
          </c:val>
          <c:smooth val="0"/>
          <c:extLst>
            <c:ext xmlns:c16="http://schemas.microsoft.com/office/drawing/2014/chart" uri="{C3380CC4-5D6E-409C-BE32-E72D297353CC}">
              <c16:uniqueId val="{00000001-7645-4708-8549-427570711BE9}"/>
            </c:ext>
          </c:extLst>
        </c:ser>
        <c:ser>
          <c:idx val="2"/>
          <c:order val="2"/>
          <c:tx>
            <c:strRef>
              <c:f>'Energy Prices'!$L$3</c:f>
              <c:strCache>
                <c:ptCount val="1"/>
                <c:pt idx="0">
                  <c:v>NCR</c:v>
                </c:pt>
              </c:strCache>
            </c:strRef>
          </c:tx>
          <c:spPr>
            <a:ln w="28575" cap="rnd">
              <a:solidFill>
                <a:schemeClr val="bg2">
                  <a:lumMod val="60000"/>
                  <a:lumOff val="40000"/>
                </a:schemeClr>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Prices'!$L$4:$L$22</c15:sqref>
                  </c15:fullRef>
                </c:ext>
              </c:extLst>
              <c:f>'Energy Prices'!$L$4:$L$19</c:f>
              <c:numCache>
                <c:formatCode>_(* #,##0.00_);_(* \(#,##0.00\);_(* "-"??_);_(@_)</c:formatCode>
                <c:ptCount val="16"/>
                <c:pt idx="0">
                  <c:v>77.461044311523438</c:v>
                </c:pt>
                <c:pt idx="1">
                  <c:v>62.8106689453125</c:v>
                </c:pt>
                <c:pt idx="2">
                  <c:v>53.878833770751953</c:v>
                </c:pt>
                <c:pt idx="3">
                  <c:v>43.077312469482422</c:v>
                </c:pt>
                <c:pt idx="4">
                  <c:v>36.480579376220703</c:v>
                </c:pt>
                <c:pt idx="5">
                  <c:v>33.053146362304688</c:v>
                </c:pt>
                <c:pt idx="6">
                  <c:v>32.398902893066406</c:v>
                </c:pt>
                <c:pt idx="7">
                  <c:v>32.781791687011719</c:v>
                </c:pt>
                <c:pt idx="8">
                  <c:v>32.720066070556641</c:v>
                </c:pt>
                <c:pt idx="9">
                  <c:v>32.186248779296875</c:v>
                </c:pt>
                <c:pt idx="10">
                  <c:v>31.54301643371582</c:v>
                </c:pt>
                <c:pt idx="11">
                  <c:v>31.657169342041016</c:v>
                </c:pt>
                <c:pt idx="12">
                  <c:v>31.499679565429688</c:v>
                </c:pt>
                <c:pt idx="13">
                  <c:v>31.323440551757813</c:v>
                </c:pt>
                <c:pt idx="14">
                  <c:v>31.28033447265625</c:v>
                </c:pt>
                <c:pt idx="15">
                  <c:v>30.971027374267578</c:v>
                </c:pt>
              </c:numCache>
            </c:numRef>
          </c:val>
          <c:smooth val="0"/>
          <c:extLst>
            <c:ext xmlns:c16="http://schemas.microsoft.com/office/drawing/2014/chart" uri="{C3380CC4-5D6E-409C-BE32-E72D297353CC}">
              <c16:uniqueId val="{00000002-7645-4708-8549-427570711BE9}"/>
            </c:ext>
          </c:extLst>
        </c:ser>
        <c:ser>
          <c:idx val="3"/>
          <c:order val="3"/>
          <c:tx>
            <c:strRef>
              <c:f>'Energy Prices'!$M$3</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Prices'!$M$4:$M$22</c15:sqref>
                  </c15:fullRef>
                </c:ext>
              </c:extLst>
              <c:f>'Energy Prices'!$M$4:$M$19</c:f>
              <c:numCache>
                <c:formatCode>_(* #,##0.00_);_(* \(#,##0.00\);_(* "-"??_);_(@_)</c:formatCode>
                <c:ptCount val="16"/>
                <c:pt idx="0">
                  <c:v>77.460731506347656</c:v>
                </c:pt>
                <c:pt idx="1">
                  <c:v>64.297065734863281</c:v>
                </c:pt>
                <c:pt idx="2">
                  <c:v>56.210811614990234</c:v>
                </c:pt>
                <c:pt idx="3">
                  <c:v>47.541263580322266</c:v>
                </c:pt>
                <c:pt idx="4">
                  <c:v>41.757667541503906</c:v>
                </c:pt>
                <c:pt idx="5">
                  <c:v>37.936847686767578</c:v>
                </c:pt>
                <c:pt idx="6">
                  <c:v>37.474990844726563</c:v>
                </c:pt>
                <c:pt idx="7">
                  <c:v>38.384029388427734</c:v>
                </c:pt>
                <c:pt idx="8">
                  <c:v>43.556194305419922</c:v>
                </c:pt>
                <c:pt idx="9">
                  <c:v>42.798084259033203</c:v>
                </c:pt>
                <c:pt idx="10">
                  <c:v>41.744899749755859</c:v>
                </c:pt>
                <c:pt idx="11">
                  <c:v>40.971538543701172</c:v>
                </c:pt>
                <c:pt idx="12">
                  <c:v>40.524063110351563</c:v>
                </c:pt>
                <c:pt idx="13">
                  <c:v>40.122798919677734</c:v>
                </c:pt>
                <c:pt idx="14">
                  <c:v>40.010185241699219</c:v>
                </c:pt>
                <c:pt idx="15">
                  <c:v>38.872146606445313</c:v>
                </c:pt>
              </c:numCache>
            </c:numRef>
          </c:val>
          <c:smooth val="0"/>
          <c:extLst>
            <c:ext xmlns:c16="http://schemas.microsoft.com/office/drawing/2014/chart" uri="{C3380CC4-5D6E-409C-BE32-E72D297353CC}">
              <c16:uniqueId val="{00000003-7645-4708-8549-427570711BE9}"/>
            </c:ext>
          </c:extLst>
        </c:ser>
        <c:ser>
          <c:idx val="4"/>
          <c:order val="4"/>
          <c:tx>
            <c:strRef>
              <c:f>'Energy Prices'!$N$3</c:f>
              <c:strCache>
                <c:ptCount val="1"/>
                <c:pt idx="0">
                  <c:v>ECR</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Prices'!$N$4:$N$22</c15:sqref>
                  </c15:fullRef>
                </c:ext>
              </c:extLst>
              <c:f>'Energy Prices'!$N$4:$N$19</c:f>
              <c:numCache>
                <c:formatCode>_(* #,##0.00_);_(* \(#,##0.00\);_(* "-"??_);_(@_)</c:formatCode>
                <c:ptCount val="16"/>
                <c:pt idx="0">
                  <c:v>77.46160888671875</c:v>
                </c:pt>
                <c:pt idx="1">
                  <c:v>61.723442077636719</c:v>
                </c:pt>
                <c:pt idx="2">
                  <c:v>55.561405181884766</c:v>
                </c:pt>
                <c:pt idx="3">
                  <c:v>51.409111022949219</c:v>
                </c:pt>
                <c:pt idx="4">
                  <c:v>48.412254333496094</c:v>
                </c:pt>
                <c:pt idx="5">
                  <c:v>43.877124786376953</c:v>
                </c:pt>
                <c:pt idx="6">
                  <c:v>45.504531860351563</c:v>
                </c:pt>
                <c:pt idx="7">
                  <c:v>57.079319000244141</c:v>
                </c:pt>
                <c:pt idx="8">
                  <c:v>63.514888763427734</c:v>
                </c:pt>
                <c:pt idx="9">
                  <c:v>64.106353759765625</c:v>
                </c:pt>
                <c:pt idx="10">
                  <c:v>64.353530883789063</c:v>
                </c:pt>
                <c:pt idx="11">
                  <c:v>64.874588012695313</c:v>
                </c:pt>
                <c:pt idx="12">
                  <c:v>64.925910949707031</c:v>
                </c:pt>
                <c:pt idx="13">
                  <c:v>64.926170349121094</c:v>
                </c:pt>
                <c:pt idx="14">
                  <c:v>66.143051147460938</c:v>
                </c:pt>
                <c:pt idx="15">
                  <c:v>65.9822998046875</c:v>
                </c:pt>
              </c:numCache>
            </c:numRef>
          </c:val>
          <c:smooth val="0"/>
          <c:extLst>
            <c:ext xmlns:c16="http://schemas.microsoft.com/office/drawing/2014/chart" uri="{C3380CC4-5D6E-409C-BE32-E72D297353CC}">
              <c16:uniqueId val="{00000004-7645-4708-8549-427570711BE9}"/>
            </c:ext>
          </c:extLst>
        </c:ser>
        <c:dLbls>
          <c:showLegendKey val="0"/>
          <c:showVal val="0"/>
          <c:showCatName val="0"/>
          <c:showSerName val="0"/>
          <c:showPercent val="0"/>
          <c:showBubbleSize val="0"/>
        </c:dLbls>
        <c:smooth val="0"/>
        <c:axId val="-1583099184"/>
        <c:axId val="-1583098640"/>
      </c:lineChart>
      <c:catAx>
        <c:axId val="-158309918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252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83098640"/>
        <c:crosses val="autoZero"/>
        <c:auto val="1"/>
        <c:lblAlgn val="ctr"/>
        <c:lblOffset val="100"/>
        <c:noMultiLvlLbl val="0"/>
      </c:catAx>
      <c:valAx>
        <c:axId val="-158309864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latin typeface="Arial" panose="020B0604020202020204" pitchFamily="34" charset="0"/>
                    <a:cs typeface="Arial" panose="020B0604020202020204" pitchFamily="34" charset="0"/>
                  </a:rPr>
                  <a:t>2021$/MWh</a:t>
                </a:r>
              </a:p>
            </c:rich>
          </c:tx>
          <c:layout>
            <c:manualLayout>
              <c:xMode val="edge"/>
              <c:yMode val="edge"/>
              <c:x val="1.0648148148148146E-2"/>
              <c:y val="0.2810813101487313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83099184"/>
        <c:crosses val="autoZero"/>
        <c:crossBetween val="between"/>
      </c:valAx>
      <c:spPr>
        <a:noFill/>
        <a:ln>
          <a:noFill/>
        </a:ln>
        <a:effectLst/>
      </c:spPr>
    </c:plotArea>
    <c:legend>
      <c:legendPos val="b"/>
      <c:layout>
        <c:manualLayout>
          <c:xMode val="edge"/>
          <c:yMode val="edge"/>
          <c:x val="9.345745844269468E-2"/>
          <c:y val="0.91608677821522311"/>
          <c:w val="0.82234434237387011"/>
          <c:h val="6.307988845144356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Off-Peak Energy Prices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'Energy Prices'!$R$3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Prices'!$R$4:$R$22</c15:sqref>
                  </c15:fullRef>
                </c:ext>
              </c:extLst>
              <c:f>'Energy Prices'!$R$4:$R$19</c:f>
              <c:numCache>
                <c:formatCode>_(* #,##0.00_);_(* \(#,##0.00\);_(* "-"??_);_(@_)</c:formatCode>
                <c:ptCount val="16"/>
                <c:pt idx="0">
                  <c:v>63.357425689697266</c:v>
                </c:pt>
                <c:pt idx="1">
                  <c:v>49.304126739501953</c:v>
                </c:pt>
                <c:pt idx="2">
                  <c:v>41.970947265625</c:v>
                </c:pt>
                <c:pt idx="3">
                  <c:v>34.442394256591797</c:v>
                </c:pt>
                <c:pt idx="4">
                  <c:v>31.355253219604492</c:v>
                </c:pt>
                <c:pt idx="5">
                  <c:v>28.877138137817383</c:v>
                </c:pt>
                <c:pt idx="6">
                  <c:v>29.091615676879883</c:v>
                </c:pt>
                <c:pt idx="7">
                  <c:v>30.046823501586914</c:v>
                </c:pt>
                <c:pt idx="8">
                  <c:v>34.499626159667969</c:v>
                </c:pt>
                <c:pt idx="9">
                  <c:v>34.8048095703125</c:v>
                </c:pt>
                <c:pt idx="10">
                  <c:v>34.705551147460938</c:v>
                </c:pt>
                <c:pt idx="11">
                  <c:v>34.887935638427734</c:v>
                </c:pt>
                <c:pt idx="12">
                  <c:v>34.851345062255859</c:v>
                </c:pt>
                <c:pt idx="13">
                  <c:v>34.933170318603516</c:v>
                </c:pt>
                <c:pt idx="14">
                  <c:v>35.138893127441406</c:v>
                </c:pt>
                <c:pt idx="15">
                  <c:v>35.760562896728516</c:v>
                </c:pt>
              </c:numCache>
            </c:numRef>
          </c:val>
          <c:smooth val="0"/>
          <c:extLst>
            <c:ext xmlns:c16="http://schemas.microsoft.com/office/drawing/2014/chart" uri="{C3380CC4-5D6E-409C-BE32-E72D297353CC}">
              <c16:uniqueId val="{00000000-14DE-4CBC-9F3D-1C3CD9D8CB00}"/>
            </c:ext>
          </c:extLst>
        </c:ser>
        <c:ser>
          <c:idx val="1"/>
          <c:order val="1"/>
          <c:tx>
            <c:strRef>
              <c:f>'Energy Prices'!$S$3</c:f>
              <c:strCache>
                <c:ptCount val="1"/>
                <c:pt idx="0">
                  <c:v>REF-HC</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Prices'!$S$4:$S$22</c15:sqref>
                  </c15:fullRef>
                </c:ext>
              </c:extLst>
              <c:f>'Energy Prices'!$S$4:$S$19</c:f>
              <c:numCache>
                <c:formatCode>_(* #,##0.00_);_(* \(#,##0.00\);_(* "-"??_);_(@_)</c:formatCode>
                <c:ptCount val="16"/>
                <c:pt idx="0">
                  <c:v>63.356651306152344</c:v>
                </c:pt>
                <c:pt idx="1">
                  <c:v>49.306755065917969</c:v>
                </c:pt>
                <c:pt idx="2">
                  <c:v>41.730003356933594</c:v>
                </c:pt>
                <c:pt idx="3">
                  <c:v>34.015281677246094</c:v>
                </c:pt>
                <c:pt idx="4">
                  <c:v>30.74383544921875</c:v>
                </c:pt>
                <c:pt idx="5">
                  <c:v>28.372060775756836</c:v>
                </c:pt>
                <c:pt idx="6">
                  <c:v>28.634000778198242</c:v>
                </c:pt>
                <c:pt idx="7">
                  <c:v>29.597091674804688</c:v>
                </c:pt>
                <c:pt idx="8">
                  <c:v>34.079643249511719</c:v>
                </c:pt>
                <c:pt idx="9">
                  <c:v>34.2491455078125</c:v>
                </c:pt>
                <c:pt idx="10">
                  <c:v>34.193717956542969</c:v>
                </c:pt>
                <c:pt idx="11">
                  <c:v>34.411533355712891</c:v>
                </c:pt>
                <c:pt idx="12">
                  <c:v>34.540245056152344</c:v>
                </c:pt>
                <c:pt idx="13">
                  <c:v>34.603065490722656</c:v>
                </c:pt>
                <c:pt idx="14">
                  <c:v>34.686668395996094</c:v>
                </c:pt>
                <c:pt idx="15">
                  <c:v>35.271308898925781</c:v>
                </c:pt>
              </c:numCache>
            </c:numRef>
          </c:val>
          <c:smooth val="0"/>
          <c:extLst>
            <c:ext xmlns:c16="http://schemas.microsoft.com/office/drawing/2014/chart" uri="{C3380CC4-5D6E-409C-BE32-E72D297353CC}">
              <c16:uniqueId val="{00000001-14DE-4CBC-9F3D-1C3CD9D8CB00}"/>
            </c:ext>
          </c:extLst>
        </c:ser>
        <c:ser>
          <c:idx val="2"/>
          <c:order val="2"/>
          <c:tx>
            <c:strRef>
              <c:f>'Energy Prices'!$T$3</c:f>
              <c:strCache>
                <c:ptCount val="1"/>
                <c:pt idx="0">
                  <c:v>NCR</c:v>
                </c:pt>
              </c:strCache>
            </c:strRef>
          </c:tx>
          <c:spPr>
            <a:ln w="28575" cap="rnd">
              <a:solidFill>
                <a:schemeClr val="bg2">
                  <a:lumMod val="60000"/>
                  <a:lumOff val="40000"/>
                </a:schemeClr>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Prices'!$T$4:$T$22</c15:sqref>
                  </c15:fullRef>
                </c:ext>
              </c:extLst>
              <c:f>'Energy Prices'!$T$4:$T$19</c:f>
              <c:numCache>
                <c:formatCode>_(* #,##0.00_);_(* \(#,##0.00\);_(* "-"??_);_(@_)</c:formatCode>
                <c:ptCount val="16"/>
                <c:pt idx="0">
                  <c:v>63.358287811279297</c:v>
                </c:pt>
                <c:pt idx="1">
                  <c:v>49.304553985595703</c:v>
                </c:pt>
                <c:pt idx="2">
                  <c:v>41.185306549072266</c:v>
                </c:pt>
                <c:pt idx="3">
                  <c:v>31.686601638793945</c:v>
                </c:pt>
                <c:pt idx="4">
                  <c:v>27.401723861694336</c:v>
                </c:pt>
                <c:pt idx="5">
                  <c:v>25.181674957275391</c:v>
                </c:pt>
                <c:pt idx="6">
                  <c:v>25.341426849365234</c:v>
                </c:pt>
                <c:pt idx="7">
                  <c:v>25.962356567382813</c:v>
                </c:pt>
                <c:pt idx="8">
                  <c:v>25.972146987915039</c:v>
                </c:pt>
                <c:pt idx="9">
                  <c:v>26.018976211547852</c:v>
                </c:pt>
                <c:pt idx="10">
                  <c:v>25.945837020874023</c:v>
                </c:pt>
                <c:pt idx="11">
                  <c:v>26.404241561889648</c:v>
                </c:pt>
                <c:pt idx="12">
                  <c:v>26.556543350219727</c:v>
                </c:pt>
                <c:pt idx="13">
                  <c:v>26.435426712036133</c:v>
                </c:pt>
                <c:pt idx="14">
                  <c:v>26.264852523803711</c:v>
                </c:pt>
                <c:pt idx="15">
                  <c:v>26.67527961730957</c:v>
                </c:pt>
              </c:numCache>
            </c:numRef>
          </c:val>
          <c:smooth val="0"/>
          <c:extLst>
            <c:ext xmlns:c16="http://schemas.microsoft.com/office/drawing/2014/chart" uri="{C3380CC4-5D6E-409C-BE32-E72D297353CC}">
              <c16:uniqueId val="{00000002-14DE-4CBC-9F3D-1C3CD9D8CB00}"/>
            </c:ext>
          </c:extLst>
        </c:ser>
        <c:ser>
          <c:idx val="3"/>
          <c:order val="3"/>
          <c:tx>
            <c:strRef>
              <c:f>'Energy Prices'!$U$3</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Prices'!$U$4:$U$22</c15:sqref>
                  </c15:fullRef>
                </c:ext>
              </c:extLst>
              <c:f>'Energy Prices'!$U$4:$U$19</c:f>
              <c:numCache>
                <c:formatCode>_(* #,##0.00_);_(* \(#,##0.00\);_(* "-"??_);_(@_)</c:formatCode>
                <c:ptCount val="16"/>
                <c:pt idx="0">
                  <c:v>63.354084014892578</c:v>
                </c:pt>
                <c:pt idx="1">
                  <c:v>50.330623626708984</c:v>
                </c:pt>
                <c:pt idx="2">
                  <c:v>43.063274383544922</c:v>
                </c:pt>
                <c:pt idx="3">
                  <c:v>35.620391845703125</c:v>
                </c:pt>
                <c:pt idx="4">
                  <c:v>32.526786804199219</c:v>
                </c:pt>
                <c:pt idx="5">
                  <c:v>29.964637756347656</c:v>
                </c:pt>
                <c:pt idx="6">
                  <c:v>30.135189056396484</c:v>
                </c:pt>
                <c:pt idx="7">
                  <c:v>31.174718856811523</c:v>
                </c:pt>
                <c:pt idx="8">
                  <c:v>35.687870025634766</c:v>
                </c:pt>
                <c:pt idx="9">
                  <c:v>35.569984436035156</c:v>
                </c:pt>
                <c:pt idx="10">
                  <c:v>35.499416351318359</c:v>
                </c:pt>
                <c:pt idx="11">
                  <c:v>35.439228057861328</c:v>
                </c:pt>
                <c:pt idx="12">
                  <c:v>35.264610290527344</c:v>
                </c:pt>
                <c:pt idx="13">
                  <c:v>35.200748443603516</c:v>
                </c:pt>
                <c:pt idx="14">
                  <c:v>35.332195281982422</c:v>
                </c:pt>
                <c:pt idx="15">
                  <c:v>35.823223114013672</c:v>
                </c:pt>
              </c:numCache>
            </c:numRef>
          </c:val>
          <c:smooth val="0"/>
          <c:extLst>
            <c:ext xmlns:c16="http://schemas.microsoft.com/office/drawing/2014/chart" uri="{C3380CC4-5D6E-409C-BE32-E72D297353CC}">
              <c16:uniqueId val="{00000003-14DE-4CBC-9F3D-1C3CD9D8CB00}"/>
            </c:ext>
          </c:extLst>
        </c:ser>
        <c:ser>
          <c:idx val="4"/>
          <c:order val="4"/>
          <c:tx>
            <c:strRef>
              <c:f>'Energy Prices'!$V$3</c:f>
              <c:strCache>
                <c:ptCount val="1"/>
                <c:pt idx="0">
                  <c:v>ECR</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'Energy Prices'!$A$4:$A$22</c15:sqref>
                  </c15:fullRef>
                </c:ext>
              </c:extLst>
              <c:f>'Energy Prices'!$A$4:$A$19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Prices'!$V$4:$V$22</c15:sqref>
                  </c15:fullRef>
                </c:ext>
              </c:extLst>
              <c:f>'Energy Prices'!$V$4:$V$19</c:f>
              <c:numCache>
                <c:formatCode>_(* #,##0.00_);_(* \(#,##0.00\);_(* "-"??_);_(@_)</c:formatCode>
                <c:ptCount val="16"/>
                <c:pt idx="0">
                  <c:v>63.358379364013672</c:v>
                </c:pt>
                <c:pt idx="1">
                  <c:v>48.522346496582031</c:v>
                </c:pt>
                <c:pt idx="2">
                  <c:v>43.027420043945313</c:v>
                </c:pt>
                <c:pt idx="3">
                  <c:v>39.626621246337891</c:v>
                </c:pt>
                <c:pt idx="4">
                  <c:v>38.727024078369141</c:v>
                </c:pt>
                <c:pt idx="5">
                  <c:v>35.287242889404297</c:v>
                </c:pt>
                <c:pt idx="6">
                  <c:v>36.870250701904297</c:v>
                </c:pt>
                <c:pt idx="7">
                  <c:v>57.079319000244141</c:v>
                </c:pt>
                <c:pt idx="8">
                  <c:v>53.062343597412109</c:v>
                </c:pt>
                <c:pt idx="9">
                  <c:v>54.213840484619141</c:v>
                </c:pt>
                <c:pt idx="10">
                  <c:v>55.277427673339844</c:v>
                </c:pt>
                <c:pt idx="11">
                  <c:v>56.252788543701172</c:v>
                </c:pt>
                <c:pt idx="12">
                  <c:v>57.022922515869141</c:v>
                </c:pt>
                <c:pt idx="13">
                  <c:v>57.461025238037109</c:v>
                </c:pt>
                <c:pt idx="14">
                  <c:v>58.986858367919922</c:v>
                </c:pt>
                <c:pt idx="15">
                  <c:v>60.584751129150391</c:v>
                </c:pt>
              </c:numCache>
            </c:numRef>
          </c:val>
          <c:smooth val="0"/>
          <c:extLst>
            <c:ext xmlns:c16="http://schemas.microsoft.com/office/drawing/2014/chart" uri="{C3380CC4-5D6E-409C-BE32-E72D297353CC}">
              <c16:uniqueId val="{00000004-14DE-4CBC-9F3D-1C3CD9D8CB00}"/>
            </c:ext>
          </c:extLst>
        </c:ser>
        <c:dLbls>
          <c:showLegendKey val="0"/>
          <c:showVal val="0"/>
          <c:showCatName val="0"/>
          <c:showSerName val="0"/>
          <c:showPercent val="0"/>
          <c:showBubbleSize val="0"/>
        </c:dLbls>
        <c:smooth val="0"/>
        <c:axId val="-1532154704"/>
        <c:axId val="-1532154160"/>
      </c:lineChart>
      <c:catAx>
        <c:axId val="-153215470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252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32154160"/>
        <c:crosses val="autoZero"/>
        <c:auto val="1"/>
        <c:lblAlgn val="ctr"/>
        <c:lblOffset val="100"/>
        <c:noMultiLvlLbl val="0"/>
      </c:catAx>
      <c:valAx>
        <c:axId val="-1532154160"/>
        <c:scaling>
          <c:orientation val="minMax"/>
          <c:max val="9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latin typeface="Arial" panose="020B0604020202020204" pitchFamily="34" charset="0"/>
                    <a:cs typeface="Arial" panose="020B0604020202020204" pitchFamily="34" charset="0"/>
                  </a:rPr>
                  <a:t>2021$/MWh</a:t>
                </a:r>
              </a:p>
            </c:rich>
          </c:tx>
          <c:layout>
            <c:manualLayout>
              <c:xMode val="edge"/>
              <c:yMode val="edge"/>
              <c:x val="1.0648148148148146E-2"/>
              <c:y val="0.2810813101487313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32154704"/>
        <c:crosses val="autoZero"/>
        <c:crossBetween val="between"/>
      </c:valAx>
      <c:spPr>
        <a:noFill/>
        <a:ln>
          <a:noFill/>
        </a:ln>
        <a:effectLst/>
      </c:spPr>
    </c:plotArea>
    <c:legend>
      <c:legendPos val="b"/>
      <c:layout>
        <c:manualLayout>
          <c:xMode val="edge"/>
          <c:yMode val="edge"/>
          <c:x val="7.0309310294546526E-2"/>
          <c:y val="0.91608677821522311"/>
          <c:w val="0.89641841644794396"/>
          <c:h val="6.307988845144356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2386677374441"/>
          <c:y val="6.1126455967197658E-2"/>
          <c:w val="0.85613731295054629"/>
          <c:h val="0.69507805072753004"/>
        </c:manualLayout>
      </c:layout>
      <c:lineChart>
        <c:grouping val="standard"/>
        <c:varyColors val="0"/>
        <c:ser>
          <c:idx val="0"/>
          <c:order val="0"/>
          <c:tx>
            <c:strRef>
              <c:f>'Energy Prices'!$J$3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Prices'!$J$4:$J$22</c15:sqref>
                  </c15:fullRef>
                </c:ext>
              </c:extLst>
              <c:f>'Energy Prices'!$J$4:$J$19</c:f>
              <c:numCache>
                <c:formatCode>_(* #,##0.00_);_(* \(#,##0.00\);_(* "-"??_);_(@_)</c:formatCode>
                <c:ptCount val="16"/>
                <c:pt idx="0">
                  <c:v>77.464523315429688</c:v>
                </c:pt>
                <c:pt idx="1">
                  <c:v>62.825817108154297</c:v>
                </c:pt>
                <c:pt idx="2">
                  <c:v>54.733917236328125</c:v>
                </c:pt>
                <c:pt idx="3">
                  <c:v>46.054599761962891</c:v>
                </c:pt>
                <c:pt idx="4">
                  <c:v>40.492946624755859</c:v>
                </c:pt>
                <c:pt idx="5">
                  <c:v>37.000392913818359</c:v>
                </c:pt>
                <c:pt idx="6">
                  <c:v>36.548500061035156</c:v>
                </c:pt>
                <c:pt idx="7">
                  <c:v>37.432895660400391</c:v>
                </c:pt>
                <c:pt idx="8">
                  <c:v>42.586753845214844</c:v>
                </c:pt>
                <c:pt idx="9">
                  <c:v>42.391338348388672</c:v>
                </c:pt>
                <c:pt idx="10">
                  <c:v>41.473197937011719</c:v>
                </c:pt>
                <c:pt idx="11">
                  <c:v>41.083587646484375</c:v>
                </c:pt>
                <c:pt idx="12">
                  <c:v>40.577445983886719</c:v>
                </c:pt>
                <c:pt idx="13">
                  <c:v>40.586208343505859</c:v>
                </c:pt>
                <c:pt idx="14">
                  <c:v>40.822311401367188</c:v>
                </c:pt>
                <c:pt idx="15">
                  <c:v>40.359413146972656</c:v>
                </c:pt>
              </c:numCache>
            </c:numRef>
          </c:val>
          <c:smooth val="0"/>
          <c:extLst>
            <c:ext xmlns:c16="http://schemas.microsoft.com/office/drawing/2014/chart" uri="{C3380CC4-5D6E-409C-BE32-E72D297353CC}">
              <c16:uniqueId val="{00000000-D911-4EDF-AE23-95F08D8ADA01}"/>
            </c:ext>
          </c:extLst>
        </c:ser>
        <c:ser>
          <c:idx val="1"/>
          <c:order val="1"/>
          <c:tx>
            <c:strRef>
              <c:f>'Energy Prices'!$K$3</c:f>
              <c:strCache>
                <c:ptCount val="1"/>
                <c:pt idx="0">
                  <c:v>REF-HC</c:v>
                </c:pt>
              </c:strCache>
            </c:strRef>
          </c:tx>
          <c:spPr>
            <a:ln w="28575" cap="rnd">
              <a:solidFill>
                <a:srgbClr val="A0CBED"/>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Prices'!$K$4:$K$22</c15:sqref>
                  </c15:fullRef>
                </c:ext>
              </c:extLst>
              <c:f>'Energy Prices'!$K$4:$K$19</c:f>
              <c:numCache>
                <c:formatCode>_(* #,##0.00_);_(* \(#,##0.00\);_(* "-"??_);_(@_)</c:formatCode>
                <c:ptCount val="16"/>
                <c:pt idx="0">
                  <c:v>77.461273193359375</c:v>
                </c:pt>
                <c:pt idx="1">
                  <c:v>62.8287353515625</c:v>
                </c:pt>
                <c:pt idx="2">
                  <c:v>54.374000549316406</c:v>
                </c:pt>
                <c:pt idx="3">
                  <c:v>45.474567413330078</c:v>
                </c:pt>
                <c:pt idx="4">
                  <c:v>39.874919891357422</c:v>
                </c:pt>
                <c:pt idx="5">
                  <c:v>36.479129791259766</c:v>
                </c:pt>
                <c:pt idx="6">
                  <c:v>36.107975006103516</c:v>
                </c:pt>
                <c:pt idx="7">
                  <c:v>37.082229614257813</c:v>
                </c:pt>
                <c:pt idx="8">
                  <c:v>42.460308074951172</c:v>
                </c:pt>
                <c:pt idx="9">
                  <c:v>42.176563262939453</c:v>
                </c:pt>
                <c:pt idx="10">
                  <c:v>41.439456939697266</c:v>
                </c:pt>
                <c:pt idx="11">
                  <c:v>41.316577911376953</c:v>
                </c:pt>
                <c:pt idx="12">
                  <c:v>40.893379211425781</c:v>
                </c:pt>
                <c:pt idx="13">
                  <c:v>40.741073608398438</c:v>
                </c:pt>
                <c:pt idx="14">
                  <c:v>40.871463775634766</c:v>
                </c:pt>
                <c:pt idx="15">
                  <c:v>40.595375061035156</c:v>
                </c:pt>
              </c:numCache>
            </c:numRef>
          </c:val>
          <c:smooth val="0"/>
          <c:extLst>
            <c:ext xmlns:c16="http://schemas.microsoft.com/office/drawing/2014/chart" uri="{C3380CC4-5D6E-409C-BE32-E72D297353CC}">
              <c16:uniqueId val="{00000001-D911-4EDF-AE23-95F08D8ADA01}"/>
            </c:ext>
          </c:extLst>
        </c:ser>
        <c:ser>
          <c:idx val="2"/>
          <c:order val="2"/>
          <c:tx>
            <c:strRef>
              <c:f>'Energy Prices'!$L$3</c:f>
              <c:strCache>
                <c:ptCount val="1"/>
                <c:pt idx="0">
                  <c:v>NCR</c:v>
                </c:pt>
              </c:strCache>
            </c:strRef>
          </c:tx>
          <c:spPr>
            <a:ln w="28575" cap="rnd">
              <a:solidFill>
                <a:srgbClr val="B2BB1E"/>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Prices'!$L$4:$L$22</c15:sqref>
                  </c15:fullRef>
                </c:ext>
              </c:extLst>
              <c:f>'Energy Prices'!$L$4:$L$19</c:f>
              <c:numCache>
                <c:formatCode>_(* #,##0.00_);_(* \(#,##0.00\);_(* "-"??_);_(@_)</c:formatCode>
                <c:ptCount val="16"/>
                <c:pt idx="0">
                  <c:v>77.461044311523438</c:v>
                </c:pt>
                <c:pt idx="1">
                  <c:v>62.8106689453125</c:v>
                </c:pt>
                <c:pt idx="2">
                  <c:v>53.878833770751953</c:v>
                </c:pt>
                <c:pt idx="3">
                  <c:v>43.077312469482422</c:v>
                </c:pt>
                <c:pt idx="4">
                  <c:v>36.480579376220703</c:v>
                </c:pt>
                <c:pt idx="5">
                  <c:v>33.053146362304688</c:v>
                </c:pt>
                <c:pt idx="6">
                  <c:v>32.398902893066406</c:v>
                </c:pt>
                <c:pt idx="7">
                  <c:v>32.781791687011719</c:v>
                </c:pt>
                <c:pt idx="8">
                  <c:v>32.720066070556641</c:v>
                </c:pt>
                <c:pt idx="9">
                  <c:v>32.186248779296875</c:v>
                </c:pt>
                <c:pt idx="10">
                  <c:v>31.54301643371582</c:v>
                </c:pt>
                <c:pt idx="11">
                  <c:v>31.657169342041016</c:v>
                </c:pt>
                <c:pt idx="12">
                  <c:v>31.499679565429688</c:v>
                </c:pt>
                <c:pt idx="13">
                  <c:v>31.323440551757813</c:v>
                </c:pt>
                <c:pt idx="14">
                  <c:v>31.28033447265625</c:v>
                </c:pt>
                <c:pt idx="15">
                  <c:v>30.971027374267578</c:v>
                </c:pt>
              </c:numCache>
            </c:numRef>
          </c:val>
          <c:smooth val="0"/>
          <c:extLst>
            <c:ext xmlns:c16="http://schemas.microsoft.com/office/drawing/2014/chart" uri="{C3380CC4-5D6E-409C-BE32-E72D297353CC}">
              <c16:uniqueId val="{00000002-D911-4EDF-AE23-95F08D8ADA01}"/>
            </c:ext>
          </c:extLst>
        </c:ser>
        <c:ser>
          <c:idx val="3"/>
          <c:order val="3"/>
          <c:tx>
            <c:strRef>
              <c:f>'Energy Prices'!$M$3</c:f>
              <c:strCache>
                <c:ptCount val="1"/>
                <c:pt idx="0">
                  <c:v>CETA</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Prices'!$M$4:$M$22</c15:sqref>
                  </c15:fullRef>
                </c:ext>
              </c:extLst>
              <c:f>'Energy Prices'!$M$4:$M$19</c:f>
              <c:numCache>
                <c:formatCode>_(* #,##0.00_);_(* \(#,##0.00\);_(* "-"??_);_(@_)</c:formatCode>
                <c:ptCount val="16"/>
                <c:pt idx="0">
                  <c:v>77.460731506347656</c:v>
                </c:pt>
                <c:pt idx="1">
                  <c:v>64.297065734863281</c:v>
                </c:pt>
                <c:pt idx="2">
                  <c:v>56.210811614990234</c:v>
                </c:pt>
                <c:pt idx="3">
                  <c:v>47.541263580322266</c:v>
                </c:pt>
                <c:pt idx="4">
                  <c:v>41.757667541503906</c:v>
                </c:pt>
                <c:pt idx="5">
                  <c:v>37.936847686767578</c:v>
                </c:pt>
                <c:pt idx="6">
                  <c:v>37.474990844726563</c:v>
                </c:pt>
                <c:pt idx="7">
                  <c:v>38.384029388427734</c:v>
                </c:pt>
                <c:pt idx="8">
                  <c:v>43.556194305419922</c:v>
                </c:pt>
                <c:pt idx="9">
                  <c:v>42.798084259033203</c:v>
                </c:pt>
                <c:pt idx="10">
                  <c:v>41.744899749755859</c:v>
                </c:pt>
                <c:pt idx="11">
                  <c:v>40.971538543701172</c:v>
                </c:pt>
                <c:pt idx="12">
                  <c:v>40.524063110351563</c:v>
                </c:pt>
                <c:pt idx="13">
                  <c:v>40.122798919677734</c:v>
                </c:pt>
                <c:pt idx="14">
                  <c:v>40.010185241699219</c:v>
                </c:pt>
                <c:pt idx="15">
                  <c:v>38.872146606445313</c:v>
                </c:pt>
              </c:numCache>
            </c:numRef>
          </c:val>
          <c:smooth val="0"/>
          <c:extLst>
            <c:ext xmlns:c16="http://schemas.microsoft.com/office/drawing/2014/chart" uri="{C3380CC4-5D6E-409C-BE32-E72D297353CC}">
              <c16:uniqueId val="{00000003-D911-4EDF-AE23-95F08D8ADA01}"/>
            </c:ext>
          </c:extLst>
        </c:ser>
        <c:ser>
          <c:idx val="4"/>
          <c:order val="4"/>
          <c:tx>
            <c:strRef>
              <c:f>'Energy Prices'!$N$3</c:f>
              <c:strCache>
                <c:ptCount val="1"/>
                <c:pt idx="0">
                  <c:v>ECR</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Prices'!$N$4:$N$22</c15:sqref>
                  </c15:fullRef>
                </c:ext>
              </c:extLst>
              <c:f>'Energy Prices'!$N$4:$N$19</c:f>
              <c:numCache>
                <c:formatCode>_(* #,##0.00_);_(* \(#,##0.00\);_(* "-"??_);_(@_)</c:formatCode>
                <c:ptCount val="16"/>
                <c:pt idx="0">
                  <c:v>77.46160888671875</c:v>
                </c:pt>
                <c:pt idx="1">
                  <c:v>61.723442077636719</c:v>
                </c:pt>
                <c:pt idx="2">
                  <c:v>55.561405181884766</c:v>
                </c:pt>
                <c:pt idx="3">
                  <c:v>51.409111022949219</c:v>
                </c:pt>
                <c:pt idx="4">
                  <c:v>48.412254333496094</c:v>
                </c:pt>
                <c:pt idx="5">
                  <c:v>43.877124786376953</c:v>
                </c:pt>
                <c:pt idx="6">
                  <c:v>45.504531860351563</c:v>
                </c:pt>
                <c:pt idx="7">
                  <c:v>57.079319000244141</c:v>
                </c:pt>
                <c:pt idx="8">
                  <c:v>63.514888763427734</c:v>
                </c:pt>
                <c:pt idx="9">
                  <c:v>64.106353759765625</c:v>
                </c:pt>
                <c:pt idx="10">
                  <c:v>64.353530883789063</c:v>
                </c:pt>
                <c:pt idx="11">
                  <c:v>64.874588012695313</c:v>
                </c:pt>
                <c:pt idx="12">
                  <c:v>64.925910949707031</c:v>
                </c:pt>
                <c:pt idx="13">
                  <c:v>64.926170349121094</c:v>
                </c:pt>
                <c:pt idx="14">
                  <c:v>66.143051147460938</c:v>
                </c:pt>
                <c:pt idx="15">
                  <c:v>65.9822998046875</c:v>
                </c:pt>
              </c:numCache>
            </c:numRef>
          </c:val>
          <c:smooth val="0"/>
          <c:extLst>
            <c:ext xmlns:c16="http://schemas.microsoft.com/office/drawing/2014/chart" uri="{C3380CC4-5D6E-409C-BE32-E72D297353CC}">
              <c16:uniqueId val="{00000004-D911-4EDF-AE23-95F08D8ADA01}"/>
            </c:ext>
          </c:extLst>
        </c:ser>
        <c:dLbls>
          <c:showLegendKey val="0"/>
          <c:showVal val="0"/>
          <c:showCatName val="0"/>
          <c:showSerName val="0"/>
          <c:showPercent val="0"/>
          <c:showBubbleSize val="0"/>
        </c:dLbls>
        <c:smooth val="0"/>
        <c:axId val="-930588384"/>
        <c:axId val="-930587296"/>
      </c:lineChart>
      <c:catAx>
        <c:axId val="-9305883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34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0587296"/>
        <c:crosses val="autoZero"/>
        <c:auto val="1"/>
        <c:lblAlgn val="ctr"/>
        <c:lblOffset val="100"/>
        <c:noMultiLvlLbl val="0"/>
      </c:catAx>
      <c:valAx>
        <c:axId val="-930587296"/>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2021 $/MWh</a:t>
                </a:r>
              </a:p>
            </c:rich>
          </c:tx>
          <c:layout>
            <c:manualLayout>
              <c:xMode val="edge"/>
              <c:yMode val="edge"/>
              <c:x val="2.0546329813038777E-2"/>
              <c:y val="0.2970833126594116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0588384"/>
        <c:crosses val="autoZero"/>
        <c:crossBetween val="between"/>
      </c:valAx>
      <c:spPr>
        <a:noFill/>
        <a:ln>
          <a:solidFill>
            <a:schemeClr val="tx1"/>
          </a:solidFill>
        </a:ln>
        <a:effectLst/>
      </c:spPr>
    </c:plotArea>
    <c:legend>
      <c:legendPos val="b"/>
      <c:layout>
        <c:manualLayout>
          <c:xMode val="edge"/>
          <c:yMode val="edge"/>
          <c:x val="2.6971405336032858E-2"/>
          <c:y val="0.89133153301685664"/>
          <c:w val="0.94935995561071274"/>
          <c:h val="0.1086684669831433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2386677374441"/>
          <c:y val="6.1126455967197658E-2"/>
          <c:w val="0.85613731295054629"/>
          <c:h val="0.69507805072753004"/>
        </c:manualLayout>
      </c:layout>
      <c:lineChart>
        <c:grouping val="standard"/>
        <c:varyColors val="0"/>
        <c:ser>
          <c:idx val="0"/>
          <c:order val="0"/>
          <c:tx>
            <c:strRef>
              <c:f>'Energy Prices'!$R$3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Prices'!$R$4:$R$22</c15:sqref>
                  </c15:fullRef>
                </c:ext>
              </c:extLst>
              <c:f>'Energy Prices'!$R$4:$R$19</c:f>
              <c:numCache>
                <c:formatCode>_(* #,##0.00_);_(* \(#,##0.00\);_(* "-"??_);_(@_)</c:formatCode>
                <c:ptCount val="16"/>
                <c:pt idx="0">
                  <c:v>63.357425689697266</c:v>
                </c:pt>
                <c:pt idx="1">
                  <c:v>49.304126739501953</c:v>
                </c:pt>
                <c:pt idx="2">
                  <c:v>41.970947265625</c:v>
                </c:pt>
                <c:pt idx="3">
                  <c:v>34.442394256591797</c:v>
                </c:pt>
                <c:pt idx="4">
                  <c:v>31.355253219604492</c:v>
                </c:pt>
                <c:pt idx="5">
                  <c:v>28.877138137817383</c:v>
                </c:pt>
                <c:pt idx="6">
                  <c:v>29.091615676879883</c:v>
                </c:pt>
                <c:pt idx="7">
                  <c:v>30.046823501586914</c:v>
                </c:pt>
                <c:pt idx="8">
                  <c:v>34.499626159667969</c:v>
                </c:pt>
                <c:pt idx="9">
                  <c:v>34.8048095703125</c:v>
                </c:pt>
                <c:pt idx="10">
                  <c:v>34.705551147460938</c:v>
                </c:pt>
                <c:pt idx="11">
                  <c:v>34.887935638427734</c:v>
                </c:pt>
                <c:pt idx="12">
                  <c:v>34.851345062255859</c:v>
                </c:pt>
                <c:pt idx="13">
                  <c:v>34.933170318603516</c:v>
                </c:pt>
                <c:pt idx="14">
                  <c:v>35.138893127441406</c:v>
                </c:pt>
                <c:pt idx="15">
                  <c:v>35.760562896728516</c:v>
                </c:pt>
              </c:numCache>
            </c:numRef>
          </c:val>
          <c:smooth val="0"/>
          <c:extLst>
            <c:ext xmlns:c16="http://schemas.microsoft.com/office/drawing/2014/chart" uri="{C3380CC4-5D6E-409C-BE32-E72D297353CC}">
              <c16:uniqueId val="{00000000-F5C3-4BBA-A419-BD9BAF69816C}"/>
            </c:ext>
          </c:extLst>
        </c:ser>
        <c:ser>
          <c:idx val="1"/>
          <c:order val="1"/>
          <c:tx>
            <c:strRef>
              <c:f>'Energy Prices'!$S$3</c:f>
              <c:strCache>
                <c:ptCount val="1"/>
                <c:pt idx="0">
                  <c:v>REF-HC</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Prices'!$S$4:$S$22</c15:sqref>
                  </c15:fullRef>
                </c:ext>
              </c:extLst>
              <c:f>'Energy Prices'!$S$4:$S$19</c:f>
              <c:numCache>
                <c:formatCode>_(* #,##0.00_);_(* \(#,##0.00\);_(* "-"??_);_(@_)</c:formatCode>
                <c:ptCount val="16"/>
                <c:pt idx="0">
                  <c:v>63.356651306152344</c:v>
                </c:pt>
                <c:pt idx="1">
                  <c:v>49.306755065917969</c:v>
                </c:pt>
                <c:pt idx="2">
                  <c:v>41.730003356933594</c:v>
                </c:pt>
                <c:pt idx="3">
                  <c:v>34.015281677246094</c:v>
                </c:pt>
                <c:pt idx="4">
                  <c:v>30.74383544921875</c:v>
                </c:pt>
                <c:pt idx="5">
                  <c:v>28.372060775756836</c:v>
                </c:pt>
                <c:pt idx="6">
                  <c:v>28.634000778198242</c:v>
                </c:pt>
                <c:pt idx="7">
                  <c:v>29.597091674804688</c:v>
                </c:pt>
                <c:pt idx="8">
                  <c:v>34.079643249511719</c:v>
                </c:pt>
                <c:pt idx="9">
                  <c:v>34.2491455078125</c:v>
                </c:pt>
                <c:pt idx="10">
                  <c:v>34.193717956542969</c:v>
                </c:pt>
                <c:pt idx="11">
                  <c:v>34.411533355712891</c:v>
                </c:pt>
                <c:pt idx="12">
                  <c:v>34.540245056152344</c:v>
                </c:pt>
                <c:pt idx="13">
                  <c:v>34.603065490722656</c:v>
                </c:pt>
                <c:pt idx="14">
                  <c:v>34.686668395996094</c:v>
                </c:pt>
                <c:pt idx="15">
                  <c:v>35.271308898925781</c:v>
                </c:pt>
              </c:numCache>
            </c:numRef>
          </c:val>
          <c:smooth val="0"/>
          <c:extLst>
            <c:ext xmlns:c16="http://schemas.microsoft.com/office/drawing/2014/chart" uri="{C3380CC4-5D6E-409C-BE32-E72D297353CC}">
              <c16:uniqueId val="{00000001-F5C3-4BBA-A419-BD9BAF69816C}"/>
            </c:ext>
          </c:extLst>
        </c:ser>
        <c:ser>
          <c:idx val="2"/>
          <c:order val="2"/>
          <c:tx>
            <c:strRef>
              <c:f>'Energy Prices'!$T$3</c:f>
              <c:strCache>
                <c:ptCount val="1"/>
                <c:pt idx="0">
                  <c:v>NCR</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Prices'!$T$4:$T$22</c15:sqref>
                  </c15:fullRef>
                </c:ext>
              </c:extLst>
              <c:f>'Energy Prices'!$T$4:$T$19</c:f>
              <c:numCache>
                <c:formatCode>_(* #,##0.00_);_(* \(#,##0.00\);_(* "-"??_);_(@_)</c:formatCode>
                <c:ptCount val="16"/>
                <c:pt idx="0">
                  <c:v>63.358287811279297</c:v>
                </c:pt>
                <c:pt idx="1">
                  <c:v>49.304553985595703</c:v>
                </c:pt>
                <c:pt idx="2">
                  <c:v>41.185306549072266</c:v>
                </c:pt>
                <c:pt idx="3">
                  <c:v>31.686601638793945</c:v>
                </c:pt>
                <c:pt idx="4">
                  <c:v>27.401723861694336</c:v>
                </c:pt>
                <c:pt idx="5">
                  <c:v>25.181674957275391</c:v>
                </c:pt>
                <c:pt idx="6">
                  <c:v>25.341426849365234</c:v>
                </c:pt>
                <c:pt idx="7">
                  <c:v>25.962356567382813</c:v>
                </c:pt>
                <c:pt idx="8">
                  <c:v>25.972146987915039</c:v>
                </c:pt>
                <c:pt idx="9">
                  <c:v>26.018976211547852</c:v>
                </c:pt>
                <c:pt idx="10">
                  <c:v>25.945837020874023</c:v>
                </c:pt>
                <c:pt idx="11">
                  <c:v>26.404241561889648</c:v>
                </c:pt>
                <c:pt idx="12">
                  <c:v>26.556543350219727</c:v>
                </c:pt>
                <c:pt idx="13">
                  <c:v>26.435426712036133</c:v>
                </c:pt>
                <c:pt idx="14">
                  <c:v>26.264852523803711</c:v>
                </c:pt>
                <c:pt idx="15">
                  <c:v>26.67527961730957</c:v>
                </c:pt>
              </c:numCache>
            </c:numRef>
          </c:val>
          <c:smooth val="0"/>
          <c:extLst>
            <c:ext xmlns:c16="http://schemas.microsoft.com/office/drawing/2014/chart" uri="{C3380CC4-5D6E-409C-BE32-E72D297353CC}">
              <c16:uniqueId val="{00000002-F5C3-4BBA-A419-BD9BAF69816C}"/>
            </c:ext>
          </c:extLst>
        </c:ser>
        <c:ser>
          <c:idx val="3"/>
          <c:order val="3"/>
          <c:tx>
            <c:strRef>
              <c:f>'Energy Prices'!$U$3</c:f>
              <c:strCache>
                <c:ptCount val="1"/>
                <c:pt idx="0">
                  <c:v>CETA</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Prices'!$U$4:$U$22</c15:sqref>
                  </c15:fullRef>
                </c:ext>
              </c:extLst>
              <c:f>'Energy Prices'!$U$4:$U$19</c:f>
              <c:numCache>
                <c:formatCode>_(* #,##0.00_);_(* \(#,##0.00\);_(* "-"??_);_(@_)</c:formatCode>
                <c:ptCount val="16"/>
                <c:pt idx="0">
                  <c:v>63.354084014892578</c:v>
                </c:pt>
                <c:pt idx="1">
                  <c:v>50.330623626708984</c:v>
                </c:pt>
                <c:pt idx="2">
                  <c:v>43.063274383544922</c:v>
                </c:pt>
                <c:pt idx="3">
                  <c:v>35.620391845703125</c:v>
                </c:pt>
                <c:pt idx="4">
                  <c:v>32.526786804199219</c:v>
                </c:pt>
                <c:pt idx="5">
                  <c:v>29.964637756347656</c:v>
                </c:pt>
                <c:pt idx="6">
                  <c:v>30.135189056396484</c:v>
                </c:pt>
                <c:pt idx="7">
                  <c:v>31.174718856811523</c:v>
                </c:pt>
                <c:pt idx="8">
                  <c:v>35.687870025634766</c:v>
                </c:pt>
                <c:pt idx="9">
                  <c:v>35.569984436035156</c:v>
                </c:pt>
                <c:pt idx="10">
                  <c:v>35.499416351318359</c:v>
                </c:pt>
                <c:pt idx="11">
                  <c:v>35.439228057861328</c:v>
                </c:pt>
                <c:pt idx="12">
                  <c:v>35.264610290527344</c:v>
                </c:pt>
                <c:pt idx="13">
                  <c:v>35.200748443603516</c:v>
                </c:pt>
                <c:pt idx="14">
                  <c:v>35.332195281982422</c:v>
                </c:pt>
                <c:pt idx="15">
                  <c:v>35.823223114013672</c:v>
                </c:pt>
              </c:numCache>
            </c:numRef>
          </c:val>
          <c:smooth val="0"/>
          <c:extLst>
            <c:ext xmlns:c16="http://schemas.microsoft.com/office/drawing/2014/chart" uri="{C3380CC4-5D6E-409C-BE32-E72D297353CC}">
              <c16:uniqueId val="{00000003-F5C3-4BBA-A419-BD9BAF69816C}"/>
            </c:ext>
          </c:extLst>
        </c:ser>
        <c:ser>
          <c:idx val="4"/>
          <c:order val="4"/>
          <c:tx>
            <c:strRef>
              <c:f>'Energy Prices'!$V$3</c:f>
              <c:strCache>
                <c:ptCount val="1"/>
                <c:pt idx="0">
                  <c:v>ECR</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'Energy Prices'!$I$4:$I$22</c15:sqref>
                  </c15:fullRef>
                </c:ext>
              </c:extLst>
              <c:f>'Energy Prices'!$I$4:$I$19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'Energy Prices'!$V$4:$V$22</c15:sqref>
                  </c15:fullRef>
                </c:ext>
              </c:extLst>
              <c:f>'Energy Prices'!$V$4:$V$19</c:f>
              <c:numCache>
                <c:formatCode>_(* #,##0.00_);_(* \(#,##0.00\);_(* "-"??_);_(@_)</c:formatCode>
                <c:ptCount val="16"/>
                <c:pt idx="0">
                  <c:v>63.358379364013672</c:v>
                </c:pt>
                <c:pt idx="1">
                  <c:v>48.522346496582031</c:v>
                </c:pt>
                <c:pt idx="2">
                  <c:v>43.027420043945313</c:v>
                </c:pt>
                <c:pt idx="3">
                  <c:v>39.626621246337891</c:v>
                </c:pt>
                <c:pt idx="4">
                  <c:v>38.727024078369141</c:v>
                </c:pt>
                <c:pt idx="5">
                  <c:v>35.287242889404297</c:v>
                </c:pt>
                <c:pt idx="6">
                  <c:v>36.870250701904297</c:v>
                </c:pt>
                <c:pt idx="7">
                  <c:v>57.079319000244141</c:v>
                </c:pt>
                <c:pt idx="8">
                  <c:v>53.062343597412109</c:v>
                </c:pt>
                <c:pt idx="9">
                  <c:v>54.213840484619141</c:v>
                </c:pt>
                <c:pt idx="10">
                  <c:v>55.277427673339844</c:v>
                </c:pt>
                <c:pt idx="11">
                  <c:v>56.252788543701172</c:v>
                </c:pt>
                <c:pt idx="12">
                  <c:v>57.022922515869141</c:v>
                </c:pt>
                <c:pt idx="13">
                  <c:v>57.461025238037109</c:v>
                </c:pt>
                <c:pt idx="14">
                  <c:v>58.986858367919922</c:v>
                </c:pt>
                <c:pt idx="15">
                  <c:v>60.584751129150391</c:v>
                </c:pt>
              </c:numCache>
            </c:numRef>
          </c:val>
          <c:smooth val="0"/>
          <c:extLst>
            <c:ext xmlns:c16="http://schemas.microsoft.com/office/drawing/2014/chart" uri="{C3380CC4-5D6E-409C-BE32-E72D297353CC}">
              <c16:uniqueId val="{00000004-F5C3-4BBA-A419-BD9BAF69816C}"/>
            </c:ext>
          </c:extLst>
        </c:ser>
        <c:dLbls>
          <c:showLegendKey val="0"/>
          <c:showVal val="0"/>
          <c:showCatName val="0"/>
          <c:showSerName val="0"/>
          <c:showPercent val="0"/>
          <c:showBubbleSize val="0"/>
        </c:dLbls>
        <c:smooth val="0"/>
        <c:axId val="-930588384"/>
        <c:axId val="-930587296"/>
      </c:lineChart>
      <c:catAx>
        <c:axId val="-9305883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34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0587296"/>
        <c:crosses val="autoZero"/>
        <c:auto val="1"/>
        <c:lblAlgn val="ctr"/>
        <c:lblOffset val="100"/>
        <c:noMultiLvlLbl val="0"/>
      </c:catAx>
      <c:valAx>
        <c:axId val="-930587296"/>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2021 $/MWh</a:t>
                </a:r>
              </a:p>
            </c:rich>
          </c:tx>
          <c:layout>
            <c:manualLayout>
              <c:xMode val="edge"/>
              <c:yMode val="edge"/>
              <c:x val="2.0546329813038777E-2"/>
              <c:y val="0.2970833126594116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0588384"/>
        <c:crosses val="autoZero"/>
        <c:crossBetween val="between"/>
      </c:valAx>
      <c:spPr>
        <a:noFill/>
        <a:ln>
          <a:solidFill>
            <a:schemeClr val="tx1"/>
          </a:solidFill>
        </a:ln>
        <a:effectLst/>
      </c:spPr>
    </c:plotArea>
    <c:legend>
      <c:legendPos val="b"/>
      <c:layout>
        <c:manualLayout>
          <c:xMode val="edge"/>
          <c:yMode val="edge"/>
          <c:x val="2.6971405336032858E-2"/>
          <c:y val="0.89133153301685664"/>
          <c:w val="0.94935995561071274"/>
          <c:h val="0.1086684669831433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'Capacity Costs'!$B$2</c:f>
              <c:strCache>
                <c:ptCount val="1"/>
                <c:pt idx="0">
                  <c:v>  ($2021/MW-day)</c:v>
                </c:pt>
              </c:strCache>
            </c:strRef>
          </c:tx>
          <c:spPr>
            <a:ln w="28575" cap="rnd">
              <a:solidFill>
                <a:schemeClr val="accent1"/>
              </a:solidFill>
              <a:round/>
            </a:ln>
            <a:effectLst/>
          </c:spPr>
          <c:marker>
            <c:symbol val="none"/>
          </c:marker>
          <c:cat>
            <c:numRef>
              <c:f>'Capacity Costs'!$A$3:$A$21</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'Capacity Costs'!$B$3:$B$21</c:f>
              <c:numCache>
                <c:formatCode>_(* #,##0.00_);_(* \(#,##0.00\);_(* "-"??_);_(@_)</c:formatCode>
                <c:ptCount val="19"/>
                <c:pt idx="0">
                  <c:v>46.728971962616818</c:v>
                </c:pt>
                <c:pt idx="1">
                  <c:v>30.234309252779383</c:v>
                </c:pt>
                <c:pt idx="2">
                  <c:v>42.795038086514026</c:v>
                </c:pt>
                <c:pt idx="3">
                  <c:v>94.006255274629709</c:v>
                </c:pt>
                <c:pt idx="4">
                  <c:v>102.22528083263556</c:v>
                </c:pt>
                <c:pt idx="5">
                  <c:v>119.75723187856215</c:v>
                </c:pt>
                <c:pt idx="6">
                  <c:v>117.53798269515241</c:v>
                </c:pt>
                <c:pt idx="7">
                  <c:v>127.22354933809437</c:v>
                </c:pt>
                <c:pt idx="8">
                  <c:v>113.01860826610449</c:v>
                </c:pt>
                <c:pt idx="9">
                  <c:v>144.08408557433762</c:v>
                </c:pt>
                <c:pt idx="10">
                  <c:v>144.39458895399474</c:v>
                </c:pt>
                <c:pt idx="11">
                  <c:v>134.59922499378573</c:v>
                </c:pt>
                <c:pt idx="12">
                  <c:v>152.37708697133485</c:v>
                </c:pt>
                <c:pt idx="13">
                  <c:v>154.6975535295463</c:v>
                </c:pt>
                <c:pt idx="14">
                  <c:v>167.96177764356653</c:v>
                </c:pt>
                <c:pt idx="15">
                  <c:v>205.53604607602304</c:v>
                </c:pt>
                <c:pt idx="16">
                  <c:v>207.73756290074638</c:v>
                </c:pt>
                <c:pt idx="17">
                  <c:v>167.05321755440534</c:v>
                </c:pt>
                <c:pt idx="18">
                  <c:v>162.06534867451128</c:v>
                </c:pt>
              </c:numCache>
            </c:numRef>
          </c:val>
          <c:smooth val="0"/>
          <c:extLst>
            <c:ext xmlns:c16="http://schemas.microsoft.com/office/drawing/2014/chart" uri="{C3380CC4-5D6E-409C-BE32-E72D297353CC}">
              <c16:uniqueId val="{00000000-BBAC-41A4-9E1C-66C7C98B5A46}"/>
            </c:ext>
          </c:extLst>
        </c:ser>
        <c:dLbls>
          <c:showLegendKey val="0"/>
          <c:showVal val="0"/>
          <c:showCatName val="0"/>
          <c:showSerName val="0"/>
          <c:showPercent val="0"/>
          <c:showBubbleSize val="0"/>
        </c:dLbls>
        <c:smooth val="0"/>
        <c:axId val="1493111087"/>
        <c:axId val="1493109839"/>
      </c:lineChart>
      <c:catAx>
        <c:axId val="1493111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109839"/>
        <c:crosses val="autoZero"/>
        <c:auto val="1"/>
        <c:lblAlgn val="ctr"/>
        <c:lblOffset val="100"/>
        <c:noMultiLvlLbl val="0"/>
      </c:catAx>
      <c:valAx>
        <c:axId val="1493109839"/>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1110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Capacity Prices</c:v>
          </c:tx>
          <c:spPr>
            <a:ln w="28575" cap="rnd">
              <a:solidFill>
                <a:schemeClr val="accent1"/>
              </a:solidFill>
              <a:round/>
            </a:ln>
            <a:effectLst/>
          </c:spPr>
          <c:marker>
            <c:symbol val="none"/>
          </c:marker>
          <c:cat>
            <c:numRef>
              <c:extLst>
                <c:ext xmlns:c15="http://schemas.microsoft.com/office/drawing/2012/chart" uri="{02D57815-91ED-43cb-92C2-25804820EDAC}">
                  <c15:fullRef>
                    <c15:sqref>'Capacity Costs'!$A$3:$A$21</c15:sqref>
                  </c15:fullRef>
                </c:ext>
              </c:extLst>
              <c:f>'Capacity Costs'!$A$4:$A$18</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'Capacity Costs'!$B$3:$B$21</c15:sqref>
                  </c15:fullRef>
                </c:ext>
              </c:extLst>
              <c:f>'Capacity Costs'!$B$4:$B$18</c:f>
              <c:numCache>
                <c:formatCode>_(* #,##0.00_);_(* \(#,##0.00\);_(* "-"??_);_(@_)</c:formatCode>
                <c:ptCount val="15"/>
                <c:pt idx="0">
                  <c:v>30.234309252779383</c:v>
                </c:pt>
                <c:pt idx="1">
                  <c:v>42.795038086514026</c:v>
                </c:pt>
                <c:pt idx="2">
                  <c:v>94.006255274629709</c:v>
                </c:pt>
                <c:pt idx="3">
                  <c:v>102.22528083263556</c:v>
                </c:pt>
                <c:pt idx="4">
                  <c:v>119.75723187856215</c:v>
                </c:pt>
                <c:pt idx="5">
                  <c:v>117.53798269515241</c:v>
                </c:pt>
                <c:pt idx="6">
                  <c:v>127.22354933809437</c:v>
                </c:pt>
                <c:pt idx="7">
                  <c:v>113.01860826610449</c:v>
                </c:pt>
                <c:pt idx="8">
                  <c:v>144.08408557433762</c:v>
                </c:pt>
                <c:pt idx="9">
                  <c:v>144.39458895399474</c:v>
                </c:pt>
                <c:pt idx="10">
                  <c:v>134.59922499378573</c:v>
                </c:pt>
                <c:pt idx="11">
                  <c:v>152.37708697133485</c:v>
                </c:pt>
                <c:pt idx="12">
                  <c:v>154.6975535295463</c:v>
                </c:pt>
                <c:pt idx="13">
                  <c:v>167.96177764356653</c:v>
                </c:pt>
                <c:pt idx="14">
                  <c:v>205.53604607602304</c:v>
                </c:pt>
              </c:numCache>
            </c:numRef>
          </c:val>
          <c:smooth val="0"/>
          <c:extLst>
            <c:ext xmlns:c16="http://schemas.microsoft.com/office/drawing/2014/chart" uri="{C3380CC4-5D6E-409C-BE32-E72D297353CC}">
              <c16:uniqueId val="{00000000-5A72-4312-B09F-3E3BACFB2FD4}"/>
            </c:ext>
          </c:extLst>
        </c:ser>
        <c:dLbls>
          <c:showLegendKey val="0"/>
          <c:showVal val="0"/>
          <c:showCatName val="0"/>
          <c:showSerName val="0"/>
          <c:showPercent val="0"/>
          <c:showBubbleSize val="0"/>
        </c:dLbls>
        <c:smooth val="0"/>
        <c:axId val="322080736"/>
        <c:axId val="1365882176"/>
      </c:lineChart>
      <c:catAx>
        <c:axId val="32208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882176"/>
        <c:crosses val="autoZero"/>
        <c:auto val="1"/>
        <c:lblAlgn val="ctr"/>
        <c:lblOffset val="100"/>
        <c:noMultiLvlLbl val="0"/>
      </c:catAx>
      <c:valAx>
        <c:axId val="1365882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2021$ / MW-day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080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Solar Capacity Credit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'ELCC Charts'!$B$3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'ELCC Charts'!$A$4:$A$22</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Charts'!$B$4:$B$22</c15:sqref>
                  </c15:fullRef>
                </c:ext>
              </c:extLst>
              <c:f>'ELCC Charts'!$B$4:$B$19</c:f>
              <c:numCache>
                <c:formatCode>_(* #,##0.00_);_(* \(#,##0.00\);_(* "-"??_);_(@_)</c:formatCode>
                <c:ptCount val="16"/>
                <c:pt idx="0">
                  <c:v>0.54</c:v>
                </c:pt>
                <c:pt idx="1">
                  <c:v>0.54</c:v>
                </c:pt>
                <c:pt idx="2">
                  <c:v>0.54</c:v>
                </c:pt>
                <c:pt idx="3">
                  <c:v>0.50233631451978666</c:v>
                </c:pt>
                <c:pt idx="4">
                  <c:v>0.42700894355935998</c:v>
                </c:pt>
                <c:pt idx="5">
                  <c:v>0.38934525807914666</c:v>
                </c:pt>
                <c:pt idx="6">
                  <c:v>0.35168157259893335</c:v>
                </c:pt>
                <c:pt idx="7">
                  <c:v>0.31401788711872003</c:v>
                </c:pt>
                <c:pt idx="8">
                  <c:v>0.30896471366728412</c:v>
                </c:pt>
                <c:pt idx="9">
                  <c:v>0.30391154021584821</c:v>
                </c:pt>
                <c:pt idx="10">
                  <c:v>0.29633178003869431</c:v>
                </c:pt>
                <c:pt idx="11">
                  <c:v>0.28875201986154042</c:v>
                </c:pt>
                <c:pt idx="12">
                  <c:v>0.28117225968438653</c:v>
                </c:pt>
                <c:pt idx="13">
                  <c:v>0.27359249950723269</c:v>
                </c:pt>
                <c:pt idx="14">
                  <c:v>0.26601273933007885</c:v>
                </c:pt>
                <c:pt idx="15">
                  <c:v>0.25821642955227397</c:v>
                </c:pt>
              </c:numCache>
            </c:numRef>
          </c:val>
          <c:smooth val="0"/>
          <c:extLst>
            <c:ext xmlns:c16="http://schemas.microsoft.com/office/drawing/2014/chart" uri="{C3380CC4-5D6E-409C-BE32-E72D297353CC}">
              <c16:uniqueId val="{00000000-1D5E-418B-BA99-51879F4153AB}"/>
            </c:ext>
          </c:extLst>
        </c:ser>
        <c:ser>
          <c:idx val="1"/>
          <c:order val="1"/>
          <c:tx>
            <c:strRef>
              <c:f>'ELCC Charts'!$C$3</c:f>
              <c:strCache>
                <c:ptCount val="1"/>
                <c:pt idx="0">
                  <c:v>REF-HC</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'ELCC Charts'!$A$4:$A$22</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Charts'!$C$4:$C$22</c15:sqref>
                  </c15:fullRef>
                </c:ext>
              </c:extLst>
              <c:f>'ELCC Charts'!$C$4:$C$19</c:f>
              <c:numCache>
                <c:formatCode>_(* #,##0.00_);_(* \(#,##0.00\);_(* "-"??_);_(@_)</c:formatCode>
                <c:ptCount val="16"/>
                <c:pt idx="0">
                  <c:v>0.54</c:v>
                </c:pt>
                <c:pt idx="1">
                  <c:v>0.54</c:v>
                </c:pt>
                <c:pt idx="2">
                  <c:v>0.54</c:v>
                </c:pt>
                <c:pt idx="3">
                  <c:v>0.53072592543620911</c:v>
                </c:pt>
                <c:pt idx="4">
                  <c:v>0.47406137385059083</c:v>
                </c:pt>
                <c:pt idx="5">
                  <c:v>0.379280419806936</c:v>
                </c:pt>
                <c:pt idx="6">
                  <c:v>0.32936803818947419</c:v>
                </c:pt>
                <c:pt idx="7">
                  <c:v>0.32432422899820518</c:v>
                </c:pt>
                <c:pt idx="8">
                  <c:v>0.31678041980693611</c:v>
                </c:pt>
                <c:pt idx="9">
                  <c:v>0.3192366106156671</c:v>
                </c:pt>
                <c:pt idx="10">
                  <c:v>0.30412708763749458</c:v>
                </c:pt>
                <c:pt idx="11">
                  <c:v>0.29406137385059106</c:v>
                </c:pt>
                <c:pt idx="12">
                  <c:v>0.28901756465932205</c:v>
                </c:pt>
                <c:pt idx="13">
                  <c:v>0.28901756465932205</c:v>
                </c:pt>
                <c:pt idx="14">
                  <c:v>0.28649566006368754</c:v>
                </c:pt>
                <c:pt idx="15">
                  <c:v>0.28397375546805304</c:v>
                </c:pt>
              </c:numCache>
            </c:numRef>
          </c:val>
          <c:smooth val="0"/>
          <c:extLst>
            <c:ext xmlns:c16="http://schemas.microsoft.com/office/drawing/2014/chart" uri="{C3380CC4-5D6E-409C-BE32-E72D297353CC}">
              <c16:uniqueId val="{00000001-1D5E-418B-BA99-51879F4153AB}"/>
            </c:ext>
          </c:extLst>
        </c:ser>
        <c:ser>
          <c:idx val="4"/>
          <c:order val="2"/>
          <c:tx>
            <c:strRef>
              <c:f>'ELCC Charts'!$F$3</c:f>
              <c:strCache>
                <c:ptCount val="1"/>
                <c:pt idx="0">
                  <c:v>NCR</c:v>
                </c:pt>
              </c:strCache>
            </c:strRef>
          </c:tx>
          <c:spPr>
            <a:ln w="28575" cap="rnd">
              <a:solidFill>
                <a:schemeClr val="bg2">
                  <a:lumMod val="60000"/>
                  <a:lumOff val="40000"/>
                </a:schemeClr>
              </a:solidFill>
              <a:round/>
            </a:ln>
            <a:effectLst/>
          </c:spPr>
          <c:marker>
            <c:symbol val="none"/>
          </c:marker>
          <c:cat>
            <c:numRef>
              <c:extLst>
                <c:ext xmlns:c15="http://schemas.microsoft.com/office/drawing/2012/chart" uri="{02D57815-91ED-43cb-92C2-25804820EDAC}">
                  <c15:fullRef>
                    <c15:sqref>'ELCC Charts'!$A$4:$A$22</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Charts'!$F$4:$F$22</c15:sqref>
                  </c15:fullRef>
                </c:ext>
              </c:extLst>
              <c:f>'ELCC Charts'!$F$4:$F$19</c:f>
              <c:numCache>
                <c:formatCode>_(* #,##0.00_);_(* \(#,##0.00\);_(* "-"??_);_(@_)</c:formatCode>
                <c:ptCount val="16"/>
                <c:pt idx="0">
                  <c:v>0.54</c:v>
                </c:pt>
                <c:pt idx="1">
                  <c:v>0.53768290202325142</c:v>
                </c:pt>
                <c:pt idx="2">
                  <c:v>0.53768290202325142</c:v>
                </c:pt>
                <c:pt idx="3">
                  <c:v>0.5353658040465028</c:v>
                </c:pt>
                <c:pt idx="4">
                  <c:v>0.44115955898702419</c:v>
                </c:pt>
                <c:pt idx="5">
                  <c:v>0.34437393843349351</c:v>
                </c:pt>
                <c:pt idx="6">
                  <c:v>0.33921518744538925</c:v>
                </c:pt>
                <c:pt idx="7">
                  <c:v>0.32639768546918069</c:v>
                </c:pt>
                <c:pt idx="8">
                  <c:v>0.32615955898702431</c:v>
                </c:pt>
                <c:pt idx="9">
                  <c:v>0.31076268151676367</c:v>
                </c:pt>
                <c:pt idx="10">
                  <c:v>0.29794517954055516</c:v>
                </c:pt>
                <c:pt idx="11">
                  <c:v>0.29036580404650281</c:v>
                </c:pt>
                <c:pt idx="12">
                  <c:v>0.2828658040465028</c:v>
                </c:pt>
                <c:pt idx="13">
                  <c:v>0.2828658040465028</c:v>
                </c:pt>
                <c:pt idx="14">
                  <c:v>0.2828658040465028</c:v>
                </c:pt>
                <c:pt idx="15">
                  <c:v>0.2803658040465028</c:v>
                </c:pt>
              </c:numCache>
            </c:numRef>
          </c:val>
          <c:smooth val="0"/>
          <c:extLst>
            <c:ext xmlns:c16="http://schemas.microsoft.com/office/drawing/2014/chart" uri="{C3380CC4-5D6E-409C-BE32-E72D297353CC}">
              <c16:uniqueId val="{00000002-1D5E-418B-BA99-51879F4153AB}"/>
            </c:ext>
          </c:extLst>
        </c:ser>
        <c:ser>
          <c:idx val="2"/>
          <c:order val="3"/>
          <c:tx>
            <c:strRef>
              <c:f>'ELCC Charts'!$D$3</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'ELCC Charts'!$A$4:$A$22</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Charts'!$D$4:$D$22</c15:sqref>
                  </c15:fullRef>
                </c:ext>
              </c:extLst>
              <c:f>'ELCC Charts'!$D$4:$D$19</c:f>
              <c:numCache>
                <c:formatCode>_(* #,##0.00_);_(* \(#,##0.00\);_(* "-"??_);_(@_)</c:formatCode>
                <c:ptCount val="16"/>
                <c:pt idx="0">
                  <c:v>0.54</c:v>
                </c:pt>
                <c:pt idx="1">
                  <c:v>0.54</c:v>
                </c:pt>
                <c:pt idx="2">
                  <c:v>0.54</c:v>
                </c:pt>
                <c:pt idx="3">
                  <c:v>0.52969364975659039</c:v>
                </c:pt>
                <c:pt idx="4">
                  <c:v>0.47278141061892354</c:v>
                </c:pt>
                <c:pt idx="5">
                  <c:v>0.37956963283040912</c:v>
                </c:pt>
                <c:pt idx="6">
                  <c:v>0.32760609949385489</c:v>
                </c:pt>
                <c:pt idx="7">
                  <c:v>0.31956963283040918</c:v>
                </c:pt>
                <c:pt idx="8">
                  <c:v>0.3063543439458149</c:v>
                </c:pt>
                <c:pt idx="9">
                  <c:v>0.29778141061892349</c:v>
                </c:pt>
                <c:pt idx="10">
                  <c:v>0.28188729951318076</c:v>
                </c:pt>
                <c:pt idx="11">
                  <c:v>0.26438729951318074</c:v>
                </c:pt>
                <c:pt idx="12">
                  <c:v>0.24688729951318072</c:v>
                </c:pt>
                <c:pt idx="13">
                  <c:v>0.24688729951318072</c:v>
                </c:pt>
                <c:pt idx="14">
                  <c:v>0.24188729951318072</c:v>
                </c:pt>
                <c:pt idx="15">
                  <c:v>0.22938729951318076</c:v>
                </c:pt>
              </c:numCache>
            </c:numRef>
          </c:val>
          <c:smooth val="0"/>
          <c:extLst>
            <c:ext xmlns:c16="http://schemas.microsoft.com/office/drawing/2014/chart" uri="{C3380CC4-5D6E-409C-BE32-E72D297353CC}">
              <c16:uniqueId val="{00000003-1D5E-418B-BA99-51879F4153AB}"/>
            </c:ext>
          </c:extLst>
        </c:ser>
        <c:ser>
          <c:idx val="3"/>
          <c:order val="4"/>
          <c:tx>
            <c:strRef>
              <c:f>'ELCC Charts'!$E$3</c:f>
              <c:strCache>
                <c:ptCount val="1"/>
                <c:pt idx="0">
                  <c:v>ECR</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'ELCC Charts'!$A$4:$A$22</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Charts'!$E$4:$E$22</c15:sqref>
                  </c15:fullRef>
                </c:ext>
              </c:extLst>
              <c:f>'ELCC Charts'!$E$4:$E$19</c:f>
              <c:numCache>
                <c:formatCode>_(* #,##0.00_);_(* \(#,##0.00\);_(* "-"??_);_(@_)</c:formatCode>
                <c:ptCount val="16"/>
                <c:pt idx="0">
                  <c:v>0.54</c:v>
                </c:pt>
                <c:pt idx="1">
                  <c:v>0.53691191928565507</c:v>
                </c:pt>
                <c:pt idx="2">
                  <c:v>0.53691191928565507</c:v>
                </c:pt>
                <c:pt idx="3">
                  <c:v>0.53382383857131011</c:v>
                </c:pt>
                <c:pt idx="4">
                  <c:v>0.48639897444159508</c:v>
                </c:pt>
                <c:pt idx="5">
                  <c:v>0.34412438205244988</c:v>
                </c:pt>
                <c:pt idx="6">
                  <c:v>0.3390943277043359</c:v>
                </c:pt>
                <c:pt idx="7">
                  <c:v>0.32653421900810792</c:v>
                </c:pt>
                <c:pt idx="8">
                  <c:v>0.32648913748593694</c:v>
                </c:pt>
                <c:pt idx="9">
                  <c:v>0.31392902878970896</c:v>
                </c:pt>
                <c:pt idx="10">
                  <c:v>0.30388394726753798</c:v>
                </c:pt>
                <c:pt idx="11">
                  <c:v>0.29382383857131011</c:v>
                </c:pt>
                <c:pt idx="12">
                  <c:v>0.29132383857131011</c:v>
                </c:pt>
                <c:pt idx="13">
                  <c:v>0.28632383857131011</c:v>
                </c:pt>
                <c:pt idx="14">
                  <c:v>0.2763238385713101</c:v>
                </c:pt>
                <c:pt idx="15">
                  <c:v>0.26882383857131009</c:v>
                </c:pt>
              </c:numCache>
            </c:numRef>
          </c:val>
          <c:smooth val="0"/>
          <c:extLst>
            <c:ext xmlns:c16="http://schemas.microsoft.com/office/drawing/2014/chart" uri="{C3380CC4-5D6E-409C-BE32-E72D297353CC}">
              <c16:uniqueId val="{00000004-1D5E-418B-BA99-51879F4153AB}"/>
            </c:ext>
          </c:extLst>
        </c:ser>
        <c:dLbls>
          <c:showLegendKey val="0"/>
          <c:showVal val="0"/>
          <c:showCatName val="0"/>
          <c:showSerName val="0"/>
          <c:showPercent val="0"/>
          <c:showBubbleSize val="0"/>
        </c:dLbls>
        <c:smooth val="0"/>
        <c:axId val="-1611795424"/>
        <c:axId val="-1611793792"/>
      </c:lineChart>
      <c:catAx>
        <c:axId val="-161179542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11793792"/>
        <c:crosses val="autoZero"/>
        <c:auto val="1"/>
        <c:lblAlgn val="ctr"/>
        <c:lblOffset val="100"/>
        <c:noMultiLvlLbl val="0"/>
      </c:catAx>
      <c:valAx>
        <c:axId val="-161179379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a:latin typeface="Arial" panose="020B0604020202020204" pitchFamily="34" charset="0"/>
                    <a:cs typeface="Arial" panose="020B0604020202020204" pitchFamily="34" charset="0"/>
                  </a:rPr>
                  <a:t>% of Nameplate</a:t>
                </a:r>
              </a:p>
            </c:rich>
          </c:tx>
          <c:layout>
            <c:manualLayout>
              <c:xMode val="edge"/>
              <c:yMode val="edge"/>
              <c:x val="1.2626262626262626E-2"/>
              <c:y val="0.28099737532808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11795424"/>
        <c:crosses val="autoZero"/>
        <c:crossBetween val="between"/>
      </c:valAx>
      <c:spPr>
        <a:noFill/>
        <a:ln>
          <a:noFill/>
        </a:ln>
        <a:effectLst/>
      </c:spPr>
    </c:plotArea>
    <c:legend>
      <c:legendPos val="b"/>
      <c:layout>
        <c:manualLayout>
          <c:xMode val="edge"/>
          <c:yMode val="edge"/>
          <c:x val="5.6185874492961106E-2"/>
          <c:y val="0.9261401699787527"/>
          <c:w val="0.90783027121609816"/>
          <c:h val="6.989157605299337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4-hr Storage Capacity Credit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'ELCC Charts'!$O$3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Charts'!$O$4:$O$22</c15:sqref>
                  </c15:fullRef>
                </c:ext>
              </c:extLst>
              <c:f>'ELCC Charts'!$O$4:$O$19</c:f>
              <c:numCache>
                <c:formatCode>_(* #,##0.00_);_(* \(#,##0.00\);_(* "-"??_);_(@_)</c:formatCode>
                <c:ptCount val="16"/>
                <c:pt idx="0">
                  <c:v>0.82</c:v>
                </c:pt>
                <c:pt idx="1">
                  <c:v>0.82</c:v>
                </c:pt>
                <c:pt idx="2">
                  <c:v>0.82</c:v>
                </c:pt>
                <c:pt idx="3">
                  <c:v>0.82</c:v>
                </c:pt>
                <c:pt idx="4">
                  <c:v>0.82</c:v>
                </c:pt>
                <c:pt idx="5">
                  <c:v>0.82</c:v>
                </c:pt>
                <c:pt idx="6">
                  <c:v>0.82</c:v>
                </c:pt>
                <c:pt idx="7">
                  <c:v>0.82</c:v>
                </c:pt>
                <c:pt idx="8">
                  <c:v>0.79266666666666652</c:v>
                </c:pt>
                <c:pt idx="9">
                  <c:v>0.76533333333333309</c:v>
                </c:pt>
                <c:pt idx="10">
                  <c:v>0.73799999999999977</c:v>
                </c:pt>
                <c:pt idx="11">
                  <c:v>0.71066666666666656</c:v>
                </c:pt>
                <c:pt idx="12">
                  <c:v>0.69426666666666648</c:v>
                </c:pt>
                <c:pt idx="13">
                  <c:v>0.69426666666666648</c:v>
                </c:pt>
                <c:pt idx="14">
                  <c:v>0.67786666666666651</c:v>
                </c:pt>
                <c:pt idx="15">
                  <c:v>0.66146666666666643</c:v>
                </c:pt>
              </c:numCache>
            </c:numRef>
          </c:val>
          <c:smooth val="0"/>
          <c:extLst>
            <c:ext xmlns:c16="http://schemas.microsoft.com/office/drawing/2014/chart" uri="{C3380CC4-5D6E-409C-BE32-E72D297353CC}">
              <c16:uniqueId val="{00000000-4089-428D-BE57-DAAFBD52611A}"/>
            </c:ext>
          </c:extLst>
        </c:ser>
        <c:ser>
          <c:idx val="1"/>
          <c:order val="1"/>
          <c:tx>
            <c:strRef>
              <c:f>'ELCC Charts'!$P$3</c:f>
              <c:strCache>
                <c:ptCount val="1"/>
                <c:pt idx="0">
                  <c:v>REF-HC</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Charts'!$P$4:$P$22</c15:sqref>
                  </c15:fullRef>
                </c:ext>
              </c:extLst>
              <c:f>'ELCC Charts'!$P$4:$P$19</c:f>
              <c:numCache>
                <c:formatCode>_(* #,##0.00_);_(* \(#,##0.00\);_(* "-"??_);_(@_)</c:formatCode>
                <c:ptCount val="16"/>
                <c:pt idx="0">
                  <c:v>0.82</c:v>
                </c:pt>
                <c:pt idx="1">
                  <c:v>0.82</c:v>
                </c:pt>
                <c:pt idx="2">
                  <c:v>0.82</c:v>
                </c:pt>
                <c:pt idx="3">
                  <c:v>0.82</c:v>
                </c:pt>
                <c:pt idx="4">
                  <c:v>0.82</c:v>
                </c:pt>
                <c:pt idx="5">
                  <c:v>0.82</c:v>
                </c:pt>
                <c:pt idx="6">
                  <c:v>0.82</c:v>
                </c:pt>
                <c:pt idx="7">
                  <c:v>0.82</c:v>
                </c:pt>
                <c:pt idx="8">
                  <c:v>0.82</c:v>
                </c:pt>
                <c:pt idx="9">
                  <c:v>0.82</c:v>
                </c:pt>
                <c:pt idx="10">
                  <c:v>0.82</c:v>
                </c:pt>
                <c:pt idx="11">
                  <c:v>0.82</c:v>
                </c:pt>
                <c:pt idx="12">
                  <c:v>0.79499999999999993</c:v>
                </c:pt>
                <c:pt idx="13">
                  <c:v>0.79499999999999993</c:v>
                </c:pt>
                <c:pt idx="14">
                  <c:v>0.74499999999999988</c:v>
                </c:pt>
                <c:pt idx="15">
                  <c:v>0.72</c:v>
                </c:pt>
              </c:numCache>
            </c:numRef>
          </c:val>
          <c:smooth val="0"/>
          <c:extLst>
            <c:ext xmlns:c16="http://schemas.microsoft.com/office/drawing/2014/chart" uri="{C3380CC4-5D6E-409C-BE32-E72D297353CC}">
              <c16:uniqueId val="{00000001-4089-428D-BE57-DAAFBD52611A}"/>
            </c:ext>
          </c:extLst>
        </c:ser>
        <c:ser>
          <c:idx val="3"/>
          <c:order val="2"/>
          <c:tx>
            <c:strRef>
              <c:f>'ELCC Charts'!$S$3</c:f>
              <c:strCache>
                <c:ptCount val="1"/>
                <c:pt idx="0">
                  <c:v>NCR</c:v>
                </c:pt>
              </c:strCache>
            </c:strRef>
          </c:tx>
          <c:spPr>
            <a:ln w="28575" cap="rnd">
              <a:solidFill>
                <a:schemeClr val="bg2">
                  <a:lumMod val="60000"/>
                  <a:lumOff val="40000"/>
                </a:schemeClr>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Charts'!$S$4:$S$22</c15:sqref>
                  </c15:fullRef>
                </c:ext>
              </c:extLst>
              <c:f>'ELCC Charts'!$S$4:$S$19</c:f>
              <c:numCache>
                <c:formatCode>_(* #,##0.00_);_(* \(#,##0.00\);_(* "-"??_);_(@_)</c:formatCode>
                <c:ptCount val="16"/>
                <c:pt idx="0">
                  <c:v>0.82</c:v>
                </c:pt>
                <c:pt idx="1">
                  <c:v>0.82</c:v>
                </c:pt>
                <c:pt idx="2">
                  <c:v>0.82</c:v>
                </c:pt>
                <c:pt idx="3">
                  <c:v>0.82</c:v>
                </c:pt>
                <c:pt idx="4">
                  <c:v>0.82</c:v>
                </c:pt>
                <c:pt idx="5">
                  <c:v>0.79499999999999993</c:v>
                </c:pt>
                <c:pt idx="6">
                  <c:v>0.79499999999999993</c:v>
                </c:pt>
                <c:pt idx="7">
                  <c:v>0.79499999999999993</c:v>
                </c:pt>
                <c:pt idx="8">
                  <c:v>0.79499999999999993</c:v>
                </c:pt>
                <c:pt idx="9">
                  <c:v>0.79499999999999993</c:v>
                </c:pt>
                <c:pt idx="10">
                  <c:v>0.79499999999999993</c:v>
                </c:pt>
                <c:pt idx="11">
                  <c:v>0.79499999999999993</c:v>
                </c:pt>
                <c:pt idx="12">
                  <c:v>0.79499999999999993</c:v>
                </c:pt>
                <c:pt idx="13">
                  <c:v>0.79499999999999993</c:v>
                </c:pt>
                <c:pt idx="14">
                  <c:v>0.79499999999999993</c:v>
                </c:pt>
                <c:pt idx="15">
                  <c:v>0.76999999999999991</c:v>
                </c:pt>
              </c:numCache>
            </c:numRef>
          </c:val>
          <c:smooth val="0"/>
          <c:extLst>
            <c:ext xmlns:c16="http://schemas.microsoft.com/office/drawing/2014/chart" uri="{C3380CC4-5D6E-409C-BE32-E72D297353CC}">
              <c16:uniqueId val="{00000002-4089-428D-BE57-DAAFBD52611A}"/>
            </c:ext>
          </c:extLst>
        </c:ser>
        <c:ser>
          <c:idx val="4"/>
          <c:order val="3"/>
          <c:tx>
            <c:strRef>
              <c:f>'ELCC Charts'!$Q$3</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Charts'!$Q$4:$Q$22</c15:sqref>
                  </c15:fullRef>
                </c:ext>
              </c:extLst>
              <c:f>'ELCC Charts'!$Q$4:$Q$19</c:f>
              <c:numCache>
                <c:formatCode>_(* #,##0.00_);_(* \(#,##0.00\);_(* "-"??_);_(@_)</c:formatCode>
                <c:ptCount val="16"/>
                <c:pt idx="0">
                  <c:v>0.82</c:v>
                </c:pt>
                <c:pt idx="1">
                  <c:v>0.82</c:v>
                </c:pt>
                <c:pt idx="2">
                  <c:v>0.82</c:v>
                </c:pt>
                <c:pt idx="3">
                  <c:v>0.82</c:v>
                </c:pt>
                <c:pt idx="4">
                  <c:v>0.76999999999999991</c:v>
                </c:pt>
                <c:pt idx="5">
                  <c:v>0.72</c:v>
                </c:pt>
                <c:pt idx="6">
                  <c:v>0.70499999999999996</c:v>
                </c:pt>
                <c:pt idx="7">
                  <c:v>0.69</c:v>
                </c:pt>
                <c:pt idx="8">
                  <c:v>0.69</c:v>
                </c:pt>
                <c:pt idx="9">
                  <c:v>0.69</c:v>
                </c:pt>
                <c:pt idx="10">
                  <c:v>0.69</c:v>
                </c:pt>
                <c:pt idx="11">
                  <c:v>0.69</c:v>
                </c:pt>
                <c:pt idx="12">
                  <c:v>0.65999999999999992</c:v>
                </c:pt>
                <c:pt idx="13">
                  <c:v>0.65999999999999992</c:v>
                </c:pt>
                <c:pt idx="14">
                  <c:v>0.65999999999999992</c:v>
                </c:pt>
                <c:pt idx="15">
                  <c:v>0.61499999999999988</c:v>
                </c:pt>
              </c:numCache>
            </c:numRef>
          </c:val>
          <c:smooth val="0"/>
          <c:extLst>
            <c:ext xmlns:c16="http://schemas.microsoft.com/office/drawing/2014/chart" uri="{C3380CC4-5D6E-409C-BE32-E72D297353CC}">
              <c16:uniqueId val="{00000003-4089-428D-BE57-DAAFBD52611A}"/>
            </c:ext>
          </c:extLst>
        </c:ser>
        <c:ser>
          <c:idx val="2"/>
          <c:order val="4"/>
          <c:tx>
            <c:strRef>
              <c:f>'ELCC Charts'!$R$3</c:f>
              <c:strCache>
                <c:ptCount val="1"/>
                <c:pt idx="0">
                  <c:v>ECR</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Charts'!$R$4:$R$22</c15:sqref>
                  </c15:fullRef>
                </c:ext>
              </c:extLst>
              <c:f>'ELCC Charts'!$R$4:$R$19</c:f>
              <c:numCache>
                <c:formatCode>_(* #,##0.00_);_(* \(#,##0.00\);_(* "-"??_);_(@_)</c:formatCode>
                <c:ptCount val="16"/>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0.79499999999999993</c:v>
                </c:pt>
                <c:pt idx="15">
                  <c:v>0.79499999999999993</c:v>
                </c:pt>
              </c:numCache>
            </c:numRef>
          </c:val>
          <c:smooth val="0"/>
          <c:extLst>
            <c:ext xmlns:c16="http://schemas.microsoft.com/office/drawing/2014/chart" uri="{C3380CC4-5D6E-409C-BE32-E72D297353CC}">
              <c16:uniqueId val="{00000004-4089-428D-BE57-DAAFBD52611A}"/>
            </c:ext>
          </c:extLst>
        </c:ser>
        <c:dLbls>
          <c:showLegendKey val="0"/>
          <c:showVal val="0"/>
          <c:showCatName val="0"/>
          <c:showSerName val="0"/>
          <c:showPercent val="0"/>
          <c:showBubbleSize val="0"/>
        </c:dLbls>
        <c:smooth val="0"/>
        <c:axId val="-266935456"/>
        <c:axId val="-266933280"/>
      </c:lineChart>
      <c:catAx>
        <c:axId val="-266935456"/>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66933280"/>
        <c:crosses val="autoZero"/>
        <c:auto val="1"/>
        <c:lblAlgn val="ctr"/>
        <c:lblOffset val="100"/>
        <c:noMultiLvlLbl val="0"/>
      </c:catAx>
      <c:valAx>
        <c:axId val="-2669332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a:latin typeface="Arial" panose="020B0604020202020204" pitchFamily="34" charset="0"/>
                    <a:cs typeface="Arial" panose="020B0604020202020204" pitchFamily="34" charset="0"/>
                  </a:rPr>
                  <a:t>% of Nameplate</a:t>
                </a:r>
              </a:p>
            </c:rich>
          </c:tx>
          <c:layout>
            <c:manualLayout>
              <c:xMode val="edge"/>
              <c:yMode val="edge"/>
              <c:x val="1.2626262626262626E-2"/>
              <c:y val="0.28099737532808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66935456"/>
        <c:crosses val="autoZero"/>
        <c:crossBetween val="between"/>
      </c:valAx>
      <c:spPr>
        <a:noFill/>
        <a:ln>
          <a:noFill/>
        </a:ln>
        <a:effectLst/>
      </c:spPr>
    </c:plotArea>
    <c:legend>
      <c:legendPos val="b"/>
      <c:layout>
        <c:manualLayout>
          <c:xMode val="edge"/>
          <c:yMode val="edge"/>
          <c:x val="5.6185874492961106E-2"/>
          <c:y val="0.9261401699787527"/>
          <c:w val="0.90783027121609816"/>
          <c:h val="6.989157605299337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Offshore Wind Capacity Credit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'ELCC Charts'!$O$3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'ELCC Charts'!$N$28:$N$46</c15:sqref>
                  </c15:fullRef>
                </c:ext>
              </c:extLst>
              <c:f>'ELCC Charts'!$N$28:$N$43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Charts'!$O$28:$O$46</c15:sqref>
                  </c15:fullRef>
                </c:ext>
              </c:extLst>
              <c:f>'ELCC Charts'!$O$28:$O$43</c:f>
              <c:numCache>
                <c:formatCode>_(* #,##0.00_);_(* \(#,##0.00\);_(* "-"??_);_(@_)</c:formatCode>
                <c:ptCount val="16"/>
                <c:pt idx="0">
                  <c:v>0.37</c:v>
                </c:pt>
                <c:pt idx="1">
                  <c:v>0.37</c:v>
                </c:pt>
                <c:pt idx="2">
                  <c:v>0.37</c:v>
                </c:pt>
                <c:pt idx="3">
                  <c:v>0.37</c:v>
                </c:pt>
                <c:pt idx="4">
                  <c:v>0.37</c:v>
                </c:pt>
                <c:pt idx="5">
                  <c:v>0.37</c:v>
                </c:pt>
                <c:pt idx="6">
                  <c:v>0.35355555555555557</c:v>
                </c:pt>
                <c:pt idx="7">
                  <c:v>0.33711111111111114</c:v>
                </c:pt>
                <c:pt idx="8">
                  <c:v>0.32066666666666666</c:v>
                </c:pt>
                <c:pt idx="9">
                  <c:v>0.30422222222222217</c:v>
                </c:pt>
                <c:pt idx="10">
                  <c:v>0.30422222222222217</c:v>
                </c:pt>
                <c:pt idx="11">
                  <c:v>0.30422222222222217</c:v>
                </c:pt>
                <c:pt idx="12">
                  <c:v>0.28777777777777774</c:v>
                </c:pt>
                <c:pt idx="13">
                  <c:v>0.2576296296296296</c:v>
                </c:pt>
                <c:pt idx="14">
                  <c:v>0.2576296296296296</c:v>
                </c:pt>
                <c:pt idx="15">
                  <c:v>0.24255555555555552</c:v>
                </c:pt>
              </c:numCache>
            </c:numRef>
          </c:val>
          <c:smooth val="0"/>
          <c:extLst>
            <c:ext xmlns:c16="http://schemas.microsoft.com/office/drawing/2014/chart" uri="{C3380CC4-5D6E-409C-BE32-E72D297353CC}">
              <c16:uniqueId val="{00000000-8CB6-4C96-8C6F-479312740A0B}"/>
            </c:ext>
          </c:extLst>
        </c:ser>
        <c:ser>
          <c:idx val="1"/>
          <c:order val="1"/>
          <c:tx>
            <c:strRef>
              <c:f>'ELCC Charts'!$P$3</c:f>
              <c:strCache>
                <c:ptCount val="1"/>
                <c:pt idx="0">
                  <c:v>REF-HC</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'ELCC Charts'!$N$28:$N$46</c15:sqref>
                  </c15:fullRef>
                </c:ext>
              </c:extLst>
              <c:f>'ELCC Charts'!$N$28:$N$43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Charts'!$P$28:$P$46</c15:sqref>
                  </c15:fullRef>
                </c:ext>
              </c:extLst>
              <c:f>'ELCC Charts'!$P$28:$P$43</c:f>
              <c:numCache>
                <c:formatCode>_(* #,##0.00_);_(* \(#,##0.00\);_(* "-"??_);_(@_)</c:formatCode>
                <c:ptCount val="16"/>
                <c:pt idx="0">
                  <c:v>0.37</c:v>
                </c:pt>
                <c:pt idx="1">
                  <c:v>0.37</c:v>
                </c:pt>
                <c:pt idx="2">
                  <c:v>0.37</c:v>
                </c:pt>
                <c:pt idx="3">
                  <c:v>0.37</c:v>
                </c:pt>
                <c:pt idx="4">
                  <c:v>0.37</c:v>
                </c:pt>
                <c:pt idx="5">
                  <c:v>0.37</c:v>
                </c:pt>
                <c:pt idx="6">
                  <c:v>0.35355555555555557</c:v>
                </c:pt>
                <c:pt idx="7">
                  <c:v>0.33711111111111114</c:v>
                </c:pt>
                <c:pt idx="8">
                  <c:v>0.32066666666666666</c:v>
                </c:pt>
                <c:pt idx="9">
                  <c:v>0.30422222222222217</c:v>
                </c:pt>
                <c:pt idx="10">
                  <c:v>0.30422222222222217</c:v>
                </c:pt>
                <c:pt idx="11">
                  <c:v>0.30422222222222217</c:v>
                </c:pt>
                <c:pt idx="12">
                  <c:v>0.28777777777777774</c:v>
                </c:pt>
                <c:pt idx="13">
                  <c:v>0.28777777777777774</c:v>
                </c:pt>
                <c:pt idx="14">
                  <c:v>0.25377777777777777</c:v>
                </c:pt>
                <c:pt idx="15">
                  <c:v>0.25377777777777777</c:v>
                </c:pt>
              </c:numCache>
            </c:numRef>
          </c:val>
          <c:smooth val="0"/>
          <c:extLst>
            <c:ext xmlns:c16="http://schemas.microsoft.com/office/drawing/2014/chart" uri="{C3380CC4-5D6E-409C-BE32-E72D297353CC}">
              <c16:uniqueId val="{00000001-8CB6-4C96-8C6F-479312740A0B}"/>
            </c:ext>
          </c:extLst>
        </c:ser>
        <c:ser>
          <c:idx val="3"/>
          <c:order val="2"/>
          <c:tx>
            <c:strRef>
              <c:f>'ELCC Charts'!$S$3</c:f>
              <c:strCache>
                <c:ptCount val="1"/>
                <c:pt idx="0">
                  <c:v>NCR</c:v>
                </c:pt>
              </c:strCache>
            </c:strRef>
          </c:tx>
          <c:spPr>
            <a:ln w="28575" cap="rnd">
              <a:solidFill>
                <a:schemeClr val="bg2">
                  <a:lumMod val="60000"/>
                  <a:lumOff val="40000"/>
                </a:schemeClr>
              </a:solidFill>
              <a:round/>
            </a:ln>
            <a:effectLst/>
          </c:spPr>
          <c:marker>
            <c:symbol val="none"/>
          </c:marker>
          <c:cat>
            <c:numRef>
              <c:extLst>
                <c:ext xmlns:c15="http://schemas.microsoft.com/office/drawing/2012/chart" uri="{02D57815-91ED-43cb-92C2-25804820EDAC}">
                  <c15:fullRef>
                    <c15:sqref>'ELCC Charts'!$N$28:$N$46</c15:sqref>
                  </c15:fullRef>
                </c:ext>
              </c:extLst>
              <c:f>'ELCC Charts'!$N$28:$N$43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Charts'!$S$28:$S$46</c15:sqref>
                  </c15:fullRef>
                </c:ext>
              </c:extLst>
              <c:f>'ELCC Charts'!$S$28:$S$43</c:f>
              <c:numCache>
                <c:formatCode>_(* #,##0.00_);_(* \(#,##0.00\);_(* "-"??_);_(@_)</c:formatCode>
                <c:ptCount val="16"/>
                <c:pt idx="0">
                  <c:v>0.37</c:v>
                </c:pt>
                <c:pt idx="1">
                  <c:v>0.37</c:v>
                </c:pt>
                <c:pt idx="2">
                  <c:v>0.37</c:v>
                </c:pt>
                <c:pt idx="3">
                  <c:v>0.37</c:v>
                </c:pt>
                <c:pt idx="4">
                  <c:v>0.37</c:v>
                </c:pt>
                <c:pt idx="5">
                  <c:v>0.37</c:v>
                </c:pt>
                <c:pt idx="6">
                  <c:v>0.35355555555555557</c:v>
                </c:pt>
                <c:pt idx="7">
                  <c:v>0.33711111111111114</c:v>
                </c:pt>
                <c:pt idx="8">
                  <c:v>0.32066666666666666</c:v>
                </c:pt>
                <c:pt idx="9">
                  <c:v>0.30422222222222217</c:v>
                </c:pt>
                <c:pt idx="10">
                  <c:v>0.30422222222222217</c:v>
                </c:pt>
                <c:pt idx="11">
                  <c:v>0.30422222222222217</c:v>
                </c:pt>
                <c:pt idx="12">
                  <c:v>0.28777777777777774</c:v>
                </c:pt>
                <c:pt idx="13">
                  <c:v>0.28777777777777774</c:v>
                </c:pt>
                <c:pt idx="14">
                  <c:v>0.25377777777777777</c:v>
                </c:pt>
                <c:pt idx="15">
                  <c:v>0.25377777777777777</c:v>
                </c:pt>
              </c:numCache>
            </c:numRef>
          </c:val>
          <c:smooth val="0"/>
          <c:extLst>
            <c:ext xmlns:c16="http://schemas.microsoft.com/office/drawing/2014/chart" uri="{C3380CC4-5D6E-409C-BE32-E72D297353CC}">
              <c16:uniqueId val="{00000002-8CB6-4C96-8C6F-479312740A0B}"/>
            </c:ext>
          </c:extLst>
        </c:ser>
        <c:ser>
          <c:idx val="2"/>
          <c:order val="3"/>
          <c:tx>
            <c:strRef>
              <c:f>'ELCC Charts'!$R$3</c:f>
              <c:strCache>
                <c:ptCount val="1"/>
                <c:pt idx="0">
                  <c:v>ECR</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'ELCC Charts'!$N$28:$N$46</c15:sqref>
                  </c15:fullRef>
                </c:ext>
              </c:extLst>
              <c:f>'ELCC Charts'!$N$28:$N$43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Charts'!$R$28:$R$46</c15:sqref>
                  </c15:fullRef>
                </c:ext>
              </c:extLst>
              <c:f>'ELCC Charts'!$R$28:$R$43</c:f>
              <c:numCache>
                <c:formatCode>_(* #,##0.00_);_(* \(#,##0.00\);_(* "-"??_);_(@_)</c:formatCode>
                <c:ptCount val="16"/>
                <c:pt idx="0">
                  <c:v>0.37</c:v>
                </c:pt>
                <c:pt idx="1">
                  <c:v>0.37</c:v>
                </c:pt>
                <c:pt idx="2">
                  <c:v>0.37</c:v>
                </c:pt>
                <c:pt idx="3">
                  <c:v>0.37</c:v>
                </c:pt>
                <c:pt idx="4">
                  <c:v>0.37</c:v>
                </c:pt>
                <c:pt idx="5">
                  <c:v>0.37</c:v>
                </c:pt>
                <c:pt idx="6">
                  <c:v>0.35355555555555557</c:v>
                </c:pt>
                <c:pt idx="7">
                  <c:v>0.33711111111111114</c:v>
                </c:pt>
                <c:pt idx="8">
                  <c:v>0.32066666666666666</c:v>
                </c:pt>
                <c:pt idx="9">
                  <c:v>0.30422222222222217</c:v>
                </c:pt>
                <c:pt idx="10">
                  <c:v>0.30422222222222217</c:v>
                </c:pt>
                <c:pt idx="11">
                  <c:v>0.30422222222222217</c:v>
                </c:pt>
                <c:pt idx="12">
                  <c:v>0.25377777777777777</c:v>
                </c:pt>
                <c:pt idx="13">
                  <c:v>0.25377777777777777</c:v>
                </c:pt>
                <c:pt idx="14">
                  <c:v>0.25377777777777777</c:v>
                </c:pt>
                <c:pt idx="15">
                  <c:v>0.21977777777777777</c:v>
                </c:pt>
              </c:numCache>
            </c:numRef>
          </c:val>
          <c:smooth val="0"/>
          <c:extLst>
            <c:ext xmlns:c16="http://schemas.microsoft.com/office/drawing/2014/chart" uri="{C3380CC4-5D6E-409C-BE32-E72D297353CC}">
              <c16:uniqueId val="{00000003-8CB6-4C96-8C6F-479312740A0B}"/>
            </c:ext>
          </c:extLst>
        </c:ser>
        <c:ser>
          <c:idx val="4"/>
          <c:order val="4"/>
          <c:tx>
            <c:strRef>
              <c:f>'ELCC Charts'!$Q$3</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'ELCC Charts'!$N$28:$N$46</c15:sqref>
                  </c15:fullRef>
                </c:ext>
              </c:extLst>
              <c:f>'ELCC Charts'!$N$28:$N$43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Charts'!$Q$28:$Q$46</c15:sqref>
                  </c15:fullRef>
                </c:ext>
              </c:extLst>
              <c:f>'ELCC Charts'!$Q$28:$Q$43</c:f>
              <c:numCache>
                <c:formatCode>_(* #,##0.00_);_(* \(#,##0.00\);_(* "-"??_);_(@_)</c:formatCode>
                <c:ptCount val="16"/>
                <c:pt idx="0">
                  <c:v>0.37</c:v>
                </c:pt>
                <c:pt idx="1">
                  <c:v>0.37</c:v>
                </c:pt>
                <c:pt idx="2">
                  <c:v>0.37</c:v>
                </c:pt>
                <c:pt idx="3">
                  <c:v>0.37</c:v>
                </c:pt>
                <c:pt idx="4">
                  <c:v>0.37</c:v>
                </c:pt>
                <c:pt idx="5">
                  <c:v>0.37</c:v>
                </c:pt>
                <c:pt idx="6">
                  <c:v>0.35355555555555557</c:v>
                </c:pt>
                <c:pt idx="7">
                  <c:v>0.33711111111111114</c:v>
                </c:pt>
                <c:pt idx="8">
                  <c:v>0.32066666666666666</c:v>
                </c:pt>
                <c:pt idx="9">
                  <c:v>0.30422222222222217</c:v>
                </c:pt>
                <c:pt idx="10">
                  <c:v>0.30422222222222217</c:v>
                </c:pt>
                <c:pt idx="11">
                  <c:v>0.30422222222222217</c:v>
                </c:pt>
                <c:pt idx="12">
                  <c:v>0.25377777777777777</c:v>
                </c:pt>
                <c:pt idx="13">
                  <c:v>0.25377777777777777</c:v>
                </c:pt>
                <c:pt idx="14">
                  <c:v>0.25377777777777777</c:v>
                </c:pt>
                <c:pt idx="15">
                  <c:v>0.21977777777777777</c:v>
                </c:pt>
              </c:numCache>
            </c:numRef>
          </c:val>
          <c:smooth val="0"/>
          <c:extLst>
            <c:ext xmlns:c16="http://schemas.microsoft.com/office/drawing/2014/chart" uri="{C3380CC4-5D6E-409C-BE32-E72D297353CC}">
              <c16:uniqueId val="{00000004-8CB6-4C96-8C6F-479312740A0B}"/>
            </c:ext>
          </c:extLst>
        </c:ser>
        <c:dLbls>
          <c:showLegendKey val="0"/>
          <c:showVal val="0"/>
          <c:showCatName val="0"/>
          <c:showSerName val="0"/>
          <c:showPercent val="0"/>
          <c:showBubbleSize val="0"/>
        </c:dLbls>
        <c:smooth val="0"/>
        <c:axId val="1337165232"/>
        <c:axId val="1337166320"/>
      </c:lineChart>
      <c:catAx>
        <c:axId val="1337165232"/>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37166320"/>
        <c:crosses val="autoZero"/>
        <c:auto val="1"/>
        <c:lblAlgn val="ctr"/>
        <c:lblOffset val="100"/>
        <c:noMultiLvlLbl val="0"/>
      </c:catAx>
      <c:valAx>
        <c:axId val="133716632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a:latin typeface="Arial" panose="020B0604020202020204" pitchFamily="34" charset="0"/>
                    <a:cs typeface="Arial" panose="020B0604020202020204" pitchFamily="34" charset="0"/>
                  </a:rPr>
                  <a:t>% of Nameplate</a:t>
                </a:r>
              </a:p>
            </c:rich>
          </c:tx>
          <c:layout>
            <c:manualLayout>
              <c:xMode val="edge"/>
              <c:yMode val="edge"/>
              <c:x val="1.2626262626262626E-2"/>
              <c:y val="0.28099737532808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37165232"/>
        <c:crosses val="autoZero"/>
        <c:crossBetween val="between"/>
      </c:valAx>
      <c:spPr>
        <a:noFill/>
        <a:ln>
          <a:noFill/>
        </a:ln>
        <a:effectLst/>
      </c:spPr>
    </c:plotArea>
    <c:legend>
      <c:legendPos val="b"/>
      <c:layout>
        <c:manualLayout>
          <c:xMode val="edge"/>
          <c:yMode val="edge"/>
          <c:x val="5.6185874492961106E-2"/>
          <c:y val="0.9261401699787527"/>
          <c:w val="0.90783027121609816"/>
          <c:h val="6.989157605299337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'Natural Gas Prices'!$E$33</c:f>
              <c:strCache>
                <c:ptCount val="1"/>
                <c:pt idx="0">
                  <c:v>TCO</c:v>
                </c:pt>
              </c:strCache>
            </c:strRef>
          </c:tx>
          <c:spPr>
            <a:ln w="28575" cap="rnd">
              <a:solidFill>
                <a:srgbClr val="0073AE"/>
              </a:solidFill>
              <a:round/>
            </a:ln>
            <a:effectLst/>
          </c:spPr>
          <c:marker>
            <c:symbol val="none"/>
          </c:marker>
          <c:cat>
            <c:numRef>
              <c:f>'Natural Gas Prices'!$A$46:$A$224</c:f>
              <c:numCache>
                <c:formatCode>[$-409]mmm\-yy;@</c:formatCode>
                <c:ptCount val="179"/>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pt idx="39">
                  <c:v>46113</c:v>
                </c:pt>
                <c:pt idx="40">
                  <c:v>46143</c:v>
                </c:pt>
                <c:pt idx="41">
                  <c:v>46174</c:v>
                </c:pt>
                <c:pt idx="42">
                  <c:v>46204</c:v>
                </c:pt>
                <c:pt idx="43">
                  <c:v>46235</c:v>
                </c:pt>
                <c:pt idx="44">
                  <c:v>46266</c:v>
                </c:pt>
                <c:pt idx="45">
                  <c:v>46296</c:v>
                </c:pt>
                <c:pt idx="46">
                  <c:v>46327</c:v>
                </c:pt>
                <c:pt idx="47">
                  <c:v>46357</c:v>
                </c:pt>
                <c:pt idx="48">
                  <c:v>46388</c:v>
                </c:pt>
                <c:pt idx="49">
                  <c:v>46419</c:v>
                </c:pt>
                <c:pt idx="50">
                  <c:v>46447</c:v>
                </c:pt>
                <c:pt idx="51">
                  <c:v>46478</c:v>
                </c:pt>
                <c:pt idx="52">
                  <c:v>46508</c:v>
                </c:pt>
                <c:pt idx="53">
                  <c:v>46539</c:v>
                </c:pt>
                <c:pt idx="54">
                  <c:v>46569</c:v>
                </c:pt>
                <c:pt idx="55">
                  <c:v>46600</c:v>
                </c:pt>
                <c:pt idx="56">
                  <c:v>46631</c:v>
                </c:pt>
                <c:pt idx="57">
                  <c:v>46661</c:v>
                </c:pt>
                <c:pt idx="58">
                  <c:v>46692</c:v>
                </c:pt>
                <c:pt idx="59">
                  <c:v>46722</c:v>
                </c:pt>
                <c:pt idx="60">
                  <c:v>46753</c:v>
                </c:pt>
                <c:pt idx="61">
                  <c:v>46784</c:v>
                </c:pt>
                <c:pt idx="62">
                  <c:v>46813</c:v>
                </c:pt>
                <c:pt idx="63">
                  <c:v>46844</c:v>
                </c:pt>
                <c:pt idx="64">
                  <c:v>46874</c:v>
                </c:pt>
                <c:pt idx="65">
                  <c:v>46905</c:v>
                </c:pt>
                <c:pt idx="66">
                  <c:v>46935</c:v>
                </c:pt>
                <c:pt idx="67">
                  <c:v>46966</c:v>
                </c:pt>
                <c:pt idx="68">
                  <c:v>46997</c:v>
                </c:pt>
                <c:pt idx="69">
                  <c:v>47027</c:v>
                </c:pt>
                <c:pt idx="70">
                  <c:v>47058</c:v>
                </c:pt>
                <c:pt idx="71">
                  <c:v>47088</c:v>
                </c:pt>
                <c:pt idx="72">
                  <c:v>47119</c:v>
                </c:pt>
                <c:pt idx="73">
                  <c:v>47150</c:v>
                </c:pt>
                <c:pt idx="74">
                  <c:v>47178</c:v>
                </c:pt>
                <c:pt idx="75">
                  <c:v>47209</c:v>
                </c:pt>
                <c:pt idx="76">
                  <c:v>47239</c:v>
                </c:pt>
                <c:pt idx="77">
                  <c:v>47270</c:v>
                </c:pt>
                <c:pt idx="78">
                  <c:v>47300</c:v>
                </c:pt>
                <c:pt idx="79">
                  <c:v>47331</c:v>
                </c:pt>
                <c:pt idx="80">
                  <c:v>47362</c:v>
                </c:pt>
                <c:pt idx="81">
                  <c:v>47392</c:v>
                </c:pt>
                <c:pt idx="82">
                  <c:v>47423</c:v>
                </c:pt>
                <c:pt idx="83">
                  <c:v>47453</c:v>
                </c:pt>
                <c:pt idx="84">
                  <c:v>47484</c:v>
                </c:pt>
                <c:pt idx="85">
                  <c:v>47515</c:v>
                </c:pt>
                <c:pt idx="86">
                  <c:v>47543</c:v>
                </c:pt>
                <c:pt idx="87">
                  <c:v>47574</c:v>
                </c:pt>
                <c:pt idx="88">
                  <c:v>47604</c:v>
                </c:pt>
                <c:pt idx="89">
                  <c:v>47635</c:v>
                </c:pt>
                <c:pt idx="90">
                  <c:v>47665</c:v>
                </c:pt>
                <c:pt idx="91">
                  <c:v>47696</c:v>
                </c:pt>
                <c:pt idx="92">
                  <c:v>47727</c:v>
                </c:pt>
                <c:pt idx="93">
                  <c:v>47757</c:v>
                </c:pt>
                <c:pt idx="94">
                  <c:v>47788</c:v>
                </c:pt>
                <c:pt idx="95">
                  <c:v>47818</c:v>
                </c:pt>
                <c:pt idx="96">
                  <c:v>47849</c:v>
                </c:pt>
                <c:pt idx="97">
                  <c:v>47880</c:v>
                </c:pt>
                <c:pt idx="98">
                  <c:v>47908</c:v>
                </c:pt>
                <c:pt idx="99">
                  <c:v>47939</c:v>
                </c:pt>
                <c:pt idx="100">
                  <c:v>47969</c:v>
                </c:pt>
                <c:pt idx="101">
                  <c:v>48000</c:v>
                </c:pt>
                <c:pt idx="102">
                  <c:v>48030</c:v>
                </c:pt>
                <c:pt idx="103">
                  <c:v>48061</c:v>
                </c:pt>
                <c:pt idx="104">
                  <c:v>48092</c:v>
                </c:pt>
                <c:pt idx="105">
                  <c:v>48122</c:v>
                </c:pt>
                <c:pt idx="106">
                  <c:v>48153</c:v>
                </c:pt>
                <c:pt idx="107">
                  <c:v>48183</c:v>
                </c:pt>
                <c:pt idx="108">
                  <c:v>48214</c:v>
                </c:pt>
                <c:pt idx="109">
                  <c:v>48245</c:v>
                </c:pt>
                <c:pt idx="110">
                  <c:v>48274</c:v>
                </c:pt>
                <c:pt idx="111">
                  <c:v>48305</c:v>
                </c:pt>
                <c:pt idx="112">
                  <c:v>48335</c:v>
                </c:pt>
                <c:pt idx="113">
                  <c:v>48366</c:v>
                </c:pt>
                <c:pt idx="114">
                  <c:v>48396</c:v>
                </c:pt>
                <c:pt idx="115">
                  <c:v>48427</c:v>
                </c:pt>
                <c:pt idx="116">
                  <c:v>48458</c:v>
                </c:pt>
                <c:pt idx="117">
                  <c:v>48488</c:v>
                </c:pt>
                <c:pt idx="118">
                  <c:v>48519</c:v>
                </c:pt>
                <c:pt idx="119">
                  <c:v>48549</c:v>
                </c:pt>
                <c:pt idx="120">
                  <c:v>48580</c:v>
                </c:pt>
                <c:pt idx="121">
                  <c:v>48611</c:v>
                </c:pt>
                <c:pt idx="122">
                  <c:v>48639</c:v>
                </c:pt>
                <c:pt idx="123">
                  <c:v>48670</c:v>
                </c:pt>
                <c:pt idx="124">
                  <c:v>48700</c:v>
                </c:pt>
                <c:pt idx="125">
                  <c:v>48731</c:v>
                </c:pt>
                <c:pt idx="126">
                  <c:v>48761</c:v>
                </c:pt>
                <c:pt idx="127">
                  <c:v>48792</c:v>
                </c:pt>
                <c:pt idx="128">
                  <c:v>48823</c:v>
                </c:pt>
                <c:pt idx="129">
                  <c:v>48853</c:v>
                </c:pt>
                <c:pt idx="130">
                  <c:v>48884</c:v>
                </c:pt>
                <c:pt idx="131">
                  <c:v>48914</c:v>
                </c:pt>
                <c:pt idx="132">
                  <c:v>48945</c:v>
                </c:pt>
                <c:pt idx="133">
                  <c:v>48976</c:v>
                </c:pt>
                <c:pt idx="134">
                  <c:v>49004</c:v>
                </c:pt>
                <c:pt idx="135">
                  <c:v>49035</c:v>
                </c:pt>
                <c:pt idx="136">
                  <c:v>49065</c:v>
                </c:pt>
                <c:pt idx="137">
                  <c:v>49096</c:v>
                </c:pt>
                <c:pt idx="138">
                  <c:v>49126</c:v>
                </c:pt>
                <c:pt idx="139">
                  <c:v>49157</c:v>
                </c:pt>
                <c:pt idx="140">
                  <c:v>49188</c:v>
                </c:pt>
                <c:pt idx="141">
                  <c:v>49218</c:v>
                </c:pt>
                <c:pt idx="142">
                  <c:v>49249</c:v>
                </c:pt>
                <c:pt idx="143">
                  <c:v>49279</c:v>
                </c:pt>
                <c:pt idx="144">
                  <c:v>49310</c:v>
                </c:pt>
                <c:pt idx="145">
                  <c:v>49341</c:v>
                </c:pt>
                <c:pt idx="146">
                  <c:v>49369</c:v>
                </c:pt>
                <c:pt idx="147">
                  <c:v>49400</c:v>
                </c:pt>
                <c:pt idx="148">
                  <c:v>49430</c:v>
                </c:pt>
                <c:pt idx="149">
                  <c:v>49461</c:v>
                </c:pt>
                <c:pt idx="150">
                  <c:v>49491</c:v>
                </c:pt>
                <c:pt idx="151">
                  <c:v>49522</c:v>
                </c:pt>
                <c:pt idx="152">
                  <c:v>49553</c:v>
                </c:pt>
                <c:pt idx="153">
                  <c:v>49583</c:v>
                </c:pt>
                <c:pt idx="154">
                  <c:v>49614</c:v>
                </c:pt>
                <c:pt idx="155">
                  <c:v>49644</c:v>
                </c:pt>
                <c:pt idx="156">
                  <c:v>49675</c:v>
                </c:pt>
                <c:pt idx="157">
                  <c:v>49706</c:v>
                </c:pt>
                <c:pt idx="158">
                  <c:v>49735</c:v>
                </c:pt>
                <c:pt idx="159">
                  <c:v>49766</c:v>
                </c:pt>
                <c:pt idx="160">
                  <c:v>49796</c:v>
                </c:pt>
                <c:pt idx="161">
                  <c:v>49827</c:v>
                </c:pt>
                <c:pt idx="162">
                  <c:v>49857</c:v>
                </c:pt>
                <c:pt idx="163">
                  <c:v>49888</c:v>
                </c:pt>
                <c:pt idx="164">
                  <c:v>49919</c:v>
                </c:pt>
                <c:pt idx="165">
                  <c:v>49949</c:v>
                </c:pt>
                <c:pt idx="166">
                  <c:v>49980</c:v>
                </c:pt>
                <c:pt idx="167">
                  <c:v>50010</c:v>
                </c:pt>
                <c:pt idx="168">
                  <c:v>50041</c:v>
                </c:pt>
                <c:pt idx="169">
                  <c:v>50072</c:v>
                </c:pt>
                <c:pt idx="170">
                  <c:v>50100</c:v>
                </c:pt>
                <c:pt idx="171">
                  <c:v>50131</c:v>
                </c:pt>
                <c:pt idx="172">
                  <c:v>50161</c:v>
                </c:pt>
                <c:pt idx="173">
                  <c:v>50192</c:v>
                </c:pt>
                <c:pt idx="174">
                  <c:v>50222</c:v>
                </c:pt>
                <c:pt idx="175">
                  <c:v>50253</c:v>
                </c:pt>
                <c:pt idx="176">
                  <c:v>50284</c:v>
                </c:pt>
                <c:pt idx="177">
                  <c:v>50314</c:v>
                </c:pt>
                <c:pt idx="178">
                  <c:v>50345</c:v>
                </c:pt>
              </c:numCache>
            </c:numRef>
          </c:cat>
          <c:val>
            <c:numRef>
              <c:f>'Natural Gas Prices'!$E$46:$E$224</c:f>
              <c:numCache>
                <c:formatCode>0.00</c:formatCode>
                <c:ptCount val="179"/>
                <c:pt idx="0">
                  <c:v>5.2629614058242549</c:v>
                </c:pt>
                <c:pt idx="1">
                  <c:v>5.1297040124494</c:v>
                </c:pt>
                <c:pt idx="2">
                  <c:v>4.6135530960848277</c:v>
                </c:pt>
                <c:pt idx="3">
                  <c:v>3.4154791940584941</c:v>
                </c:pt>
                <c:pt idx="4">
                  <c:v>3.1578479798159291</c:v>
                </c:pt>
                <c:pt idx="5">
                  <c:v>3.1947158949575334</c:v>
                </c:pt>
                <c:pt idx="6">
                  <c:v>3.1920507444653721</c:v>
                </c:pt>
                <c:pt idx="7">
                  <c:v>3.1631782808002535</c:v>
                </c:pt>
                <c:pt idx="8">
                  <c:v>2.9934970327991155</c:v>
                </c:pt>
                <c:pt idx="9">
                  <c:v>2.8895561636047034</c:v>
                </c:pt>
                <c:pt idx="10">
                  <c:v>3.5069826942894728</c:v>
                </c:pt>
                <c:pt idx="11">
                  <c:v>3.8423475149631283</c:v>
                </c:pt>
                <c:pt idx="12">
                  <c:v>3.861543650418489</c:v>
                </c:pt>
                <c:pt idx="13">
                  <c:v>3.59751410385147</c:v>
                </c:pt>
                <c:pt idx="14">
                  <c:v>3.2207009082366951</c:v>
                </c:pt>
                <c:pt idx="15">
                  <c:v>2.8612219300687682</c:v>
                </c:pt>
                <c:pt idx="16">
                  <c:v>2.6784408631106258</c:v>
                </c:pt>
                <c:pt idx="17">
                  <c:v>2.7079198047663073</c:v>
                </c:pt>
                <c:pt idx="18">
                  <c:v>2.7306366140076688</c:v>
                </c:pt>
                <c:pt idx="19">
                  <c:v>2.7371449554427376</c:v>
                </c:pt>
                <c:pt idx="20">
                  <c:v>2.6266829784392933</c:v>
                </c:pt>
                <c:pt idx="21">
                  <c:v>2.5608936592335203</c:v>
                </c:pt>
                <c:pt idx="22">
                  <c:v>3.3075215459586951</c:v>
                </c:pt>
                <c:pt idx="23">
                  <c:v>3.4818036144963154</c:v>
                </c:pt>
                <c:pt idx="24">
                  <c:v>3.6469169803633936</c:v>
                </c:pt>
                <c:pt idx="25">
                  <c:v>3.4408757427118131</c:v>
                </c:pt>
                <c:pt idx="26">
                  <c:v>2.6692402792993093</c:v>
                </c:pt>
                <c:pt idx="27">
                  <c:v>2.0750875032501059</c:v>
                </c:pt>
                <c:pt idx="28">
                  <c:v>2.0249576735937898</c:v>
                </c:pt>
                <c:pt idx="29">
                  <c:v>2.0461562618161011</c:v>
                </c:pt>
                <c:pt idx="30">
                  <c:v>2.1072387487060196</c:v>
                </c:pt>
                <c:pt idx="31">
                  <c:v>2.3258687161118843</c:v>
                </c:pt>
                <c:pt idx="32">
                  <c:v>2.3104864622320549</c:v>
                </c:pt>
                <c:pt idx="33">
                  <c:v>2.3013403617974824</c:v>
                </c:pt>
                <c:pt idx="34">
                  <c:v>2.7738973655612886</c:v>
                </c:pt>
                <c:pt idx="35">
                  <c:v>2.8425767714710513</c:v>
                </c:pt>
                <c:pt idx="36">
                  <c:v>2.9178499507696141</c:v>
                </c:pt>
                <c:pt idx="37">
                  <c:v>2.7195988461056348</c:v>
                </c:pt>
                <c:pt idx="38">
                  <c:v>2.2289352892693488</c:v>
                </c:pt>
                <c:pt idx="39">
                  <c:v>2.0068865577968515</c:v>
                </c:pt>
                <c:pt idx="40">
                  <c:v>2.0302319837051863</c:v>
                </c:pt>
                <c:pt idx="41">
                  <c:v>2.061732507828431</c:v>
                </c:pt>
                <c:pt idx="42">
                  <c:v>2.1102703185059655</c:v>
                </c:pt>
                <c:pt idx="43">
                  <c:v>2.3029491745793615</c:v>
                </c:pt>
                <c:pt idx="44">
                  <c:v>2.3196072581766911</c:v>
                </c:pt>
                <c:pt idx="45">
                  <c:v>2.3296878111887667</c:v>
                </c:pt>
                <c:pt idx="46">
                  <c:v>2.6383963634286367</c:v>
                </c:pt>
                <c:pt idx="47">
                  <c:v>2.6731170766742434</c:v>
                </c:pt>
                <c:pt idx="48">
                  <c:v>3.0252413606450723</c:v>
                </c:pt>
                <c:pt idx="49">
                  <c:v>2.8600359417950343</c:v>
                </c:pt>
                <c:pt idx="50">
                  <c:v>2.4078444561816452</c:v>
                </c:pt>
                <c:pt idx="51">
                  <c:v>2.1820652322706127</c:v>
                </c:pt>
                <c:pt idx="52">
                  <c:v>2.1941816892957675</c:v>
                </c:pt>
                <c:pt idx="53">
                  <c:v>2.2062708898225964</c:v>
                </c:pt>
                <c:pt idx="54">
                  <c:v>2.2463844101779342</c:v>
                </c:pt>
                <c:pt idx="55">
                  <c:v>2.3114153031003672</c:v>
                </c:pt>
                <c:pt idx="56">
                  <c:v>2.3344243973909817</c:v>
                </c:pt>
                <c:pt idx="57">
                  <c:v>2.3520049533016234</c:v>
                </c:pt>
                <c:pt idx="58">
                  <c:v>2.6372534434323889</c:v>
                </c:pt>
                <c:pt idx="59">
                  <c:v>2.6725357659869262</c:v>
                </c:pt>
                <c:pt idx="60">
                  <c:v>3.1805191524801208</c:v>
                </c:pt>
                <c:pt idx="61">
                  <c:v>2.8350878747939743</c:v>
                </c:pt>
                <c:pt idx="62">
                  <c:v>2.5718175460456845</c:v>
                </c:pt>
                <c:pt idx="63">
                  <c:v>2.3669992650656533</c:v>
                </c:pt>
                <c:pt idx="64">
                  <c:v>2.3773516031996764</c:v>
                </c:pt>
                <c:pt idx="65">
                  <c:v>2.4030868713085387</c:v>
                </c:pt>
                <c:pt idx="66">
                  <c:v>2.4507378572644654</c:v>
                </c:pt>
                <c:pt idx="67">
                  <c:v>2.5238749397415932</c:v>
                </c:pt>
                <c:pt idx="68">
                  <c:v>2.5323607574098044</c:v>
                </c:pt>
                <c:pt idx="69">
                  <c:v>2.5528180913886773</c:v>
                </c:pt>
                <c:pt idx="70">
                  <c:v>2.8491727481625748</c:v>
                </c:pt>
                <c:pt idx="71">
                  <c:v>2.8639823112363461</c:v>
                </c:pt>
                <c:pt idx="72">
                  <c:v>3.2763590313273276</c:v>
                </c:pt>
                <c:pt idx="73">
                  <c:v>3.1178379075766678</c:v>
                </c:pt>
                <c:pt idx="74">
                  <c:v>2.7004816590402525</c:v>
                </c:pt>
                <c:pt idx="75">
                  <c:v>2.4855277425667515</c:v>
                </c:pt>
                <c:pt idx="76">
                  <c:v>2.4522080170709777</c:v>
                </c:pt>
                <c:pt idx="77">
                  <c:v>2.4689662482772201</c:v>
                </c:pt>
                <c:pt idx="78">
                  <c:v>2.523515600482531</c:v>
                </c:pt>
                <c:pt idx="79">
                  <c:v>2.5534148553541698</c:v>
                </c:pt>
                <c:pt idx="80">
                  <c:v>2.5577618624752128</c:v>
                </c:pt>
                <c:pt idx="81">
                  <c:v>2.5747221780794085</c:v>
                </c:pt>
                <c:pt idx="82">
                  <c:v>2.9028392241049765</c:v>
                </c:pt>
                <c:pt idx="83">
                  <c:v>2.9136577686837128</c:v>
                </c:pt>
                <c:pt idx="84">
                  <c:v>3.3368664501048384</c:v>
                </c:pt>
                <c:pt idx="85">
                  <c:v>3.1311333659862672</c:v>
                </c:pt>
                <c:pt idx="86">
                  <c:v>2.7573370294552348</c:v>
                </c:pt>
                <c:pt idx="87">
                  <c:v>2.5389754464684091</c:v>
                </c:pt>
                <c:pt idx="88">
                  <c:v>2.53327669687748</c:v>
                </c:pt>
                <c:pt idx="89">
                  <c:v>2.5442276559357104</c:v>
                </c:pt>
                <c:pt idx="90">
                  <c:v>2.5873367305770807</c:v>
                </c:pt>
                <c:pt idx="91">
                  <c:v>2.6162170187417075</c:v>
                </c:pt>
                <c:pt idx="92">
                  <c:v>2.6152846587252152</c:v>
                </c:pt>
                <c:pt idx="93">
                  <c:v>2.6283716943570896</c:v>
                </c:pt>
                <c:pt idx="94">
                  <c:v>2.9424396341677119</c:v>
                </c:pt>
                <c:pt idx="95">
                  <c:v>2.9670623111220431</c:v>
                </c:pt>
                <c:pt idx="96">
                  <c:v>3.3118427565470014</c:v>
                </c:pt>
                <c:pt idx="97">
                  <c:v>3.0290435525798856</c:v>
                </c:pt>
                <c:pt idx="98">
                  <c:v>2.8280232447936671</c:v>
                </c:pt>
                <c:pt idx="99">
                  <c:v>2.6171214543863766</c:v>
                </c:pt>
                <c:pt idx="100">
                  <c:v>2.6111994853708165</c:v>
                </c:pt>
                <c:pt idx="101">
                  <c:v>2.6003041132087303</c:v>
                </c:pt>
                <c:pt idx="102">
                  <c:v>2.6473910695456229</c:v>
                </c:pt>
                <c:pt idx="103">
                  <c:v>2.7275374376554398</c:v>
                </c:pt>
                <c:pt idx="104">
                  <c:v>2.7219552665800713</c:v>
                </c:pt>
                <c:pt idx="105">
                  <c:v>2.7377305392468365</c:v>
                </c:pt>
                <c:pt idx="106">
                  <c:v>3.0649376381985141</c:v>
                </c:pt>
                <c:pt idx="107">
                  <c:v>3.0783254293037015</c:v>
                </c:pt>
                <c:pt idx="108">
                  <c:v>3.374457773073706</c:v>
                </c:pt>
                <c:pt idx="109">
                  <c:v>2.8885894650943529</c:v>
                </c:pt>
                <c:pt idx="110">
                  <c:v>2.8888687562974198</c:v>
                </c:pt>
                <c:pt idx="111">
                  <c:v>2.6869322446942459</c:v>
                </c:pt>
                <c:pt idx="112">
                  <c:v>2.6408864395281273</c:v>
                </c:pt>
                <c:pt idx="113">
                  <c:v>2.6372072060974663</c:v>
                </c:pt>
                <c:pt idx="114">
                  <c:v>2.7072243292719165</c:v>
                </c:pt>
                <c:pt idx="115">
                  <c:v>2.7360172132716953</c:v>
                </c:pt>
                <c:pt idx="116">
                  <c:v>2.7421447584485552</c:v>
                </c:pt>
                <c:pt idx="117">
                  <c:v>2.7623243110813114</c:v>
                </c:pt>
                <c:pt idx="118">
                  <c:v>3.0743043926495073</c:v>
                </c:pt>
                <c:pt idx="119">
                  <c:v>3.0852737533226238</c:v>
                </c:pt>
                <c:pt idx="120">
                  <c:v>3.503778045432596</c:v>
                </c:pt>
                <c:pt idx="121">
                  <c:v>3.0622534468572709</c:v>
                </c:pt>
                <c:pt idx="122">
                  <c:v>2.8448852468125332</c:v>
                </c:pt>
                <c:pt idx="123">
                  <c:v>2.7443177548192206</c:v>
                </c:pt>
                <c:pt idx="124">
                  <c:v>2.7333621870443099</c:v>
                </c:pt>
                <c:pt idx="125">
                  <c:v>2.74257906068171</c:v>
                </c:pt>
                <c:pt idx="126">
                  <c:v>2.7910353959023113</c:v>
                </c:pt>
                <c:pt idx="127">
                  <c:v>2.8710445813040515</c:v>
                </c:pt>
                <c:pt idx="128">
                  <c:v>2.8864649602819341</c:v>
                </c:pt>
                <c:pt idx="129">
                  <c:v>2.9038673110136619</c:v>
                </c:pt>
                <c:pt idx="130">
                  <c:v>3.1905606827448274</c:v>
                </c:pt>
                <c:pt idx="131">
                  <c:v>3.2161000045789057</c:v>
                </c:pt>
                <c:pt idx="132">
                  <c:v>3.3091161586750193</c:v>
                </c:pt>
                <c:pt idx="133">
                  <c:v>3.2214748951467742</c:v>
                </c:pt>
                <c:pt idx="134">
                  <c:v>2.9982377565217644</c:v>
                </c:pt>
                <c:pt idx="135">
                  <c:v>2.7764279591213787</c:v>
                </c:pt>
                <c:pt idx="136">
                  <c:v>2.7400406815959579</c:v>
                </c:pt>
                <c:pt idx="137">
                  <c:v>2.7479474487513835</c:v>
                </c:pt>
                <c:pt idx="138">
                  <c:v>2.7878398837821003</c:v>
                </c:pt>
                <c:pt idx="139">
                  <c:v>2.9043922588113493</c:v>
                </c:pt>
                <c:pt idx="140">
                  <c:v>2.9209951009216648</c:v>
                </c:pt>
                <c:pt idx="141">
                  <c:v>2.9347578893904487</c:v>
                </c:pt>
                <c:pt idx="142">
                  <c:v>3.2198701909651612</c:v>
                </c:pt>
                <c:pt idx="143">
                  <c:v>3.262794995236558</c:v>
                </c:pt>
                <c:pt idx="144">
                  <c:v>3.4648435891632565</c:v>
                </c:pt>
                <c:pt idx="145">
                  <c:v>3.3050382081418692</c:v>
                </c:pt>
                <c:pt idx="146">
                  <c:v>3.0959086180543203</c:v>
                </c:pt>
                <c:pt idx="147">
                  <c:v>2.7542042908935476</c:v>
                </c:pt>
                <c:pt idx="148">
                  <c:v>2.7227465480878874</c:v>
                </c:pt>
                <c:pt idx="149">
                  <c:v>2.7370773520796039</c:v>
                </c:pt>
                <c:pt idx="150">
                  <c:v>2.7645621682940367</c:v>
                </c:pt>
                <c:pt idx="151">
                  <c:v>2.8390944370004862</c:v>
                </c:pt>
                <c:pt idx="152">
                  <c:v>2.8539727169033435</c:v>
                </c:pt>
                <c:pt idx="153">
                  <c:v>2.8712491523096513</c:v>
                </c:pt>
                <c:pt idx="154">
                  <c:v>3.121688282846252</c:v>
                </c:pt>
                <c:pt idx="155">
                  <c:v>3.1673369316258992</c:v>
                </c:pt>
                <c:pt idx="156">
                  <c:v>3.224498170554317</c:v>
                </c:pt>
                <c:pt idx="157">
                  <c:v>2.9104738575269011</c:v>
                </c:pt>
                <c:pt idx="158">
                  <c:v>3.0340684097439445</c:v>
                </c:pt>
                <c:pt idx="159">
                  <c:v>2.8192775576898494</c:v>
                </c:pt>
                <c:pt idx="160">
                  <c:v>2.7944413733910838</c:v>
                </c:pt>
                <c:pt idx="161">
                  <c:v>2.8091114772684622</c:v>
                </c:pt>
                <c:pt idx="162">
                  <c:v>2.8180253654570162</c:v>
                </c:pt>
                <c:pt idx="163">
                  <c:v>2.8711839327084974</c:v>
                </c:pt>
                <c:pt idx="164">
                  <c:v>2.8840483922769211</c:v>
                </c:pt>
                <c:pt idx="165">
                  <c:v>2.9027986355855866</c:v>
                </c:pt>
                <c:pt idx="166">
                  <c:v>3.1440410646712902</c:v>
                </c:pt>
                <c:pt idx="167">
                  <c:v>3.1760625528599489</c:v>
                </c:pt>
                <c:pt idx="168">
                  <c:v>3.312494961318448</c:v>
                </c:pt>
                <c:pt idx="169">
                  <c:v>3.0406359983825579</c:v>
                </c:pt>
                <c:pt idx="170">
                  <c:v>3.0092660674626135</c:v>
                </c:pt>
                <c:pt idx="171">
                  <c:v>2.7873019294248853</c:v>
                </c:pt>
                <c:pt idx="172">
                  <c:v>2.7770141886684216</c:v>
                </c:pt>
                <c:pt idx="173">
                  <c:v>2.7933181457178193</c:v>
                </c:pt>
                <c:pt idx="174">
                  <c:v>2.7957844715773659</c:v>
                </c:pt>
                <c:pt idx="175">
                  <c:v>2.8560287205451815</c:v>
                </c:pt>
                <c:pt idx="176">
                  <c:v>2.8691983226571396</c:v>
                </c:pt>
                <c:pt idx="177">
                  <c:v>2.8887500291331891</c:v>
                </c:pt>
                <c:pt idx="178">
                  <c:v>3.1725961195613168</c:v>
                </c:pt>
              </c:numCache>
            </c:numRef>
          </c:val>
          <c:smooth val="0"/>
          <c:extLst>
            <c:ext xmlns:c16="http://schemas.microsoft.com/office/drawing/2014/chart" uri="{C3380CC4-5D6E-409C-BE32-E72D297353CC}">
              <c16:uniqueId val="{00000000-6045-4EC7-A34F-AF34DD673BD7}"/>
            </c:ext>
          </c:extLst>
        </c:ser>
        <c:dLbls>
          <c:showLegendKey val="0"/>
          <c:showVal val="0"/>
          <c:showCatName val="0"/>
          <c:showSerName val="0"/>
          <c:showPercent val="0"/>
          <c:showBubbleSize val="0"/>
        </c:dLbls>
        <c:smooth val="0"/>
        <c:axId val="645866080"/>
        <c:axId val="645865752"/>
      </c:lineChart>
      <c:dateAx>
        <c:axId val="645866080"/>
        <c:scaling>
          <c:orientation val="minMax"/>
        </c:scaling>
        <c:delete val="0"/>
        <c:axPos val="b"/>
        <c:numFmt formatCode="[$-409]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5865752"/>
        <c:crosses val="autoZero"/>
        <c:auto val="1"/>
        <c:lblOffset val="100"/>
        <c:baseTimeUnit val="months"/>
      </c:dateAx>
      <c:valAx>
        <c:axId val="645865752"/>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$2021 /MMBtu</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586608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Onshore Wind Capacity Credit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'ELCC Charts'!$B$27</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'ELCC Charts'!$A$28:$A$46</c15:sqref>
                  </c15:fullRef>
                </c:ext>
              </c:extLst>
              <c:f>'ELCC Charts'!$A$28:$A$43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Charts'!$B$28:$B$46</c15:sqref>
                  </c15:fullRef>
                </c:ext>
              </c:extLst>
              <c:f>'ELCC Charts'!$B$28:$B$43</c:f>
              <c:numCache>
                <c:formatCode>_(* #,##0.00_);_(* \(#,##0.00\);_(* "-"??_);_(@_)</c:formatCode>
                <c:ptCount val="16"/>
                <c:pt idx="0">
                  <c:v>0.16</c:v>
                </c:pt>
                <c:pt idx="1">
                  <c:v>0.16</c:v>
                </c:pt>
                <c:pt idx="2">
                  <c:v>0.16</c:v>
                </c:pt>
                <c:pt idx="3">
                  <c:v>0.1414965986394558</c:v>
                </c:pt>
                <c:pt idx="4">
                  <c:v>0.13333333333333336</c:v>
                </c:pt>
                <c:pt idx="5">
                  <c:v>0.1251700680272109</c:v>
                </c:pt>
                <c:pt idx="6">
                  <c:v>0.11700680272108845</c:v>
                </c:pt>
                <c:pt idx="7">
                  <c:v>0.11700680272108845</c:v>
                </c:pt>
                <c:pt idx="8">
                  <c:v>0.10884353741496602</c:v>
                </c:pt>
                <c:pt idx="9">
                  <c:v>0.10884353741496602</c:v>
                </c:pt>
                <c:pt idx="10">
                  <c:v>0.10884353741496602</c:v>
                </c:pt>
                <c:pt idx="11">
                  <c:v>0.10884353741496602</c:v>
                </c:pt>
                <c:pt idx="12">
                  <c:v>0.10884353741496602</c:v>
                </c:pt>
                <c:pt idx="13">
                  <c:v>0.10884353741496602</c:v>
                </c:pt>
                <c:pt idx="14">
                  <c:v>0.10884353741496602</c:v>
                </c:pt>
                <c:pt idx="15">
                  <c:v>0.10884353741496602</c:v>
                </c:pt>
              </c:numCache>
            </c:numRef>
          </c:val>
          <c:smooth val="0"/>
          <c:extLst>
            <c:ext xmlns:c16="http://schemas.microsoft.com/office/drawing/2014/chart" uri="{C3380CC4-5D6E-409C-BE32-E72D297353CC}">
              <c16:uniqueId val="{00000000-B869-45C5-A5DE-997251B70534}"/>
            </c:ext>
          </c:extLst>
        </c:ser>
        <c:ser>
          <c:idx val="1"/>
          <c:order val="1"/>
          <c:tx>
            <c:strRef>
              <c:f>'ELCC Charts'!$C$27</c:f>
              <c:strCache>
                <c:ptCount val="1"/>
                <c:pt idx="0">
                  <c:v>REF-HC</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'ELCC Charts'!$A$28:$A$46</c15:sqref>
                  </c15:fullRef>
                </c:ext>
              </c:extLst>
              <c:f>'ELCC Charts'!$A$28:$A$43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Charts'!$C$28:$C$46</c15:sqref>
                  </c15:fullRef>
                </c:ext>
              </c:extLst>
              <c:f>'ELCC Charts'!$C$28:$C$43</c:f>
              <c:numCache>
                <c:formatCode>_(* #,##0.00_);_(* \(#,##0.00\);_(* "-"??_);_(@_)</c:formatCode>
                <c:ptCount val="16"/>
                <c:pt idx="0">
                  <c:v>0.16</c:v>
                </c:pt>
                <c:pt idx="1">
                  <c:v>0.16</c:v>
                </c:pt>
                <c:pt idx="2">
                  <c:v>0.13550000000000001</c:v>
                </c:pt>
                <c:pt idx="3">
                  <c:v>0.1205</c:v>
                </c:pt>
                <c:pt idx="4">
                  <c:v>0.11300000000000002</c:v>
                </c:pt>
                <c:pt idx="5">
                  <c:v>0.11300000000000002</c:v>
                </c:pt>
                <c:pt idx="6">
                  <c:v>0.11300000000000002</c:v>
                </c:pt>
                <c:pt idx="7">
                  <c:v>0.11050000000000001</c:v>
                </c:pt>
                <c:pt idx="8">
                  <c:v>0.11800000000000002</c:v>
                </c:pt>
                <c:pt idx="9">
                  <c:v>0.11550000000000002</c:v>
                </c:pt>
                <c:pt idx="10">
                  <c:v>0.10884353741496602</c:v>
                </c:pt>
                <c:pt idx="11">
                  <c:v>0.10884353741496602</c:v>
                </c:pt>
                <c:pt idx="12">
                  <c:v>0.10884353741496602</c:v>
                </c:pt>
                <c:pt idx="13">
                  <c:v>0.10884353741496602</c:v>
                </c:pt>
                <c:pt idx="14">
                  <c:v>0.10884353741496602</c:v>
                </c:pt>
                <c:pt idx="15">
                  <c:v>0.10884353741496602</c:v>
                </c:pt>
              </c:numCache>
            </c:numRef>
          </c:val>
          <c:smooth val="0"/>
          <c:extLst>
            <c:ext xmlns:c16="http://schemas.microsoft.com/office/drawing/2014/chart" uri="{C3380CC4-5D6E-409C-BE32-E72D297353CC}">
              <c16:uniqueId val="{00000001-B869-45C5-A5DE-997251B70534}"/>
            </c:ext>
          </c:extLst>
        </c:ser>
        <c:ser>
          <c:idx val="3"/>
          <c:order val="2"/>
          <c:tx>
            <c:strRef>
              <c:f>'ELCC Charts'!$F$27</c:f>
              <c:strCache>
                <c:ptCount val="1"/>
                <c:pt idx="0">
                  <c:v>NCR</c:v>
                </c:pt>
              </c:strCache>
            </c:strRef>
          </c:tx>
          <c:spPr>
            <a:ln w="28575" cap="rnd">
              <a:solidFill>
                <a:schemeClr val="bg2">
                  <a:lumMod val="60000"/>
                  <a:lumOff val="40000"/>
                </a:schemeClr>
              </a:solidFill>
              <a:round/>
            </a:ln>
            <a:effectLst/>
          </c:spPr>
          <c:marker>
            <c:symbol val="none"/>
          </c:marker>
          <c:cat>
            <c:numRef>
              <c:extLst>
                <c:ext xmlns:c15="http://schemas.microsoft.com/office/drawing/2012/chart" uri="{02D57815-91ED-43cb-92C2-25804820EDAC}">
                  <c15:fullRef>
                    <c15:sqref>'ELCC Charts'!$A$28:$A$46</c15:sqref>
                  </c15:fullRef>
                </c:ext>
              </c:extLst>
              <c:f>'ELCC Charts'!$A$28:$A$43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Charts'!$F$28:$F$46</c15:sqref>
                  </c15:fullRef>
                </c:ext>
              </c:extLst>
              <c:f>'ELCC Charts'!$F$28:$F$43</c:f>
              <c:numCache>
                <c:formatCode>_(* #,##0.00_);_(* \(#,##0.00\);_(* "-"??_);_(@_)</c:formatCode>
                <c:ptCount val="16"/>
                <c:pt idx="0">
                  <c:v>0.16</c:v>
                </c:pt>
                <c:pt idx="1">
                  <c:v>0.16</c:v>
                </c:pt>
                <c:pt idx="2">
                  <c:v>0.14300000000000002</c:v>
                </c:pt>
                <c:pt idx="3">
                  <c:v>0.14300000000000002</c:v>
                </c:pt>
                <c:pt idx="4">
                  <c:v>0.13550000000000001</c:v>
                </c:pt>
                <c:pt idx="5">
                  <c:v>0.13550000000000001</c:v>
                </c:pt>
                <c:pt idx="6">
                  <c:v>0.128</c:v>
                </c:pt>
                <c:pt idx="7">
                  <c:v>0.11799999999999999</c:v>
                </c:pt>
                <c:pt idx="8">
                  <c:v>0.11799999999999999</c:v>
                </c:pt>
                <c:pt idx="9">
                  <c:v>0.11549999999999999</c:v>
                </c:pt>
                <c:pt idx="10">
                  <c:v>0.10884353741496602</c:v>
                </c:pt>
                <c:pt idx="11">
                  <c:v>0.10884353741496602</c:v>
                </c:pt>
                <c:pt idx="12">
                  <c:v>0.10884353741496602</c:v>
                </c:pt>
                <c:pt idx="13">
                  <c:v>0.10884353741496602</c:v>
                </c:pt>
                <c:pt idx="14">
                  <c:v>0.10884353741496602</c:v>
                </c:pt>
                <c:pt idx="15">
                  <c:v>0.10884353741496602</c:v>
                </c:pt>
              </c:numCache>
            </c:numRef>
          </c:val>
          <c:smooth val="0"/>
          <c:extLst>
            <c:ext xmlns:c16="http://schemas.microsoft.com/office/drawing/2014/chart" uri="{C3380CC4-5D6E-409C-BE32-E72D297353CC}">
              <c16:uniqueId val="{00000002-B869-45C5-A5DE-997251B70534}"/>
            </c:ext>
          </c:extLst>
        </c:ser>
        <c:ser>
          <c:idx val="4"/>
          <c:order val="3"/>
          <c:tx>
            <c:strRef>
              <c:f>'ELCC Charts'!$D$27</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'ELCC Charts'!$A$28:$A$46</c15:sqref>
                  </c15:fullRef>
                </c:ext>
              </c:extLst>
              <c:f>'ELCC Charts'!$A$28:$A$43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Charts'!$D$28:$D$46</c15:sqref>
                  </c15:fullRef>
                </c:ext>
              </c:extLst>
              <c:f>'ELCC Charts'!$D$28:$D$43</c:f>
              <c:numCache>
                <c:formatCode>_(* #,##0.00_);_(* \(#,##0.00\);_(* "-"??_);_(@_)</c:formatCode>
                <c:ptCount val="16"/>
                <c:pt idx="0">
                  <c:v>0.16</c:v>
                </c:pt>
                <c:pt idx="1">
                  <c:v>0.16</c:v>
                </c:pt>
                <c:pt idx="2">
                  <c:v>0.16</c:v>
                </c:pt>
                <c:pt idx="3">
                  <c:v>0.128</c:v>
                </c:pt>
                <c:pt idx="4">
                  <c:v>0.11300000000000002</c:v>
                </c:pt>
                <c:pt idx="5">
                  <c:v>0.11300000000000002</c:v>
                </c:pt>
                <c:pt idx="6">
                  <c:v>0.11300000000000002</c:v>
                </c:pt>
                <c:pt idx="7">
                  <c:v>0.11050000000000001</c:v>
                </c:pt>
                <c:pt idx="8">
                  <c:v>0.11800000000000002</c:v>
                </c:pt>
                <c:pt idx="9">
                  <c:v>0.11550000000000002</c:v>
                </c:pt>
                <c:pt idx="10">
                  <c:v>0.10884353741496602</c:v>
                </c:pt>
                <c:pt idx="11">
                  <c:v>0.10884353741496602</c:v>
                </c:pt>
                <c:pt idx="12">
                  <c:v>0.10884353741496602</c:v>
                </c:pt>
                <c:pt idx="13">
                  <c:v>0.10884353741496602</c:v>
                </c:pt>
                <c:pt idx="14">
                  <c:v>0.10884353741496602</c:v>
                </c:pt>
                <c:pt idx="15">
                  <c:v>0.10884353741496602</c:v>
                </c:pt>
              </c:numCache>
            </c:numRef>
          </c:val>
          <c:smooth val="0"/>
          <c:extLst>
            <c:ext xmlns:c16="http://schemas.microsoft.com/office/drawing/2014/chart" uri="{C3380CC4-5D6E-409C-BE32-E72D297353CC}">
              <c16:uniqueId val="{00000003-B869-45C5-A5DE-997251B70534}"/>
            </c:ext>
          </c:extLst>
        </c:ser>
        <c:ser>
          <c:idx val="2"/>
          <c:order val="4"/>
          <c:tx>
            <c:strRef>
              <c:f>'ELCC Charts'!$E$27</c:f>
              <c:strCache>
                <c:ptCount val="1"/>
                <c:pt idx="0">
                  <c:v>ECR</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'ELCC Charts'!$A$28:$A$46</c15:sqref>
                  </c15:fullRef>
                </c:ext>
              </c:extLst>
              <c:f>'ELCC Charts'!$A$28:$A$43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Charts'!$E$28:$E$46</c15:sqref>
                  </c15:fullRef>
                </c:ext>
              </c:extLst>
              <c:f>'ELCC Charts'!$E$28:$E$43</c:f>
              <c:numCache>
                <c:formatCode>_(* #,##0.00_);_(* \(#,##0.00\);_(* "-"??_);_(@_)</c:formatCode>
                <c:ptCount val="16"/>
                <c:pt idx="0">
                  <c:v>0.16</c:v>
                </c:pt>
                <c:pt idx="1">
                  <c:v>0.14300000000000002</c:v>
                </c:pt>
                <c:pt idx="2">
                  <c:v>0.14300000000000002</c:v>
                </c:pt>
                <c:pt idx="3">
                  <c:v>0.128</c:v>
                </c:pt>
                <c:pt idx="4">
                  <c:v>0.11300000000000002</c:v>
                </c:pt>
                <c:pt idx="5">
                  <c:v>0.11300000000000002</c:v>
                </c:pt>
                <c:pt idx="6">
                  <c:v>0.11300000000000002</c:v>
                </c:pt>
                <c:pt idx="7">
                  <c:v>0.11050000000000001</c:v>
                </c:pt>
                <c:pt idx="8">
                  <c:v>0.11800000000000002</c:v>
                </c:pt>
                <c:pt idx="9">
                  <c:v>0.11550000000000002</c:v>
                </c:pt>
                <c:pt idx="10">
                  <c:v>0.10884353741496602</c:v>
                </c:pt>
                <c:pt idx="11">
                  <c:v>0.10884353741496602</c:v>
                </c:pt>
                <c:pt idx="12">
                  <c:v>0.10884353741496602</c:v>
                </c:pt>
                <c:pt idx="13">
                  <c:v>0.10884353741496602</c:v>
                </c:pt>
                <c:pt idx="14">
                  <c:v>0.10884353741496602</c:v>
                </c:pt>
                <c:pt idx="15">
                  <c:v>0.10884353741496602</c:v>
                </c:pt>
              </c:numCache>
            </c:numRef>
          </c:val>
          <c:smooth val="0"/>
          <c:extLst>
            <c:ext xmlns:c16="http://schemas.microsoft.com/office/drawing/2014/chart" uri="{C3380CC4-5D6E-409C-BE32-E72D297353CC}">
              <c16:uniqueId val="{00000004-B869-45C5-A5DE-997251B70534}"/>
            </c:ext>
          </c:extLst>
        </c:ser>
        <c:dLbls>
          <c:showLegendKey val="0"/>
          <c:showVal val="0"/>
          <c:showCatName val="0"/>
          <c:showSerName val="0"/>
          <c:showPercent val="0"/>
          <c:showBubbleSize val="0"/>
        </c:dLbls>
        <c:smooth val="0"/>
        <c:axId val="68709488"/>
        <c:axId val="68708944"/>
      </c:lineChart>
      <c:catAx>
        <c:axId val="68709488"/>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708944"/>
        <c:crosses val="autoZero"/>
        <c:auto val="1"/>
        <c:lblAlgn val="ctr"/>
        <c:lblOffset val="100"/>
        <c:noMultiLvlLbl val="0"/>
      </c:catAx>
      <c:valAx>
        <c:axId val="687089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a:latin typeface="Arial" panose="020B0604020202020204" pitchFamily="34" charset="0"/>
                    <a:cs typeface="Arial" panose="020B0604020202020204" pitchFamily="34" charset="0"/>
                  </a:rPr>
                  <a:t>% of Nameplate</a:t>
                </a:r>
              </a:p>
            </c:rich>
          </c:tx>
          <c:layout>
            <c:manualLayout>
              <c:xMode val="edge"/>
              <c:yMode val="edge"/>
              <c:x val="1.2626262626262626E-2"/>
              <c:y val="0.28099737532808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709488"/>
        <c:crosses val="autoZero"/>
        <c:crossBetween val="between"/>
      </c:valAx>
      <c:spPr>
        <a:noFill/>
        <a:ln>
          <a:noFill/>
        </a:ln>
        <a:effectLst/>
      </c:spPr>
    </c:plotArea>
    <c:legend>
      <c:legendPos val="b"/>
      <c:layout>
        <c:manualLayout>
          <c:xMode val="edge"/>
          <c:yMode val="edge"/>
          <c:x val="5.6185874492961106E-2"/>
          <c:y val="0.9261401699787527"/>
          <c:w val="0.90783027121609816"/>
          <c:h val="6.989157605299337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'ELCC Charts'!$B$3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'ELCC Charts'!$A$4:$A$21</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Charts'!$B$4:$B$22</c15:sqref>
                  </c15:fullRef>
                </c:ext>
              </c:extLst>
              <c:f>'ELCC Charts'!$B$4:$B$19</c:f>
              <c:numCache>
                <c:formatCode>_(* #,##0.00_);_(* \(#,##0.00\);_(* "-"??_);_(@_)</c:formatCode>
                <c:ptCount val="16"/>
                <c:pt idx="0">
                  <c:v>0.54</c:v>
                </c:pt>
                <c:pt idx="1">
                  <c:v>0.54</c:v>
                </c:pt>
                <c:pt idx="2">
                  <c:v>0.54</c:v>
                </c:pt>
                <c:pt idx="3">
                  <c:v>0.50233631451978666</c:v>
                </c:pt>
                <c:pt idx="4">
                  <c:v>0.42700894355935998</c:v>
                </c:pt>
                <c:pt idx="5">
                  <c:v>0.38934525807914666</c:v>
                </c:pt>
                <c:pt idx="6">
                  <c:v>0.35168157259893335</c:v>
                </c:pt>
                <c:pt idx="7">
                  <c:v>0.31401788711872003</c:v>
                </c:pt>
                <c:pt idx="8">
                  <c:v>0.30896471366728412</c:v>
                </c:pt>
                <c:pt idx="9">
                  <c:v>0.30391154021584821</c:v>
                </c:pt>
                <c:pt idx="10">
                  <c:v>0.29633178003869431</c:v>
                </c:pt>
                <c:pt idx="11">
                  <c:v>0.28875201986154042</c:v>
                </c:pt>
                <c:pt idx="12">
                  <c:v>0.28117225968438653</c:v>
                </c:pt>
                <c:pt idx="13">
                  <c:v>0.27359249950723269</c:v>
                </c:pt>
                <c:pt idx="14">
                  <c:v>0.26601273933007885</c:v>
                </c:pt>
                <c:pt idx="15">
                  <c:v>0.25821642955227397</c:v>
                </c:pt>
              </c:numCache>
            </c:numRef>
          </c:val>
          <c:smooth val="0"/>
          <c:extLst>
            <c:ext xmlns:c16="http://schemas.microsoft.com/office/drawing/2014/chart" uri="{C3380CC4-5D6E-409C-BE32-E72D297353CC}">
              <c16:uniqueId val="{00000000-F86A-4ED1-AC1A-F9A4AA85FA2D}"/>
            </c:ext>
          </c:extLst>
        </c:ser>
        <c:ser>
          <c:idx val="1"/>
          <c:order val="1"/>
          <c:tx>
            <c:strRef>
              <c:f>'ELCC Charts'!$C$3</c:f>
              <c:strCache>
                <c:ptCount val="1"/>
                <c:pt idx="0">
                  <c:v>REF-HC</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'ELCC Charts'!$A$4:$A$21</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Charts'!$C$4:$C$22</c15:sqref>
                  </c15:fullRef>
                </c:ext>
              </c:extLst>
              <c:f>'ELCC Charts'!$C$4:$C$19</c:f>
              <c:numCache>
                <c:formatCode>_(* #,##0.00_);_(* \(#,##0.00\);_(* "-"??_);_(@_)</c:formatCode>
                <c:ptCount val="16"/>
                <c:pt idx="0">
                  <c:v>0.54</c:v>
                </c:pt>
                <c:pt idx="1">
                  <c:v>0.54</c:v>
                </c:pt>
                <c:pt idx="2">
                  <c:v>0.54</c:v>
                </c:pt>
                <c:pt idx="3">
                  <c:v>0.53072592543620911</c:v>
                </c:pt>
                <c:pt idx="4">
                  <c:v>0.47406137385059083</c:v>
                </c:pt>
                <c:pt idx="5">
                  <c:v>0.379280419806936</c:v>
                </c:pt>
                <c:pt idx="6">
                  <c:v>0.32936803818947419</c:v>
                </c:pt>
                <c:pt idx="7">
                  <c:v>0.32432422899820518</c:v>
                </c:pt>
                <c:pt idx="8">
                  <c:v>0.31678041980693611</c:v>
                </c:pt>
                <c:pt idx="9">
                  <c:v>0.3192366106156671</c:v>
                </c:pt>
                <c:pt idx="10">
                  <c:v>0.30412708763749458</c:v>
                </c:pt>
                <c:pt idx="11">
                  <c:v>0.29406137385059106</c:v>
                </c:pt>
                <c:pt idx="12">
                  <c:v>0.28901756465932205</c:v>
                </c:pt>
                <c:pt idx="13">
                  <c:v>0.28901756465932205</c:v>
                </c:pt>
                <c:pt idx="14">
                  <c:v>0.28649566006368754</c:v>
                </c:pt>
                <c:pt idx="15">
                  <c:v>0.28397375546805304</c:v>
                </c:pt>
              </c:numCache>
            </c:numRef>
          </c:val>
          <c:smooth val="0"/>
          <c:extLst>
            <c:ext xmlns:c16="http://schemas.microsoft.com/office/drawing/2014/chart" uri="{C3380CC4-5D6E-409C-BE32-E72D297353CC}">
              <c16:uniqueId val="{00000001-F86A-4ED1-AC1A-F9A4AA85FA2D}"/>
            </c:ext>
          </c:extLst>
        </c:ser>
        <c:ser>
          <c:idx val="2"/>
          <c:order val="2"/>
          <c:tx>
            <c:strRef>
              <c:f>'ELCC Charts'!$D$3</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'ELCC Charts'!$A$4:$A$21</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Charts'!$D$4:$D$22</c15:sqref>
                  </c15:fullRef>
                </c:ext>
              </c:extLst>
              <c:f>'ELCC Charts'!$D$4:$D$19</c:f>
              <c:numCache>
                <c:formatCode>_(* #,##0.00_);_(* \(#,##0.00\);_(* "-"??_);_(@_)</c:formatCode>
                <c:ptCount val="16"/>
                <c:pt idx="0">
                  <c:v>0.54</c:v>
                </c:pt>
                <c:pt idx="1">
                  <c:v>0.54</c:v>
                </c:pt>
                <c:pt idx="2">
                  <c:v>0.54</c:v>
                </c:pt>
                <c:pt idx="3">
                  <c:v>0.52969364975659039</c:v>
                </c:pt>
                <c:pt idx="4">
                  <c:v>0.47278141061892354</c:v>
                </c:pt>
                <c:pt idx="5">
                  <c:v>0.37956963283040912</c:v>
                </c:pt>
                <c:pt idx="6">
                  <c:v>0.32760609949385489</c:v>
                </c:pt>
                <c:pt idx="7">
                  <c:v>0.31956963283040918</c:v>
                </c:pt>
                <c:pt idx="8">
                  <c:v>0.3063543439458149</c:v>
                </c:pt>
                <c:pt idx="9">
                  <c:v>0.29778141061892349</c:v>
                </c:pt>
                <c:pt idx="10">
                  <c:v>0.28188729951318076</c:v>
                </c:pt>
                <c:pt idx="11">
                  <c:v>0.26438729951318074</c:v>
                </c:pt>
                <c:pt idx="12">
                  <c:v>0.24688729951318072</c:v>
                </c:pt>
                <c:pt idx="13">
                  <c:v>0.24688729951318072</c:v>
                </c:pt>
                <c:pt idx="14">
                  <c:v>0.24188729951318072</c:v>
                </c:pt>
                <c:pt idx="15">
                  <c:v>0.22938729951318076</c:v>
                </c:pt>
              </c:numCache>
            </c:numRef>
          </c:val>
          <c:smooth val="0"/>
          <c:extLst>
            <c:ext xmlns:c16="http://schemas.microsoft.com/office/drawing/2014/chart" uri="{C3380CC4-5D6E-409C-BE32-E72D297353CC}">
              <c16:uniqueId val="{00000002-F86A-4ED1-AC1A-F9A4AA85FA2D}"/>
            </c:ext>
          </c:extLst>
        </c:ser>
        <c:ser>
          <c:idx val="3"/>
          <c:order val="3"/>
          <c:tx>
            <c:strRef>
              <c:f>'ELCC Charts'!$E$3</c:f>
              <c:strCache>
                <c:ptCount val="1"/>
                <c:pt idx="0">
                  <c:v>ECR</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'ELCC Charts'!$A$4:$A$21</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Charts'!$E$4:$E$22</c15:sqref>
                  </c15:fullRef>
                </c:ext>
              </c:extLst>
              <c:f>'ELCC Charts'!$E$4:$E$19</c:f>
              <c:numCache>
                <c:formatCode>_(* #,##0.00_);_(* \(#,##0.00\);_(* "-"??_);_(@_)</c:formatCode>
                <c:ptCount val="16"/>
                <c:pt idx="0">
                  <c:v>0.54</c:v>
                </c:pt>
                <c:pt idx="1">
                  <c:v>0.53691191928565507</c:v>
                </c:pt>
                <c:pt idx="2">
                  <c:v>0.53691191928565507</c:v>
                </c:pt>
                <c:pt idx="3">
                  <c:v>0.53382383857131011</c:v>
                </c:pt>
                <c:pt idx="4">
                  <c:v>0.48639897444159508</c:v>
                </c:pt>
                <c:pt idx="5">
                  <c:v>0.34412438205244988</c:v>
                </c:pt>
                <c:pt idx="6">
                  <c:v>0.3390943277043359</c:v>
                </c:pt>
                <c:pt idx="7">
                  <c:v>0.32653421900810792</c:v>
                </c:pt>
                <c:pt idx="8">
                  <c:v>0.32648913748593694</c:v>
                </c:pt>
                <c:pt idx="9">
                  <c:v>0.31392902878970896</c:v>
                </c:pt>
                <c:pt idx="10">
                  <c:v>0.30388394726753798</c:v>
                </c:pt>
                <c:pt idx="11">
                  <c:v>0.29382383857131011</c:v>
                </c:pt>
                <c:pt idx="12">
                  <c:v>0.29132383857131011</c:v>
                </c:pt>
                <c:pt idx="13">
                  <c:v>0.28632383857131011</c:v>
                </c:pt>
                <c:pt idx="14">
                  <c:v>0.2763238385713101</c:v>
                </c:pt>
                <c:pt idx="15">
                  <c:v>0.26882383857131009</c:v>
                </c:pt>
              </c:numCache>
            </c:numRef>
          </c:val>
          <c:smooth val="0"/>
          <c:extLst>
            <c:ext xmlns:c16="http://schemas.microsoft.com/office/drawing/2014/chart" uri="{C3380CC4-5D6E-409C-BE32-E72D297353CC}">
              <c16:uniqueId val="{00000003-F86A-4ED1-AC1A-F9A4AA85FA2D}"/>
            </c:ext>
          </c:extLst>
        </c:ser>
        <c:ser>
          <c:idx val="4"/>
          <c:order val="4"/>
          <c:tx>
            <c:strRef>
              <c:f>'ELCC Charts'!$F$3</c:f>
              <c:strCache>
                <c:ptCount val="1"/>
                <c:pt idx="0">
                  <c:v>NCR</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'ELCC Charts'!$A$4:$A$21</c15:sqref>
                  </c15:fullRef>
                </c:ext>
              </c:extLst>
              <c:f>'ELCC Charts'!$A$4:$A$19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Charts'!$F$4:$F$22</c15:sqref>
                  </c15:fullRef>
                </c:ext>
              </c:extLst>
              <c:f>'ELCC Charts'!$F$4:$F$19</c:f>
              <c:numCache>
                <c:formatCode>_(* #,##0.00_);_(* \(#,##0.00\);_(* "-"??_);_(@_)</c:formatCode>
                <c:ptCount val="16"/>
                <c:pt idx="0">
                  <c:v>0.54</c:v>
                </c:pt>
                <c:pt idx="1">
                  <c:v>0.53768290202325142</c:v>
                </c:pt>
                <c:pt idx="2">
                  <c:v>0.53768290202325142</c:v>
                </c:pt>
                <c:pt idx="3">
                  <c:v>0.5353658040465028</c:v>
                </c:pt>
                <c:pt idx="4">
                  <c:v>0.44115955898702419</c:v>
                </c:pt>
                <c:pt idx="5">
                  <c:v>0.34437393843349351</c:v>
                </c:pt>
                <c:pt idx="6">
                  <c:v>0.33921518744538925</c:v>
                </c:pt>
                <c:pt idx="7">
                  <c:v>0.32639768546918069</c:v>
                </c:pt>
                <c:pt idx="8">
                  <c:v>0.32615955898702431</c:v>
                </c:pt>
                <c:pt idx="9">
                  <c:v>0.31076268151676367</c:v>
                </c:pt>
                <c:pt idx="10">
                  <c:v>0.29794517954055516</c:v>
                </c:pt>
                <c:pt idx="11">
                  <c:v>0.29036580404650281</c:v>
                </c:pt>
                <c:pt idx="12">
                  <c:v>0.2828658040465028</c:v>
                </c:pt>
                <c:pt idx="13">
                  <c:v>0.2828658040465028</c:v>
                </c:pt>
                <c:pt idx="14">
                  <c:v>0.2828658040465028</c:v>
                </c:pt>
                <c:pt idx="15">
                  <c:v>0.2803658040465028</c:v>
                </c:pt>
              </c:numCache>
            </c:numRef>
          </c:val>
          <c:smooth val="0"/>
          <c:extLst>
            <c:ext xmlns:c16="http://schemas.microsoft.com/office/drawing/2014/chart" uri="{C3380CC4-5D6E-409C-BE32-E72D297353CC}">
              <c16:uniqueId val="{00000004-F86A-4ED1-AC1A-F9A4AA85FA2D}"/>
            </c:ext>
          </c:extLst>
        </c:ser>
        <c:dLbls>
          <c:showLegendKey val="0"/>
          <c:showVal val="0"/>
          <c:showCatName val="0"/>
          <c:showSerName val="0"/>
          <c:showPercent val="0"/>
          <c:showBubbleSize val="0"/>
        </c:dLbls>
        <c:smooth val="0"/>
        <c:axId val="-1431355376"/>
        <c:axId val="-1431359728"/>
      </c:lineChart>
      <c:catAx>
        <c:axId val="-14313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1359728"/>
        <c:crosses val="autoZero"/>
        <c:auto val="1"/>
        <c:lblAlgn val="ctr"/>
        <c:lblOffset val="100"/>
        <c:noMultiLvlLbl val="0"/>
      </c:catAx>
      <c:valAx>
        <c:axId val="-14313597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1355376"/>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'ELCC Charts'!$O$3</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Charts'!$O$4:$O$22</c15:sqref>
                  </c15:fullRef>
                </c:ext>
              </c:extLst>
              <c:f>'ELCC Charts'!$O$4:$O$19</c:f>
              <c:numCache>
                <c:formatCode>_(* #,##0.00_);_(* \(#,##0.00\);_(* "-"??_);_(@_)</c:formatCode>
                <c:ptCount val="16"/>
                <c:pt idx="0">
                  <c:v>0.82</c:v>
                </c:pt>
                <c:pt idx="1">
                  <c:v>0.82</c:v>
                </c:pt>
                <c:pt idx="2">
                  <c:v>0.82</c:v>
                </c:pt>
                <c:pt idx="3">
                  <c:v>0.82</c:v>
                </c:pt>
                <c:pt idx="4">
                  <c:v>0.82</c:v>
                </c:pt>
                <c:pt idx="5">
                  <c:v>0.82</c:v>
                </c:pt>
                <c:pt idx="6">
                  <c:v>0.82</c:v>
                </c:pt>
                <c:pt idx="7">
                  <c:v>0.82</c:v>
                </c:pt>
                <c:pt idx="8">
                  <c:v>0.79266666666666652</c:v>
                </c:pt>
                <c:pt idx="9">
                  <c:v>0.76533333333333309</c:v>
                </c:pt>
                <c:pt idx="10">
                  <c:v>0.73799999999999977</c:v>
                </c:pt>
                <c:pt idx="11">
                  <c:v>0.71066666666666656</c:v>
                </c:pt>
                <c:pt idx="12">
                  <c:v>0.69426666666666648</c:v>
                </c:pt>
                <c:pt idx="13">
                  <c:v>0.69426666666666648</c:v>
                </c:pt>
                <c:pt idx="14">
                  <c:v>0.67786666666666651</c:v>
                </c:pt>
                <c:pt idx="15">
                  <c:v>0.66146666666666643</c:v>
                </c:pt>
              </c:numCache>
            </c:numRef>
          </c:val>
          <c:smooth val="0"/>
          <c:extLst>
            <c:ext xmlns:c16="http://schemas.microsoft.com/office/drawing/2014/chart" uri="{C3380CC4-5D6E-409C-BE32-E72D297353CC}">
              <c16:uniqueId val="{00000000-8ACE-4BE5-8C82-5C061629BF6A}"/>
            </c:ext>
          </c:extLst>
        </c:ser>
        <c:ser>
          <c:idx val="1"/>
          <c:order val="1"/>
          <c:tx>
            <c:strRef>
              <c:f>'ELCC Charts'!$P$3</c:f>
              <c:strCache>
                <c:ptCount val="1"/>
                <c:pt idx="0">
                  <c:v>REF-HC</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Charts'!$P$4:$P$22</c15:sqref>
                  </c15:fullRef>
                </c:ext>
              </c:extLst>
              <c:f>'ELCC Charts'!$P$4:$P$19</c:f>
              <c:numCache>
                <c:formatCode>_(* #,##0.00_);_(* \(#,##0.00\);_(* "-"??_);_(@_)</c:formatCode>
                <c:ptCount val="16"/>
                <c:pt idx="0">
                  <c:v>0.82</c:v>
                </c:pt>
                <c:pt idx="1">
                  <c:v>0.82</c:v>
                </c:pt>
                <c:pt idx="2">
                  <c:v>0.82</c:v>
                </c:pt>
                <c:pt idx="3">
                  <c:v>0.82</c:v>
                </c:pt>
                <c:pt idx="4">
                  <c:v>0.82</c:v>
                </c:pt>
                <c:pt idx="5">
                  <c:v>0.82</c:v>
                </c:pt>
                <c:pt idx="6">
                  <c:v>0.82</c:v>
                </c:pt>
                <c:pt idx="7">
                  <c:v>0.82</c:v>
                </c:pt>
                <c:pt idx="8">
                  <c:v>0.82</c:v>
                </c:pt>
                <c:pt idx="9">
                  <c:v>0.82</c:v>
                </c:pt>
                <c:pt idx="10">
                  <c:v>0.82</c:v>
                </c:pt>
                <c:pt idx="11">
                  <c:v>0.82</c:v>
                </c:pt>
                <c:pt idx="12">
                  <c:v>0.79499999999999993</c:v>
                </c:pt>
                <c:pt idx="13">
                  <c:v>0.79499999999999993</c:v>
                </c:pt>
                <c:pt idx="14">
                  <c:v>0.74499999999999988</c:v>
                </c:pt>
                <c:pt idx="15">
                  <c:v>0.72</c:v>
                </c:pt>
              </c:numCache>
            </c:numRef>
          </c:val>
          <c:smooth val="0"/>
          <c:extLst>
            <c:ext xmlns:c16="http://schemas.microsoft.com/office/drawing/2014/chart" uri="{C3380CC4-5D6E-409C-BE32-E72D297353CC}">
              <c16:uniqueId val="{00000001-8ACE-4BE5-8C82-5C061629BF6A}"/>
            </c:ext>
          </c:extLst>
        </c:ser>
        <c:ser>
          <c:idx val="2"/>
          <c:order val="2"/>
          <c:tx>
            <c:strRef>
              <c:f>'ELCC Charts'!$Q$3</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Charts'!$Q$4:$Q$22</c15:sqref>
                  </c15:fullRef>
                </c:ext>
              </c:extLst>
              <c:f>'ELCC Charts'!$Q$4:$Q$19</c:f>
              <c:numCache>
                <c:formatCode>_(* #,##0.00_);_(* \(#,##0.00\);_(* "-"??_);_(@_)</c:formatCode>
                <c:ptCount val="16"/>
                <c:pt idx="0">
                  <c:v>0.82</c:v>
                </c:pt>
                <c:pt idx="1">
                  <c:v>0.82</c:v>
                </c:pt>
                <c:pt idx="2">
                  <c:v>0.82</c:v>
                </c:pt>
                <c:pt idx="3">
                  <c:v>0.82</c:v>
                </c:pt>
                <c:pt idx="4">
                  <c:v>0.76999999999999991</c:v>
                </c:pt>
                <c:pt idx="5">
                  <c:v>0.72</c:v>
                </c:pt>
                <c:pt idx="6">
                  <c:v>0.70499999999999996</c:v>
                </c:pt>
                <c:pt idx="7">
                  <c:v>0.69</c:v>
                </c:pt>
                <c:pt idx="8">
                  <c:v>0.69</c:v>
                </c:pt>
                <c:pt idx="9">
                  <c:v>0.69</c:v>
                </c:pt>
                <c:pt idx="10">
                  <c:v>0.69</c:v>
                </c:pt>
                <c:pt idx="11">
                  <c:v>0.69</c:v>
                </c:pt>
                <c:pt idx="12">
                  <c:v>0.65999999999999992</c:v>
                </c:pt>
                <c:pt idx="13">
                  <c:v>0.65999999999999992</c:v>
                </c:pt>
                <c:pt idx="14">
                  <c:v>0.65999999999999992</c:v>
                </c:pt>
                <c:pt idx="15">
                  <c:v>0.61499999999999988</c:v>
                </c:pt>
              </c:numCache>
            </c:numRef>
          </c:val>
          <c:smooth val="0"/>
          <c:extLst>
            <c:ext xmlns:c16="http://schemas.microsoft.com/office/drawing/2014/chart" uri="{C3380CC4-5D6E-409C-BE32-E72D297353CC}">
              <c16:uniqueId val="{00000002-8ACE-4BE5-8C82-5C061629BF6A}"/>
            </c:ext>
          </c:extLst>
        </c:ser>
        <c:ser>
          <c:idx val="3"/>
          <c:order val="3"/>
          <c:tx>
            <c:strRef>
              <c:f>'ELCC Charts'!$R$3</c:f>
              <c:strCache>
                <c:ptCount val="1"/>
                <c:pt idx="0">
                  <c:v>ECR</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Charts'!$R$4:$R$22</c15:sqref>
                  </c15:fullRef>
                </c:ext>
              </c:extLst>
              <c:f>'ELCC Charts'!$R$4:$R$19</c:f>
              <c:numCache>
                <c:formatCode>_(* #,##0.00_);_(* \(#,##0.00\);_(* "-"??_);_(@_)</c:formatCode>
                <c:ptCount val="16"/>
                <c:pt idx="0">
                  <c:v>0.82</c:v>
                </c:pt>
                <c:pt idx="1">
                  <c:v>0.82</c:v>
                </c:pt>
                <c:pt idx="2">
                  <c:v>0.82</c:v>
                </c:pt>
                <c:pt idx="3">
                  <c:v>0.82</c:v>
                </c:pt>
                <c:pt idx="4">
                  <c:v>0.82</c:v>
                </c:pt>
                <c:pt idx="5">
                  <c:v>0.82</c:v>
                </c:pt>
                <c:pt idx="6">
                  <c:v>0.82</c:v>
                </c:pt>
                <c:pt idx="7">
                  <c:v>0.82</c:v>
                </c:pt>
                <c:pt idx="8">
                  <c:v>0.82</c:v>
                </c:pt>
                <c:pt idx="9">
                  <c:v>0.82</c:v>
                </c:pt>
                <c:pt idx="10">
                  <c:v>0.82</c:v>
                </c:pt>
                <c:pt idx="11">
                  <c:v>0.82</c:v>
                </c:pt>
                <c:pt idx="12">
                  <c:v>0.82</c:v>
                </c:pt>
                <c:pt idx="13">
                  <c:v>0.82</c:v>
                </c:pt>
                <c:pt idx="14">
                  <c:v>0.79499999999999993</c:v>
                </c:pt>
                <c:pt idx="15">
                  <c:v>0.79499999999999993</c:v>
                </c:pt>
              </c:numCache>
            </c:numRef>
          </c:val>
          <c:smooth val="0"/>
          <c:extLst>
            <c:ext xmlns:c16="http://schemas.microsoft.com/office/drawing/2014/chart" uri="{C3380CC4-5D6E-409C-BE32-E72D297353CC}">
              <c16:uniqueId val="{00000003-8ACE-4BE5-8C82-5C061629BF6A}"/>
            </c:ext>
          </c:extLst>
        </c:ser>
        <c:ser>
          <c:idx val="4"/>
          <c:order val="4"/>
          <c:tx>
            <c:strRef>
              <c:f>'ELCC Charts'!$S$3</c:f>
              <c:strCache>
                <c:ptCount val="1"/>
                <c:pt idx="0">
                  <c:v>NCR</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'ELCC Charts'!$N$4:$N$22</c15:sqref>
                  </c15:fullRef>
                </c:ext>
              </c:extLst>
              <c:f>'ELCC Charts'!$N$4:$N$19</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'ELCC Charts'!$S$4:$S$22</c15:sqref>
                  </c15:fullRef>
                </c:ext>
              </c:extLst>
              <c:f>'ELCC Charts'!$S$4:$S$19</c:f>
              <c:numCache>
                <c:formatCode>_(* #,##0.00_);_(* \(#,##0.00\);_(* "-"??_);_(@_)</c:formatCode>
                <c:ptCount val="16"/>
                <c:pt idx="0">
                  <c:v>0.82</c:v>
                </c:pt>
                <c:pt idx="1">
                  <c:v>0.82</c:v>
                </c:pt>
                <c:pt idx="2">
                  <c:v>0.82</c:v>
                </c:pt>
                <c:pt idx="3">
                  <c:v>0.82</c:v>
                </c:pt>
                <c:pt idx="4">
                  <c:v>0.82</c:v>
                </c:pt>
                <c:pt idx="5">
                  <c:v>0.79499999999999993</c:v>
                </c:pt>
                <c:pt idx="6">
                  <c:v>0.79499999999999993</c:v>
                </c:pt>
                <c:pt idx="7">
                  <c:v>0.79499999999999993</c:v>
                </c:pt>
                <c:pt idx="8">
                  <c:v>0.79499999999999993</c:v>
                </c:pt>
                <c:pt idx="9">
                  <c:v>0.79499999999999993</c:v>
                </c:pt>
                <c:pt idx="10">
                  <c:v>0.79499999999999993</c:v>
                </c:pt>
                <c:pt idx="11">
                  <c:v>0.79499999999999993</c:v>
                </c:pt>
                <c:pt idx="12">
                  <c:v>0.79499999999999993</c:v>
                </c:pt>
                <c:pt idx="13">
                  <c:v>0.79499999999999993</c:v>
                </c:pt>
                <c:pt idx="14">
                  <c:v>0.79499999999999993</c:v>
                </c:pt>
                <c:pt idx="15">
                  <c:v>0.76999999999999991</c:v>
                </c:pt>
              </c:numCache>
            </c:numRef>
          </c:val>
          <c:smooth val="0"/>
          <c:extLst>
            <c:ext xmlns:c16="http://schemas.microsoft.com/office/drawing/2014/chart" uri="{C3380CC4-5D6E-409C-BE32-E72D297353CC}">
              <c16:uniqueId val="{00000004-8ACE-4BE5-8C82-5C061629BF6A}"/>
            </c:ext>
          </c:extLst>
        </c:ser>
        <c:dLbls>
          <c:showLegendKey val="0"/>
          <c:showVal val="0"/>
          <c:showCatName val="0"/>
          <c:showSerName val="0"/>
          <c:showPercent val="0"/>
          <c:showBubbleSize val="0"/>
        </c:dLbls>
        <c:smooth val="0"/>
        <c:axId val="-1431355376"/>
        <c:axId val="-1431359728"/>
      </c:lineChart>
      <c:catAx>
        <c:axId val="-14313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1359728"/>
        <c:crosses val="autoZero"/>
        <c:auto val="1"/>
        <c:lblAlgn val="ctr"/>
        <c:lblOffset val="100"/>
        <c:noMultiLvlLbl val="0"/>
      </c:catAx>
      <c:valAx>
        <c:axId val="-14313597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1355376"/>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'ELCC Charts'!$B$27</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Charts'!$B$28:$B$46</c15:sqref>
                  </c15:fullRef>
                </c:ext>
              </c:extLst>
              <c:f>'ELCC Charts'!$B$29:$B$43</c:f>
              <c:numCache>
                <c:formatCode>_(* #,##0.00_);_(* \(#,##0.00\);_(* "-"??_);_(@_)</c:formatCode>
                <c:ptCount val="15"/>
                <c:pt idx="0">
                  <c:v>0.16</c:v>
                </c:pt>
                <c:pt idx="1">
                  <c:v>0.16</c:v>
                </c:pt>
                <c:pt idx="2">
                  <c:v>0.1414965986394558</c:v>
                </c:pt>
                <c:pt idx="3">
                  <c:v>0.13333333333333336</c:v>
                </c:pt>
                <c:pt idx="4">
                  <c:v>0.1251700680272109</c:v>
                </c:pt>
                <c:pt idx="5">
                  <c:v>0.11700680272108845</c:v>
                </c:pt>
                <c:pt idx="6">
                  <c:v>0.11700680272108845</c:v>
                </c:pt>
                <c:pt idx="7">
                  <c:v>0.10884353741496602</c:v>
                </c:pt>
                <c:pt idx="8">
                  <c:v>0.10884353741496602</c:v>
                </c:pt>
                <c:pt idx="9">
                  <c:v>0.10884353741496602</c:v>
                </c:pt>
                <c:pt idx="10">
                  <c:v>0.10884353741496602</c:v>
                </c:pt>
                <c:pt idx="11">
                  <c:v>0.10884353741496602</c:v>
                </c:pt>
                <c:pt idx="12">
                  <c:v>0.10884353741496602</c:v>
                </c:pt>
                <c:pt idx="13">
                  <c:v>0.10884353741496602</c:v>
                </c:pt>
                <c:pt idx="14">
                  <c:v>0.10884353741496602</c:v>
                </c:pt>
              </c:numCache>
            </c:numRef>
          </c:val>
          <c:smooth val="0"/>
          <c:extLst>
            <c:ext xmlns:c16="http://schemas.microsoft.com/office/drawing/2014/chart" uri="{C3380CC4-5D6E-409C-BE32-E72D297353CC}">
              <c16:uniqueId val="{00000000-C752-42D6-8770-A8D7D2AD2F02}"/>
            </c:ext>
          </c:extLst>
        </c:ser>
        <c:ser>
          <c:idx val="1"/>
          <c:order val="1"/>
          <c:tx>
            <c:strRef>
              <c:f>'ELCC Charts'!$C$27</c:f>
              <c:strCache>
                <c:ptCount val="1"/>
                <c:pt idx="0">
                  <c:v>REF-HC</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Charts'!$C$28:$C$47</c15:sqref>
                  </c15:fullRef>
                </c:ext>
              </c:extLst>
              <c:f>('ELCC Charts'!$C$29:$C$43,'ELCC Charts'!$C$47)</c:f>
              <c:numCache>
                <c:formatCode>_(* #,##0.00_);_(* \(#,##0.00\);_(* "-"??_);_(@_)</c:formatCode>
                <c:ptCount val="16"/>
                <c:pt idx="0">
                  <c:v>0.16</c:v>
                </c:pt>
                <c:pt idx="1">
                  <c:v>0.13550000000000001</c:v>
                </c:pt>
                <c:pt idx="2">
                  <c:v>0.1205</c:v>
                </c:pt>
                <c:pt idx="3">
                  <c:v>0.11300000000000002</c:v>
                </c:pt>
                <c:pt idx="4">
                  <c:v>0.11300000000000002</c:v>
                </c:pt>
                <c:pt idx="5">
                  <c:v>0.11300000000000002</c:v>
                </c:pt>
                <c:pt idx="6">
                  <c:v>0.11050000000000001</c:v>
                </c:pt>
                <c:pt idx="7">
                  <c:v>0.11800000000000002</c:v>
                </c:pt>
                <c:pt idx="8">
                  <c:v>0.11550000000000002</c:v>
                </c:pt>
                <c:pt idx="9">
                  <c:v>0.10884353741496602</c:v>
                </c:pt>
                <c:pt idx="10">
                  <c:v>0.10884353741496602</c:v>
                </c:pt>
                <c:pt idx="11">
                  <c:v>0.10884353741496602</c:v>
                </c:pt>
                <c:pt idx="12">
                  <c:v>0.10884353741496602</c:v>
                </c:pt>
                <c:pt idx="13">
                  <c:v>0.10884353741496602</c:v>
                </c:pt>
                <c:pt idx="14">
                  <c:v>0.10884353741496602</c:v>
                </c:pt>
              </c:numCache>
            </c:numRef>
          </c:val>
          <c:smooth val="0"/>
          <c:extLst>
            <c:ext xmlns:c16="http://schemas.microsoft.com/office/drawing/2014/chart" uri="{C3380CC4-5D6E-409C-BE32-E72D297353CC}">
              <c16:uniqueId val="{00000001-C752-42D6-8770-A8D7D2AD2F02}"/>
            </c:ext>
          </c:extLst>
        </c:ser>
        <c:ser>
          <c:idx val="2"/>
          <c:order val="2"/>
          <c:tx>
            <c:strRef>
              <c:f>'ELCC Charts'!$D$27</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Charts'!$D$28:$D$46</c15:sqref>
                  </c15:fullRef>
                </c:ext>
              </c:extLst>
              <c:f>'ELCC Charts'!$D$29:$D$43</c:f>
              <c:numCache>
                <c:formatCode>_(* #,##0.00_);_(* \(#,##0.00\);_(* "-"??_);_(@_)</c:formatCode>
                <c:ptCount val="15"/>
                <c:pt idx="0">
                  <c:v>0.16</c:v>
                </c:pt>
                <c:pt idx="1">
                  <c:v>0.16</c:v>
                </c:pt>
                <c:pt idx="2">
                  <c:v>0.128</c:v>
                </c:pt>
                <c:pt idx="3">
                  <c:v>0.11300000000000002</c:v>
                </c:pt>
                <c:pt idx="4">
                  <c:v>0.11300000000000002</c:v>
                </c:pt>
                <c:pt idx="5">
                  <c:v>0.11300000000000002</c:v>
                </c:pt>
                <c:pt idx="6">
                  <c:v>0.11050000000000001</c:v>
                </c:pt>
                <c:pt idx="7">
                  <c:v>0.11800000000000002</c:v>
                </c:pt>
                <c:pt idx="8">
                  <c:v>0.11550000000000002</c:v>
                </c:pt>
                <c:pt idx="9">
                  <c:v>0.10884353741496602</c:v>
                </c:pt>
                <c:pt idx="10">
                  <c:v>0.10884353741496602</c:v>
                </c:pt>
                <c:pt idx="11">
                  <c:v>0.10884353741496602</c:v>
                </c:pt>
                <c:pt idx="12">
                  <c:v>0.10884353741496602</c:v>
                </c:pt>
                <c:pt idx="13">
                  <c:v>0.10884353741496602</c:v>
                </c:pt>
                <c:pt idx="14">
                  <c:v>0.10884353741496602</c:v>
                </c:pt>
              </c:numCache>
            </c:numRef>
          </c:val>
          <c:smooth val="0"/>
          <c:extLst>
            <c:ext xmlns:c16="http://schemas.microsoft.com/office/drawing/2014/chart" uri="{C3380CC4-5D6E-409C-BE32-E72D297353CC}">
              <c16:uniqueId val="{00000002-C752-42D6-8770-A8D7D2AD2F02}"/>
            </c:ext>
          </c:extLst>
        </c:ser>
        <c:ser>
          <c:idx val="3"/>
          <c:order val="3"/>
          <c:tx>
            <c:strRef>
              <c:f>'ELCC Charts'!$E$27</c:f>
              <c:strCache>
                <c:ptCount val="1"/>
                <c:pt idx="0">
                  <c:v>ECR</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Charts'!$E$28:$E$46</c15:sqref>
                  </c15:fullRef>
                </c:ext>
              </c:extLst>
              <c:f>'ELCC Charts'!$E$29:$E$43</c:f>
              <c:numCache>
                <c:formatCode>_(* #,##0.00_);_(* \(#,##0.00\);_(* "-"??_);_(@_)</c:formatCode>
                <c:ptCount val="15"/>
                <c:pt idx="0">
                  <c:v>0.14300000000000002</c:v>
                </c:pt>
                <c:pt idx="1">
                  <c:v>0.14300000000000002</c:v>
                </c:pt>
                <c:pt idx="2">
                  <c:v>0.128</c:v>
                </c:pt>
                <c:pt idx="3">
                  <c:v>0.11300000000000002</c:v>
                </c:pt>
                <c:pt idx="4">
                  <c:v>0.11300000000000002</c:v>
                </c:pt>
                <c:pt idx="5">
                  <c:v>0.11300000000000002</c:v>
                </c:pt>
                <c:pt idx="6">
                  <c:v>0.11050000000000001</c:v>
                </c:pt>
                <c:pt idx="7">
                  <c:v>0.11800000000000002</c:v>
                </c:pt>
                <c:pt idx="8">
                  <c:v>0.11550000000000002</c:v>
                </c:pt>
                <c:pt idx="9">
                  <c:v>0.10884353741496602</c:v>
                </c:pt>
                <c:pt idx="10">
                  <c:v>0.10884353741496602</c:v>
                </c:pt>
                <c:pt idx="11">
                  <c:v>0.10884353741496602</c:v>
                </c:pt>
                <c:pt idx="12">
                  <c:v>0.10884353741496602</c:v>
                </c:pt>
                <c:pt idx="13">
                  <c:v>0.10884353741496602</c:v>
                </c:pt>
                <c:pt idx="14">
                  <c:v>0.10884353741496602</c:v>
                </c:pt>
              </c:numCache>
            </c:numRef>
          </c:val>
          <c:smooth val="0"/>
          <c:extLst>
            <c:ext xmlns:c16="http://schemas.microsoft.com/office/drawing/2014/chart" uri="{C3380CC4-5D6E-409C-BE32-E72D297353CC}">
              <c16:uniqueId val="{00000003-C752-42D6-8770-A8D7D2AD2F02}"/>
            </c:ext>
          </c:extLst>
        </c:ser>
        <c:ser>
          <c:idx val="4"/>
          <c:order val="4"/>
          <c:tx>
            <c:strRef>
              <c:f>'ELCC Charts'!$F$27</c:f>
              <c:strCache>
                <c:ptCount val="1"/>
                <c:pt idx="0">
                  <c:v>NCR</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Charts'!$F$28:$F$46</c15:sqref>
                  </c15:fullRef>
                </c:ext>
              </c:extLst>
              <c:f>'ELCC Charts'!$F$29:$F$43</c:f>
              <c:numCache>
                <c:formatCode>_(* #,##0.00_);_(* \(#,##0.00\);_(* "-"??_);_(@_)</c:formatCode>
                <c:ptCount val="15"/>
                <c:pt idx="0">
                  <c:v>0.16</c:v>
                </c:pt>
                <c:pt idx="1">
                  <c:v>0.14300000000000002</c:v>
                </c:pt>
                <c:pt idx="2">
                  <c:v>0.14300000000000002</c:v>
                </c:pt>
                <c:pt idx="3">
                  <c:v>0.13550000000000001</c:v>
                </c:pt>
                <c:pt idx="4">
                  <c:v>0.13550000000000001</c:v>
                </c:pt>
                <c:pt idx="5">
                  <c:v>0.128</c:v>
                </c:pt>
                <c:pt idx="6">
                  <c:v>0.11799999999999999</c:v>
                </c:pt>
                <c:pt idx="7">
                  <c:v>0.11799999999999999</c:v>
                </c:pt>
                <c:pt idx="8">
                  <c:v>0.11549999999999999</c:v>
                </c:pt>
                <c:pt idx="9">
                  <c:v>0.10884353741496602</c:v>
                </c:pt>
                <c:pt idx="10">
                  <c:v>0.10884353741496602</c:v>
                </c:pt>
                <c:pt idx="11">
                  <c:v>0.10884353741496602</c:v>
                </c:pt>
                <c:pt idx="12">
                  <c:v>0.10884353741496602</c:v>
                </c:pt>
                <c:pt idx="13">
                  <c:v>0.10884353741496602</c:v>
                </c:pt>
                <c:pt idx="14">
                  <c:v>0.10884353741496602</c:v>
                </c:pt>
              </c:numCache>
            </c:numRef>
          </c:val>
          <c:smooth val="0"/>
          <c:extLst>
            <c:ext xmlns:c16="http://schemas.microsoft.com/office/drawing/2014/chart" uri="{C3380CC4-5D6E-409C-BE32-E72D297353CC}">
              <c16:uniqueId val="{00000004-C752-42D6-8770-A8D7D2AD2F02}"/>
            </c:ext>
          </c:extLst>
        </c:ser>
        <c:dLbls>
          <c:showLegendKey val="0"/>
          <c:showVal val="0"/>
          <c:showCatName val="0"/>
          <c:showSerName val="0"/>
          <c:showPercent val="0"/>
          <c:showBubbleSize val="0"/>
        </c:dLbls>
        <c:smooth val="0"/>
        <c:axId val="-1431355376"/>
        <c:axId val="-1431359728"/>
      </c:lineChart>
      <c:catAx>
        <c:axId val="-14313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1359728"/>
        <c:crosses val="autoZero"/>
        <c:auto val="1"/>
        <c:lblAlgn val="ctr"/>
        <c:lblOffset val="100"/>
        <c:noMultiLvlLbl val="0"/>
      </c:catAx>
      <c:valAx>
        <c:axId val="-14313597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1355376"/>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'ELCC Charts'!$B$27</c:f>
              <c:strCache>
                <c:ptCount val="1"/>
                <c:pt idx="0">
                  <c:v>REF</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Charts'!$O$28:$O$46</c15:sqref>
                  </c15:fullRef>
                </c:ext>
              </c:extLst>
              <c:f>'ELCC Charts'!$O$29:$O$43</c:f>
              <c:numCache>
                <c:formatCode>_(* #,##0.00_);_(* \(#,##0.00\);_(* "-"??_);_(@_)</c:formatCode>
                <c:ptCount val="15"/>
                <c:pt idx="0">
                  <c:v>0.37</c:v>
                </c:pt>
                <c:pt idx="1">
                  <c:v>0.37</c:v>
                </c:pt>
                <c:pt idx="2">
                  <c:v>0.37</c:v>
                </c:pt>
                <c:pt idx="3">
                  <c:v>0.37</c:v>
                </c:pt>
                <c:pt idx="4">
                  <c:v>0.37</c:v>
                </c:pt>
                <c:pt idx="5">
                  <c:v>0.35355555555555557</c:v>
                </c:pt>
                <c:pt idx="6">
                  <c:v>0.33711111111111114</c:v>
                </c:pt>
                <c:pt idx="7">
                  <c:v>0.32066666666666666</c:v>
                </c:pt>
                <c:pt idx="8">
                  <c:v>0.30422222222222217</c:v>
                </c:pt>
                <c:pt idx="9">
                  <c:v>0.30422222222222217</c:v>
                </c:pt>
                <c:pt idx="10">
                  <c:v>0.30422222222222217</c:v>
                </c:pt>
                <c:pt idx="11">
                  <c:v>0.28777777777777774</c:v>
                </c:pt>
                <c:pt idx="12">
                  <c:v>0.2576296296296296</c:v>
                </c:pt>
                <c:pt idx="13">
                  <c:v>0.2576296296296296</c:v>
                </c:pt>
                <c:pt idx="14">
                  <c:v>0.24255555555555552</c:v>
                </c:pt>
              </c:numCache>
            </c:numRef>
          </c:val>
          <c:smooth val="0"/>
          <c:extLst>
            <c:ext xmlns:c16="http://schemas.microsoft.com/office/drawing/2014/chart" uri="{C3380CC4-5D6E-409C-BE32-E72D297353CC}">
              <c16:uniqueId val="{00000000-7590-4640-8C27-3235C7DC1C92}"/>
            </c:ext>
          </c:extLst>
        </c:ser>
        <c:ser>
          <c:idx val="1"/>
          <c:order val="1"/>
          <c:tx>
            <c:strRef>
              <c:f>'ELCC Charts'!$C$27</c:f>
              <c:strCache>
                <c:ptCount val="1"/>
                <c:pt idx="0">
                  <c:v>REF-HC</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Charts'!$P$28:$P$47</c15:sqref>
                  </c15:fullRef>
                </c:ext>
              </c:extLst>
              <c:f>('ELCC Charts'!$P$29:$P$43,'ELCC Charts'!$P$47)</c:f>
              <c:numCache>
                <c:formatCode>_(* #,##0.00_);_(* \(#,##0.00\);_(* "-"??_);_(@_)</c:formatCode>
                <c:ptCount val="16"/>
                <c:pt idx="0">
                  <c:v>0.37</c:v>
                </c:pt>
                <c:pt idx="1">
                  <c:v>0.37</c:v>
                </c:pt>
                <c:pt idx="2">
                  <c:v>0.37</c:v>
                </c:pt>
                <c:pt idx="3">
                  <c:v>0.37</c:v>
                </c:pt>
                <c:pt idx="4">
                  <c:v>0.37</c:v>
                </c:pt>
                <c:pt idx="5">
                  <c:v>0.35355555555555557</c:v>
                </c:pt>
                <c:pt idx="6">
                  <c:v>0.33711111111111114</c:v>
                </c:pt>
                <c:pt idx="7">
                  <c:v>0.32066666666666666</c:v>
                </c:pt>
                <c:pt idx="8">
                  <c:v>0.30422222222222217</c:v>
                </c:pt>
                <c:pt idx="9">
                  <c:v>0.30422222222222217</c:v>
                </c:pt>
                <c:pt idx="10">
                  <c:v>0.30422222222222217</c:v>
                </c:pt>
                <c:pt idx="11">
                  <c:v>0.28777777777777774</c:v>
                </c:pt>
                <c:pt idx="12">
                  <c:v>0.28777777777777774</c:v>
                </c:pt>
                <c:pt idx="13">
                  <c:v>0.25377777777777777</c:v>
                </c:pt>
                <c:pt idx="14">
                  <c:v>0.25377777777777777</c:v>
                </c:pt>
              </c:numCache>
            </c:numRef>
          </c:val>
          <c:smooth val="0"/>
          <c:extLst>
            <c:ext xmlns:c16="http://schemas.microsoft.com/office/drawing/2014/chart" uri="{C3380CC4-5D6E-409C-BE32-E72D297353CC}">
              <c16:uniqueId val="{00000001-7590-4640-8C27-3235C7DC1C92}"/>
            </c:ext>
          </c:extLst>
        </c:ser>
        <c:ser>
          <c:idx val="2"/>
          <c:order val="2"/>
          <c:tx>
            <c:strRef>
              <c:f>'ELCC Charts'!$D$27</c:f>
              <c:strCache>
                <c:ptCount val="1"/>
                <c:pt idx="0">
                  <c:v>CETA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Charts'!$Q$28:$Q$46</c15:sqref>
                  </c15:fullRef>
                </c:ext>
              </c:extLst>
              <c:f>'ELCC Charts'!$Q$29:$Q$43</c:f>
              <c:numCache>
                <c:formatCode>_(* #,##0.00_);_(* \(#,##0.00\);_(* "-"??_);_(@_)</c:formatCode>
                <c:ptCount val="15"/>
                <c:pt idx="0">
                  <c:v>0.37</c:v>
                </c:pt>
                <c:pt idx="1">
                  <c:v>0.37</c:v>
                </c:pt>
                <c:pt idx="2">
                  <c:v>0.37</c:v>
                </c:pt>
                <c:pt idx="3">
                  <c:v>0.37</c:v>
                </c:pt>
                <c:pt idx="4">
                  <c:v>0.37</c:v>
                </c:pt>
                <c:pt idx="5">
                  <c:v>0.35355555555555557</c:v>
                </c:pt>
                <c:pt idx="6">
                  <c:v>0.33711111111111114</c:v>
                </c:pt>
                <c:pt idx="7">
                  <c:v>0.32066666666666666</c:v>
                </c:pt>
                <c:pt idx="8">
                  <c:v>0.30422222222222217</c:v>
                </c:pt>
                <c:pt idx="9">
                  <c:v>0.30422222222222217</c:v>
                </c:pt>
                <c:pt idx="10">
                  <c:v>0.30422222222222217</c:v>
                </c:pt>
                <c:pt idx="11">
                  <c:v>0.25377777777777777</c:v>
                </c:pt>
                <c:pt idx="12">
                  <c:v>0.25377777777777777</c:v>
                </c:pt>
                <c:pt idx="13">
                  <c:v>0.25377777777777777</c:v>
                </c:pt>
                <c:pt idx="14">
                  <c:v>0.21977777777777777</c:v>
                </c:pt>
              </c:numCache>
            </c:numRef>
          </c:val>
          <c:smooth val="0"/>
          <c:extLst>
            <c:ext xmlns:c16="http://schemas.microsoft.com/office/drawing/2014/chart" uri="{C3380CC4-5D6E-409C-BE32-E72D297353CC}">
              <c16:uniqueId val="{00000002-7590-4640-8C27-3235C7DC1C92}"/>
            </c:ext>
          </c:extLst>
        </c:ser>
        <c:ser>
          <c:idx val="3"/>
          <c:order val="3"/>
          <c:tx>
            <c:strRef>
              <c:f>'ELCC Charts'!$E$27</c:f>
              <c:strCache>
                <c:ptCount val="1"/>
                <c:pt idx="0">
                  <c:v>ECR</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Charts'!$R$28:$R$46</c15:sqref>
                  </c15:fullRef>
                </c:ext>
              </c:extLst>
              <c:f>'ELCC Charts'!$R$29:$R$43</c:f>
              <c:numCache>
                <c:formatCode>_(* #,##0.00_);_(* \(#,##0.00\);_(* "-"??_);_(@_)</c:formatCode>
                <c:ptCount val="15"/>
                <c:pt idx="0">
                  <c:v>0.37</c:v>
                </c:pt>
                <c:pt idx="1">
                  <c:v>0.37</c:v>
                </c:pt>
                <c:pt idx="2">
                  <c:v>0.37</c:v>
                </c:pt>
                <c:pt idx="3">
                  <c:v>0.37</c:v>
                </c:pt>
                <c:pt idx="4">
                  <c:v>0.37</c:v>
                </c:pt>
                <c:pt idx="5">
                  <c:v>0.35355555555555557</c:v>
                </c:pt>
                <c:pt idx="6">
                  <c:v>0.33711111111111114</c:v>
                </c:pt>
                <c:pt idx="7">
                  <c:v>0.32066666666666666</c:v>
                </c:pt>
                <c:pt idx="8">
                  <c:v>0.30422222222222217</c:v>
                </c:pt>
                <c:pt idx="9">
                  <c:v>0.30422222222222217</c:v>
                </c:pt>
                <c:pt idx="10">
                  <c:v>0.30422222222222217</c:v>
                </c:pt>
                <c:pt idx="11">
                  <c:v>0.25377777777777777</c:v>
                </c:pt>
                <c:pt idx="12">
                  <c:v>0.25377777777777777</c:v>
                </c:pt>
                <c:pt idx="13">
                  <c:v>0.25377777777777777</c:v>
                </c:pt>
                <c:pt idx="14">
                  <c:v>0.21977777777777777</c:v>
                </c:pt>
              </c:numCache>
            </c:numRef>
          </c:val>
          <c:smooth val="0"/>
          <c:extLst>
            <c:ext xmlns:c16="http://schemas.microsoft.com/office/drawing/2014/chart" uri="{C3380CC4-5D6E-409C-BE32-E72D297353CC}">
              <c16:uniqueId val="{00000003-7590-4640-8C27-3235C7DC1C92}"/>
            </c:ext>
          </c:extLst>
        </c:ser>
        <c:ser>
          <c:idx val="4"/>
          <c:order val="4"/>
          <c:tx>
            <c:strRef>
              <c:f>'ELCC Charts'!$F$27</c:f>
              <c:strCache>
                <c:ptCount val="1"/>
                <c:pt idx="0">
                  <c:v>NCR</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'ELCC Charts'!$A$4:$A$21</c15:sqref>
                  </c15:fullRef>
                </c:ext>
              </c:extLst>
              <c:f>'ELCC Charts'!$A$5:$A$19</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'ELCC Charts'!$S$28:$S$46</c15:sqref>
                  </c15:fullRef>
                </c:ext>
              </c:extLst>
              <c:f>'ELCC Charts'!$S$29:$S$43</c:f>
              <c:numCache>
                <c:formatCode>_(* #,##0.00_);_(* \(#,##0.00\);_(* "-"??_);_(@_)</c:formatCode>
                <c:ptCount val="15"/>
                <c:pt idx="0">
                  <c:v>0.37</c:v>
                </c:pt>
                <c:pt idx="1">
                  <c:v>0.37</c:v>
                </c:pt>
                <c:pt idx="2">
                  <c:v>0.37</c:v>
                </c:pt>
                <c:pt idx="3">
                  <c:v>0.37</c:v>
                </c:pt>
                <c:pt idx="4">
                  <c:v>0.37</c:v>
                </c:pt>
                <c:pt idx="5">
                  <c:v>0.35355555555555557</c:v>
                </c:pt>
                <c:pt idx="6">
                  <c:v>0.33711111111111114</c:v>
                </c:pt>
                <c:pt idx="7">
                  <c:v>0.32066666666666666</c:v>
                </c:pt>
                <c:pt idx="8">
                  <c:v>0.30422222222222217</c:v>
                </c:pt>
                <c:pt idx="9">
                  <c:v>0.30422222222222217</c:v>
                </c:pt>
                <c:pt idx="10">
                  <c:v>0.30422222222222217</c:v>
                </c:pt>
                <c:pt idx="11">
                  <c:v>0.28777777777777774</c:v>
                </c:pt>
                <c:pt idx="12">
                  <c:v>0.28777777777777774</c:v>
                </c:pt>
                <c:pt idx="13">
                  <c:v>0.25377777777777777</c:v>
                </c:pt>
                <c:pt idx="14">
                  <c:v>0.25377777777777777</c:v>
                </c:pt>
              </c:numCache>
            </c:numRef>
          </c:val>
          <c:smooth val="0"/>
          <c:extLst>
            <c:ext xmlns:c16="http://schemas.microsoft.com/office/drawing/2014/chart" uri="{C3380CC4-5D6E-409C-BE32-E72D297353CC}">
              <c16:uniqueId val="{00000004-7590-4640-8C27-3235C7DC1C92}"/>
            </c:ext>
          </c:extLst>
        </c:ser>
        <c:dLbls>
          <c:showLegendKey val="0"/>
          <c:showVal val="0"/>
          <c:showCatName val="0"/>
          <c:showSerName val="0"/>
          <c:showPercent val="0"/>
          <c:showBubbleSize val="0"/>
        </c:dLbls>
        <c:smooth val="0"/>
        <c:axId val="-1431355376"/>
        <c:axId val="-1431359728"/>
      </c:lineChart>
      <c:catAx>
        <c:axId val="-14313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1359728"/>
        <c:crosses val="autoZero"/>
        <c:auto val="1"/>
        <c:lblAlgn val="ctr"/>
        <c:lblOffset val="100"/>
        <c:noMultiLvlLbl val="0"/>
      </c:catAx>
      <c:valAx>
        <c:axId val="-14313597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1355376"/>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975629989256524"/>
          <c:y val="4.0018184354637311E-2"/>
          <c:w val="0.85491266959505707"/>
          <c:h val="0.79822524156089325"/>
        </c:manualLayout>
      </c:layout>
      <c:lineChart>
        <c:grouping val="standard"/>
        <c:varyColors val="0"/>
        <c:ser>
          <c:idx val="0"/>
          <c:order val="0"/>
          <c:tx>
            <c:v>Base</c:v>
          </c:tx>
          <c:spPr>
            <a:ln w="28575" cap="rnd">
              <a:solidFill>
                <a:schemeClr val="accent1"/>
              </a:solidFill>
              <a:round/>
            </a:ln>
            <a:effectLst/>
          </c:spPr>
          <c:marker>
            <c:symbol val="none"/>
          </c:marker>
          <c:cat>
            <c:numRef>
              <c:f>'Natural Gas Prices'!$O$46:$O$225</c:f>
              <c:numCache>
                <c:formatCode>[$-409]mmm\-yy;@</c:formatCode>
                <c:ptCount val="18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pt idx="39">
                  <c:v>46113</c:v>
                </c:pt>
                <c:pt idx="40">
                  <c:v>46143</c:v>
                </c:pt>
                <c:pt idx="41">
                  <c:v>46174</c:v>
                </c:pt>
                <c:pt idx="42">
                  <c:v>46204</c:v>
                </c:pt>
                <c:pt idx="43">
                  <c:v>46235</c:v>
                </c:pt>
                <c:pt idx="44">
                  <c:v>46266</c:v>
                </c:pt>
                <c:pt idx="45">
                  <c:v>46296</c:v>
                </c:pt>
                <c:pt idx="46">
                  <c:v>46327</c:v>
                </c:pt>
                <c:pt idx="47">
                  <c:v>46357</c:v>
                </c:pt>
                <c:pt idx="48">
                  <c:v>46388</c:v>
                </c:pt>
                <c:pt idx="49">
                  <c:v>46419</c:v>
                </c:pt>
                <c:pt idx="50">
                  <c:v>46447</c:v>
                </c:pt>
                <c:pt idx="51">
                  <c:v>46478</c:v>
                </c:pt>
                <c:pt idx="52">
                  <c:v>46508</c:v>
                </c:pt>
                <c:pt idx="53">
                  <c:v>46539</c:v>
                </c:pt>
                <c:pt idx="54">
                  <c:v>46569</c:v>
                </c:pt>
                <c:pt idx="55">
                  <c:v>46600</c:v>
                </c:pt>
                <c:pt idx="56">
                  <c:v>46631</c:v>
                </c:pt>
                <c:pt idx="57">
                  <c:v>46661</c:v>
                </c:pt>
                <c:pt idx="58">
                  <c:v>46692</c:v>
                </c:pt>
                <c:pt idx="59">
                  <c:v>46722</c:v>
                </c:pt>
                <c:pt idx="60">
                  <c:v>46753</c:v>
                </c:pt>
                <c:pt idx="61">
                  <c:v>46784</c:v>
                </c:pt>
                <c:pt idx="62">
                  <c:v>46813</c:v>
                </c:pt>
                <c:pt idx="63">
                  <c:v>46844</c:v>
                </c:pt>
                <c:pt idx="64">
                  <c:v>46874</c:v>
                </c:pt>
                <c:pt idx="65">
                  <c:v>46905</c:v>
                </c:pt>
                <c:pt idx="66">
                  <c:v>46935</c:v>
                </c:pt>
                <c:pt idx="67">
                  <c:v>46966</c:v>
                </c:pt>
                <c:pt idx="68">
                  <c:v>46997</c:v>
                </c:pt>
                <c:pt idx="69">
                  <c:v>47027</c:v>
                </c:pt>
                <c:pt idx="70">
                  <c:v>47058</c:v>
                </c:pt>
                <c:pt idx="71">
                  <c:v>47088</c:v>
                </c:pt>
                <c:pt idx="72">
                  <c:v>47119</c:v>
                </c:pt>
                <c:pt idx="73">
                  <c:v>47150</c:v>
                </c:pt>
                <c:pt idx="74">
                  <c:v>47178</c:v>
                </c:pt>
                <c:pt idx="75">
                  <c:v>47209</c:v>
                </c:pt>
                <c:pt idx="76">
                  <c:v>47239</c:v>
                </c:pt>
                <c:pt idx="77">
                  <c:v>47270</c:v>
                </c:pt>
                <c:pt idx="78">
                  <c:v>47300</c:v>
                </c:pt>
                <c:pt idx="79">
                  <c:v>47331</c:v>
                </c:pt>
                <c:pt idx="80">
                  <c:v>47362</c:v>
                </c:pt>
                <c:pt idx="81">
                  <c:v>47392</c:v>
                </c:pt>
                <c:pt idx="82">
                  <c:v>47423</c:v>
                </c:pt>
                <c:pt idx="83">
                  <c:v>47453</c:v>
                </c:pt>
                <c:pt idx="84">
                  <c:v>47484</c:v>
                </c:pt>
                <c:pt idx="85">
                  <c:v>47515</c:v>
                </c:pt>
                <c:pt idx="86">
                  <c:v>47543</c:v>
                </c:pt>
                <c:pt idx="87">
                  <c:v>47574</c:v>
                </c:pt>
                <c:pt idx="88">
                  <c:v>47604</c:v>
                </c:pt>
                <c:pt idx="89">
                  <c:v>47635</c:v>
                </c:pt>
                <c:pt idx="90">
                  <c:v>47665</c:v>
                </c:pt>
                <c:pt idx="91">
                  <c:v>47696</c:v>
                </c:pt>
                <c:pt idx="92">
                  <c:v>47727</c:v>
                </c:pt>
                <c:pt idx="93">
                  <c:v>47757</c:v>
                </c:pt>
                <c:pt idx="94">
                  <c:v>47788</c:v>
                </c:pt>
                <c:pt idx="95">
                  <c:v>47818</c:v>
                </c:pt>
                <c:pt idx="96">
                  <c:v>47849</c:v>
                </c:pt>
                <c:pt idx="97">
                  <c:v>47880</c:v>
                </c:pt>
                <c:pt idx="98">
                  <c:v>47908</c:v>
                </c:pt>
                <c:pt idx="99">
                  <c:v>47939</c:v>
                </c:pt>
                <c:pt idx="100">
                  <c:v>47969</c:v>
                </c:pt>
                <c:pt idx="101">
                  <c:v>48000</c:v>
                </c:pt>
                <c:pt idx="102">
                  <c:v>48030</c:v>
                </c:pt>
                <c:pt idx="103">
                  <c:v>48061</c:v>
                </c:pt>
                <c:pt idx="104">
                  <c:v>48092</c:v>
                </c:pt>
                <c:pt idx="105">
                  <c:v>48122</c:v>
                </c:pt>
                <c:pt idx="106">
                  <c:v>48153</c:v>
                </c:pt>
                <c:pt idx="107">
                  <c:v>48183</c:v>
                </c:pt>
                <c:pt idx="108">
                  <c:v>48214</c:v>
                </c:pt>
                <c:pt idx="109">
                  <c:v>48245</c:v>
                </c:pt>
                <c:pt idx="110">
                  <c:v>48274</c:v>
                </c:pt>
                <c:pt idx="111">
                  <c:v>48305</c:v>
                </c:pt>
                <c:pt idx="112">
                  <c:v>48335</c:v>
                </c:pt>
                <c:pt idx="113">
                  <c:v>48366</c:v>
                </c:pt>
                <c:pt idx="114">
                  <c:v>48396</c:v>
                </c:pt>
                <c:pt idx="115">
                  <c:v>48427</c:v>
                </c:pt>
                <c:pt idx="116">
                  <c:v>48458</c:v>
                </c:pt>
                <c:pt idx="117">
                  <c:v>48488</c:v>
                </c:pt>
                <c:pt idx="118">
                  <c:v>48519</c:v>
                </c:pt>
                <c:pt idx="119">
                  <c:v>48549</c:v>
                </c:pt>
                <c:pt idx="120">
                  <c:v>48580</c:v>
                </c:pt>
                <c:pt idx="121">
                  <c:v>48611</c:v>
                </c:pt>
                <c:pt idx="122">
                  <c:v>48639</c:v>
                </c:pt>
                <c:pt idx="123">
                  <c:v>48670</c:v>
                </c:pt>
                <c:pt idx="124">
                  <c:v>48700</c:v>
                </c:pt>
                <c:pt idx="125">
                  <c:v>48731</c:v>
                </c:pt>
                <c:pt idx="126">
                  <c:v>48761</c:v>
                </c:pt>
                <c:pt idx="127">
                  <c:v>48792</c:v>
                </c:pt>
                <c:pt idx="128">
                  <c:v>48823</c:v>
                </c:pt>
                <c:pt idx="129">
                  <c:v>48853</c:v>
                </c:pt>
                <c:pt idx="130">
                  <c:v>48884</c:v>
                </c:pt>
                <c:pt idx="131">
                  <c:v>48914</c:v>
                </c:pt>
                <c:pt idx="132">
                  <c:v>48945</c:v>
                </c:pt>
                <c:pt idx="133">
                  <c:v>48976</c:v>
                </c:pt>
                <c:pt idx="134">
                  <c:v>49004</c:v>
                </c:pt>
                <c:pt idx="135">
                  <c:v>49035</c:v>
                </c:pt>
                <c:pt idx="136">
                  <c:v>49065</c:v>
                </c:pt>
                <c:pt idx="137">
                  <c:v>49096</c:v>
                </c:pt>
                <c:pt idx="138">
                  <c:v>49126</c:v>
                </c:pt>
                <c:pt idx="139">
                  <c:v>49157</c:v>
                </c:pt>
                <c:pt idx="140">
                  <c:v>49188</c:v>
                </c:pt>
                <c:pt idx="141">
                  <c:v>49218</c:v>
                </c:pt>
                <c:pt idx="142">
                  <c:v>49249</c:v>
                </c:pt>
                <c:pt idx="143">
                  <c:v>49279</c:v>
                </c:pt>
                <c:pt idx="144">
                  <c:v>49310</c:v>
                </c:pt>
                <c:pt idx="145">
                  <c:v>49341</c:v>
                </c:pt>
                <c:pt idx="146">
                  <c:v>49369</c:v>
                </c:pt>
                <c:pt idx="147">
                  <c:v>49400</c:v>
                </c:pt>
                <c:pt idx="148">
                  <c:v>49430</c:v>
                </c:pt>
                <c:pt idx="149">
                  <c:v>49461</c:v>
                </c:pt>
                <c:pt idx="150">
                  <c:v>49491</c:v>
                </c:pt>
                <c:pt idx="151">
                  <c:v>49522</c:v>
                </c:pt>
                <c:pt idx="152">
                  <c:v>49553</c:v>
                </c:pt>
                <c:pt idx="153">
                  <c:v>49583</c:v>
                </c:pt>
                <c:pt idx="154">
                  <c:v>49614</c:v>
                </c:pt>
                <c:pt idx="155">
                  <c:v>49644</c:v>
                </c:pt>
                <c:pt idx="156">
                  <c:v>49675</c:v>
                </c:pt>
                <c:pt idx="157">
                  <c:v>49706</c:v>
                </c:pt>
                <c:pt idx="158">
                  <c:v>49735</c:v>
                </c:pt>
                <c:pt idx="159">
                  <c:v>49766</c:v>
                </c:pt>
                <c:pt idx="160">
                  <c:v>49796</c:v>
                </c:pt>
                <c:pt idx="161">
                  <c:v>49827</c:v>
                </c:pt>
                <c:pt idx="162">
                  <c:v>49857</c:v>
                </c:pt>
                <c:pt idx="163">
                  <c:v>49888</c:v>
                </c:pt>
                <c:pt idx="164">
                  <c:v>49919</c:v>
                </c:pt>
                <c:pt idx="165">
                  <c:v>49949</c:v>
                </c:pt>
                <c:pt idx="166">
                  <c:v>49980</c:v>
                </c:pt>
                <c:pt idx="167">
                  <c:v>50010</c:v>
                </c:pt>
                <c:pt idx="168">
                  <c:v>50041</c:v>
                </c:pt>
                <c:pt idx="169">
                  <c:v>50072</c:v>
                </c:pt>
                <c:pt idx="170">
                  <c:v>50100</c:v>
                </c:pt>
                <c:pt idx="171">
                  <c:v>50131</c:v>
                </c:pt>
                <c:pt idx="172">
                  <c:v>50161</c:v>
                </c:pt>
                <c:pt idx="173">
                  <c:v>50192</c:v>
                </c:pt>
                <c:pt idx="174">
                  <c:v>50222</c:v>
                </c:pt>
                <c:pt idx="175">
                  <c:v>50253</c:v>
                </c:pt>
                <c:pt idx="176">
                  <c:v>50284</c:v>
                </c:pt>
                <c:pt idx="177">
                  <c:v>50314</c:v>
                </c:pt>
                <c:pt idx="178">
                  <c:v>50345</c:v>
                </c:pt>
                <c:pt idx="179">
                  <c:v>50375</c:v>
                </c:pt>
              </c:numCache>
            </c:numRef>
          </c:cat>
          <c:val>
            <c:numRef>
              <c:f>'Natural Gas Prices'!$Q$46:$Q$225</c:f>
              <c:numCache>
                <c:formatCode>0.00</c:formatCode>
                <c:ptCount val="180"/>
                <c:pt idx="0">
                  <c:v>4.9790032821193222</c:v>
                </c:pt>
                <c:pt idx="1">
                  <c:v>4.85293566584423</c:v>
                </c:pt>
                <c:pt idx="2">
                  <c:v>4.364633185836662</c:v>
                </c:pt>
                <c:pt idx="3">
                  <c:v>3.2312002323270224</c:v>
                </c:pt>
                <c:pt idx="4">
                  <c:v>2.9874692674997751</c:v>
                </c:pt>
                <c:pt idx="5">
                  <c:v>3.0223480090181556</c:v>
                </c:pt>
                <c:pt idx="6">
                  <c:v>3.0198266542095964</c:v>
                </c:pt>
                <c:pt idx="7">
                  <c:v>2.9925119771168904</c:v>
                </c:pt>
                <c:pt idx="8">
                  <c:v>2.8319857209720469</c:v>
                </c:pt>
                <c:pt idx="9">
                  <c:v>2.733652883438296</c:v>
                </c:pt>
                <c:pt idx="10">
                  <c:v>3.3177667474208374</c:v>
                </c:pt>
                <c:pt idx="11">
                  <c:v>3.6350372751875124</c:v>
                </c:pt>
                <c:pt idx="12">
                  <c:v>3.6531977012416497</c:v>
                </c:pt>
                <c:pt idx="13">
                  <c:v>3.4034136200817806</c:v>
                </c:pt>
                <c:pt idx="14">
                  <c:v>3.0469310253898283</c:v>
                </c:pt>
                <c:pt idx="15">
                  <c:v>2.7068473967752866</c:v>
                </c:pt>
                <c:pt idx="16">
                  <c:v>2.5339281100621505</c:v>
                </c:pt>
                <c:pt idx="17">
                  <c:v>2.5618165431968962</c:v>
                </c:pt>
                <c:pt idx="18">
                  <c:v>2.5833076884002106</c:v>
                </c:pt>
                <c:pt idx="19">
                  <c:v>2.5894648784055376</c:v>
                </c:pt>
                <c:pt idx="20">
                  <c:v>2.4849627732901722</c:v>
                </c:pt>
                <c:pt idx="21">
                  <c:v>2.4227230548131486</c:v>
                </c:pt>
                <c:pt idx="22">
                  <c:v>3.1290673374089821</c:v>
                </c:pt>
                <c:pt idx="23">
                  <c:v>3.2939461811533128</c:v>
                </c:pt>
                <c:pt idx="24">
                  <c:v>3.4501510109406213</c:v>
                </c:pt>
                <c:pt idx="25">
                  <c:v>3.2552265341272708</c:v>
                </c:pt>
                <c:pt idx="26">
                  <c:v>2.5252239350812653</c:v>
                </c:pt>
                <c:pt idx="27">
                  <c:v>1.9631281122322699</c:v>
                </c:pt>
                <c:pt idx="28">
                  <c:v>1.9157029903009839</c:v>
                </c:pt>
                <c:pt idx="29">
                  <c:v>1.9357578286698101</c:v>
                </c:pt>
                <c:pt idx="30">
                  <c:v>1.9935446675336379</c:v>
                </c:pt>
                <c:pt idx="31">
                  <c:v>2.2003786610489211</c:v>
                </c:pt>
                <c:pt idx="32">
                  <c:v>2.1858263421834812</c:v>
                </c:pt>
                <c:pt idx="33">
                  <c:v>2.1771737109800777</c:v>
                </c:pt>
                <c:pt idx="34">
                  <c:v>2.6242343468655482</c:v>
                </c:pt>
                <c:pt idx="35">
                  <c:v>2.6892082201415866</c:v>
                </c:pt>
                <c:pt idx="36">
                  <c:v>2.760420105976118</c:v>
                </c:pt>
                <c:pt idx="37">
                  <c:v>2.5728654528651602</c:v>
                </c:pt>
                <c:pt idx="38">
                  <c:v>2.1086751859176101</c:v>
                </c:pt>
                <c:pt idx="39">
                  <c:v>1.8986068845296304</c:v>
                </c:pt>
                <c:pt idx="40">
                  <c:v>1.9206927299799577</c:v>
                </c:pt>
                <c:pt idx="41">
                  <c:v>1.9504936730050295</c:v>
                </c:pt>
                <c:pt idx="42">
                  <c:v>1.9964126718414779</c:v>
                </c:pt>
                <c:pt idx="43">
                  <c:v>2.1786957217841927</c:v>
                </c:pt>
                <c:pt idx="44">
                  <c:v>2.1944550341768561</c:v>
                </c:pt>
                <c:pt idx="45">
                  <c:v>2.2039917004494147</c:v>
                </c:pt>
                <c:pt idx="46">
                  <c:v>2.4960441736291807</c:v>
                </c:pt>
                <c:pt idx="47">
                  <c:v>2.5288915635066882</c:v>
                </c:pt>
                <c:pt idx="48">
                  <c:v>2.8620173135196887</c:v>
                </c:pt>
                <c:pt idx="49">
                  <c:v>2.7057253973813813</c:v>
                </c:pt>
                <c:pt idx="50">
                  <c:v>2.2779314773036279</c:v>
                </c:pt>
                <c:pt idx="51">
                  <c:v>2.0643339586816336</c:v>
                </c:pt>
                <c:pt idx="52">
                  <c:v>2.0757966836845454</c:v>
                </c:pt>
                <c:pt idx="53">
                  <c:v>2.0872336227878168</c:v>
                </c:pt>
                <c:pt idx="54">
                  <c:v>2.125182855948744</c:v>
                </c:pt>
                <c:pt idx="55">
                  <c:v>2.1867050683179294</c:v>
                </c:pt>
                <c:pt idx="56">
                  <c:v>2.2084727286060644</c:v>
                </c:pt>
                <c:pt idx="57">
                  <c:v>2.2251047421875656</c:v>
                </c:pt>
                <c:pt idx="58">
                  <c:v>2.4949629188044313</c:v>
                </c:pt>
                <c:pt idx="59">
                  <c:v>2.528341616889775</c:v>
                </c:pt>
                <c:pt idx="60">
                  <c:v>3.0089172384044427</c:v>
                </c:pt>
                <c:pt idx="61">
                  <c:v>2.6821233798284219</c:v>
                </c:pt>
                <c:pt idx="62">
                  <c:v>2.4330575536052339</c:v>
                </c:pt>
                <c:pt idx="63">
                  <c:v>2.2392900499885315</c:v>
                </c:pt>
                <c:pt idx="64">
                  <c:v>2.2490838374728703</c:v>
                </c:pt>
                <c:pt idx="65">
                  <c:v>2.2734305834395854</c:v>
                </c:pt>
                <c:pt idx="66">
                  <c:v>2.3185106053466868</c:v>
                </c:pt>
                <c:pt idx="67">
                  <c:v>2.3877016454510782</c:v>
                </c:pt>
                <c:pt idx="68">
                  <c:v>2.3957296188226391</c:v>
                </c:pt>
                <c:pt idx="69">
                  <c:v>2.4150831966222928</c:v>
                </c:pt>
                <c:pt idx="70">
                  <c:v>2.6954483171256793</c:v>
                </c:pt>
                <c:pt idx="71">
                  <c:v>2.709458844177894</c:v>
                </c:pt>
                <c:pt idx="72">
                  <c:v>3.0995861668921347</c:v>
                </c:pt>
                <c:pt idx="73">
                  <c:v>2.9496179010092964</c:v>
                </c:pt>
                <c:pt idx="74">
                  <c:v>2.5547797156150085</c:v>
                </c:pt>
                <c:pt idx="75">
                  <c:v>2.3514234351677392</c:v>
                </c:pt>
                <c:pt idx="76">
                  <c:v>2.3199014440660748</c:v>
                </c:pt>
                <c:pt idx="77">
                  <c:v>2.335755500697779</c:v>
                </c:pt>
                <c:pt idx="78">
                  <c:v>2.387361694003157</c:v>
                </c:pt>
                <c:pt idx="79">
                  <c:v>2.4156477627503201</c:v>
                </c:pt>
                <c:pt idx="80">
                  <c:v>2.4197602311980506</c:v>
                </c:pt>
                <c:pt idx="81">
                  <c:v>2.4358054689544257</c:v>
                </c:pt>
                <c:pt idx="82">
                  <c:v>2.74621926892504</c:v>
                </c:pt>
                <c:pt idx="83">
                  <c:v>2.7564541091246419</c:v>
                </c:pt>
                <c:pt idx="84">
                  <c:v>3.1568289649017114</c:v>
                </c:pt>
                <c:pt idx="85">
                  <c:v>2.9621960154878519</c:v>
                </c:pt>
                <c:pt idx="86">
                  <c:v>2.6085675080903683</c:v>
                </c:pt>
                <c:pt idx="87">
                  <c:v>2.4019874185656742</c:v>
                </c:pt>
                <c:pt idx="88">
                  <c:v>2.3965961396393642</c:v>
                </c:pt>
                <c:pt idx="89">
                  <c:v>2.4069562500199817</c:v>
                </c:pt>
                <c:pt idx="90">
                  <c:v>2.4477394151579563</c:v>
                </c:pt>
                <c:pt idx="91">
                  <c:v>2.4750614945866771</c:v>
                </c:pt>
                <c:pt idx="92">
                  <c:v>2.4741794391763769</c:v>
                </c:pt>
                <c:pt idx="93">
                  <c:v>2.4865603761317914</c:v>
                </c:pt>
                <c:pt idx="94">
                  <c:v>2.7836830761757336</c:v>
                </c:pt>
                <c:pt idx="95">
                  <c:v>2.8069772597953402</c:v>
                </c:pt>
                <c:pt idx="96">
                  <c:v>3.1331554011515883</c:v>
                </c:pt>
                <c:pt idx="97">
                  <c:v>2.8656143617712182</c:v>
                </c:pt>
                <c:pt idx="98">
                  <c:v>2.6754399152832389</c:v>
                </c:pt>
                <c:pt idx="99">
                  <c:v>2.4759171322583309</c:v>
                </c:pt>
                <c:pt idx="100">
                  <c:v>2.4703146775011211</c:v>
                </c:pt>
                <c:pt idx="101">
                  <c:v>2.4600071548780398</c:v>
                </c:pt>
                <c:pt idx="102">
                  <c:v>2.5045535788527515</c:v>
                </c:pt>
                <c:pt idx="103">
                  <c:v>2.5803757251879103</c:v>
                </c:pt>
                <c:pt idx="104">
                  <c:v>2.5750947348931978</c:v>
                </c:pt>
                <c:pt idx="105">
                  <c:v>2.5900188675872453</c:v>
                </c:pt>
                <c:pt idx="106">
                  <c:v>2.8995718158209569</c:v>
                </c:pt>
                <c:pt idx="107">
                  <c:v>2.9122372812715063</c:v>
                </c:pt>
                <c:pt idx="108">
                  <c:v>3.1923920834596538</c:v>
                </c:pt>
                <c:pt idx="109">
                  <c:v>2.7327383422352121</c:v>
                </c:pt>
                <c:pt idx="110">
                  <c:v>2.7330025645445764</c:v>
                </c:pt>
                <c:pt idx="111">
                  <c:v>2.5419613471533062</c:v>
                </c:pt>
                <c:pt idx="112">
                  <c:v>2.498399900018959</c:v>
                </c:pt>
                <c:pt idx="113">
                  <c:v>2.4949191761613485</c:v>
                </c:pt>
                <c:pt idx="114">
                  <c:v>2.561158591427501</c:v>
                </c:pt>
                <c:pt idx="115">
                  <c:v>2.5883979825007337</c:v>
                </c:pt>
                <c:pt idx="116">
                  <c:v>2.5941949217511606</c:v>
                </c:pt>
                <c:pt idx="117">
                  <c:v>2.6132857056355014</c:v>
                </c:pt>
                <c:pt idx="118">
                  <c:v>2.9084331958612299</c:v>
                </c:pt>
                <c:pt idx="119">
                  <c:v>2.9188107150149434</c:v>
                </c:pt>
                <c:pt idx="120">
                  <c:v>3.3147350023735043</c:v>
                </c:pt>
                <c:pt idx="121">
                  <c:v>2.8970324474943903</c:v>
                </c:pt>
                <c:pt idx="122">
                  <c:v>2.691392143871147</c:v>
                </c:pt>
                <c:pt idx="123">
                  <c:v>2.5962506761501234</c:v>
                </c:pt>
                <c:pt idx="124">
                  <c:v>2.5858862057117871</c:v>
                </c:pt>
                <c:pt idx="125">
                  <c:v>2.5946057916165453</c:v>
                </c:pt>
                <c:pt idx="126">
                  <c:v>2.6404477109275719</c:v>
                </c:pt>
                <c:pt idx="127">
                  <c:v>2.7161400761184109</c:v>
                </c:pt>
                <c:pt idx="128">
                  <c:v>2.7307284630781634</c:v>
                </c:pt>
                <c:pt idx="129">
                  <c:v>2.7471918863732623</c:v>
                </c:pt>
                <c:pt idx="130">
                  <c:v>3.0184169873651969</c:v>
                </c:pt>
                <c:pt idx="131">
                  <c:v>3.0425783591537621</c:v>
                </c:pt>
                <c:pt idx="132">
                  <c:v>3.1305759142986935</c:v>
                </c:pt>
                <c:pt idx="133">
                  <c:v>3.0476632525654508</c:v>
                </c:pt>
                <c:pt idx="134">
                  <c:v>2.836470663413114</c:v>
                </c:pt>
                <c:pt idx="135">
                  <c:v>2.6266284046345163</c:v>
                </c:pt>
                <c:pt idx="136">
                  <c:v>2.5922043683826108</c:v>
                </c:pt>
                <c:pt idx="137">
                  <c:v>2.5996845333662</c:v>
                </c:pt>
                <c:pt idx="138">
                  <c:v>2.6374246096528817</c:v>
                </c:pt>
                <c:pt idx="139">
                  <c:v>2.7476885111071514</c:v>
                </c:pt>
                <c:pt idx="140">
                  <c:v>2.7633955625151847</c:v>
                </c:pt>
                <c:pt idx="141">
                  <c:v>2.7764157926999204</c:v>
                </c:pt>
                <c:pt idx="142">
                  <c:v>3.046145128685946</c:v>
                </c:pt>
                <c:pt idx="143">
                  <c:v>3.0867539655881351</c:v>
                </c:pt>
                <c:pt idx="144">
                  <c:v>3.2779012180067699</c:v>
                </c:pt>
                <c:pt idx="145">
                  <c:v>3.1267179857441731</c:v>
                </c:pt>
                <c:pt idx="146">
                  <c:v>2.9288717856405828</c:v>
                </c:pt>
                <c:pt idx="147">
                  <c:v>2.6056037934859999</c:v>
                </c:pt>
                <c:pt idx="148">
                  <c:v>2.5758433235528333</c:v>
                </c:pt>
                <c:pt idx="149">
                  <c:v>2.5894009225181649</c:v>
                </c:pt>
                <c:pt idx="150">
                  <c:v>2.6154028213709024</c:v>
                </c:pt>
                <c:pt idx="151">
                  <c:v>2.685913771746204</c:v>
                </c:pt>
                <c:pt idx="152">
                  <c:v>2.6999893080757387</c:v>
                </c:pt>
                <c:pt idx="153">
                  <c:v>2.716333609688157</c:v>
                </c:pt>
                <c:pt idx="154">
                  <c:v>2.9532605329091637</c:v>
                </c:pt>
                <c:pt idx="155">
                  <c:v>2.9964462518556627</c:v>
                </c:pt>
                <c:pt idx="156">
                  <c:v>3.0505234099970155</c:v>
                </c:pt>
                <c:pt idx="157">
                  <c:v>2.753441982894302</c:v>
                </c:pt>
                <c:pt idx="158">
                  <c:v>2.870368107501585</c:v>
                </c:pt>
                <c:pt idx="159">
                  <c:v>2.6671660934866162</c:v>
                </c:pt>
                <c:pt idx="160">
                  <c:v>2.6436699221101665</c:v>
                </c:pt>
                <c:pt idx="161">
                  <c:v>2.6575485143555295</c:v>
                </c:pt>
                <c:pt idx="162">
                  <c:v>2.6659814621058446</c:v>
                </c:pt>
                <c:pt idx="163">
                  <c:v>2.7162719089491323</c:v>
                </c:pt>
                <c:pt idx="164">
                  <c:v>2.7284422787228895</c:v>
                </c:pt>
                <c:pt idx="165">
                  <c:v>2.7461808703209711</c:v>
                </c:pt>
                <c:pt idx="166">
                  <c:v>2.9744072914524082</c:v>
                </c:pt>
                <c:pt idx="167">
                  <c:v>3.0047010904176141</c:v>
                </c:pt>
                <c:pt idx="168">
                  <c:v>3.1337724168291206</c:v>
                </c:pt>
                <c:pt idx="169">
                  <c:v>2.8765813480834135</c:v>
                </c:pt>
                <c:pt idx="170">
                  <c:v>2.8469039522284096</c:v>
                </c:pt>
                <c:pt idx="171">
                  <c:v>2.6369156801161324</c:v>
                </c:pt>
                <c:pt idx="172">
                  <c:v>2.6271830047187161</c:v>
                </c:pt>
                <c:pt idx="173">
                  <c:v>2.6426072971276691</c:v>
                </c:pt>
                <c:pt idx="174">
                  <c:v>2.6449405546993252</c:v>
                </c:pt>
                <c:pt idx="175">
                  <c:v>2.7019343819783184</c:v>
                </c:pt>
                <c:pt idx="176">
                  <c:v>2.7143934306171871</c:v>
                </c:pt>
                <c:pt idx="177">
                  <c:v>2.7328902431926192</c:v>
                </c:pt>
                <c:pt idx="178">
                  <c:v>3.0014216852614135</c:v>
                </c:pt>
                <c:pt idx="179">
                  <c:v>3.0115758551364999</c:v>
                </c:pt>
              </c:numCache>
            </c:numRef>
          </c:val>
          <c:smooth val="0"/>
          <c:extLst>
            <c:ext xmlns:c16="http://schemas.microsoft.com/office/drawing/2014/chart" uri="{C3380CC4-5D6E-409C-BE32-E72D297353CC}">
              <c16:uniqueId val="{00000000-7961-40EB-BE97-E74B528DAD1B}"/>
            </c:ext>
          </c:extLst>
        </c:ser>
        <c:ser>
          <c:idx val="1"/>
          <c:order val="1"/>
          <c:tx>
            <c:v>High</c:v>
          </c:tx>
          <c:spPr>
            <a:ln w="28575" cap="rnd">
              <a:solidFill>
                <a:schemeClr val="accent2"/>
              </a:solidFill>
              <a:round/>
            </a:ln>
            <a:effectLst/>
          </c:spPr>
          <c:marker>
            <c:symbol val="none"/>
          </c:marker>
          <c:cat>
            <c:numRef>
              <c:f>'Natural Gas Prices'!$O$46:$O$225</c:f>
              <c:numCache>
                <c:formatCode>[$-409]mmm\-yy;@</c:formatCode>
                <c:ptCount val="18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pt idx="39">
                  <c:v>46113</c:v>
                </c:pt>
                <c:pt idx="40">
                  <c:v>46143</c:v>
                </c:pt>
                <c:pt idx="41">
                  <c:v>46174</c:v>
                </c:pt>
                <c:pt idx="42">
                  <c:v>46204</c:v>
                </c:pt>
                <c:pt idx="43">
                  <c:v>46235</c:v>
                </c:pt>
                <c:pt idx="44">
                  <c:v>46266</c:v>
                </c:pt>
                <c:pt idx="45">
                  <c:v>46296</c:v>
                </c:pt>
                <c:pt idx="46">
                  <c:v>46327</c:v>
                </c:pt>
                <c:pt idx="47">
                  <c:v>46357</c:v>
                </c:pt>
                <c:pt idx="48">
                  <c:v>46388</c:v>
                </c:pt>
                <c:pt idx="49">
                  <c:v>46419</c:v>
                </c:pt>
                <c:pt idx="50">
                  <c:v>46447</c:v>
                </c:pt>
                <c:pt idx="51">
                  <c:v>46478</c:v>
                </c:pt>
                <c:pt idx="52">
                  <c:v>46508</c:v>
                </c:pt>
                <c:pt idx="53">
                  <c:v>46539</c:v>
                </c:pt>
                <c:pt idx="54">
                  <c:v>46569</c:v>
                </c:pt>
                <c:pt idx="55">
                  <c:v>46600</c:v>
                </c:pt>
                <c:pt idx="56">
                  <c:v>46631</c:v>
                </c:pt>
                <c:pt idx="57">
                  <c:v>46661</c:v>
                </c:pt>
                <c:pt idx="58">
                  <c:v>46692</c:v>
                </c:pt>
                <c:pt idx="59">
                  <c:v>46722</c:v>
                </c:pt>
                <c:pt idx="60">
                  <c:v>46753</c:v>
                </c:pt>
                <c:pt idx="61">
                  <c:v>46784</c:v>
                </c:pt>
                <c:pt idx="62">
                  <c:v>46813</c:v>
                </c:pt>
                <c:pt idx="63">
                  <c:v>46844</c:v>
                </c:pt>
                <c:pt idx="64">
                  <c:v>46874</c:v>
                </c:pt>
                <c:pt idx="65">
                  <c:v>46905</c:v>
                </c:pt>
                <c:pt idx="66">
                  <c:v>46935</c:v>
                </c:pt>
                <c:pt idx="67">
                  <c:v>46966</c:v>
                </c:pt>
                <c:pt idx="68">
                  <c:v>46997</c:v>
                </c:pt>
                <c:pt idx="69">
                  <c:v>47027</c:v>
                </c:pt>
                <c:pt idx="70">
                  <c:v>47058</c:v>
                </c:pt>
                <c:pt idx="71">
                  <c:v>47088</c:v>
                </c:pt>
                <c:pt idx="72">
                  <c:v>47119</c:v>
                </c:pt>
                <c:pt idx="73">
                  <c:v>47150</c:v>
                </c:pt>
                <c:pt idx="74">
                  <c:v>47178</c:v>
                </c:pt>
                <c:pt idx="75">
                  <c:v>47209</c:v>
                </c:pt>
                <c:pt idx="76">
                  <c:v>47239</c:v>
                </c:pt>
                <c:pt idx="77">
                  <c:v>47270</c:v>
                </c:pt>
                <c:pt idx="78">
                  <c:v>47300</c:v>
                </c:pt>
                <c:pt idx="79">
                  <c:v>47331</c:v>
                </c:pt>
                <c:pt idx="80">
                  <c:v>47362</c:v>
                </c:pt>
                <c:pt idx="81">
                  <c:v>47392</c:v>
                </c:pt>
                <c:pt idx="82">
                  <c:v>47423</c:v>
                </c:pt>
                <c:pt idx="83">
                  <c:v>47453</c:v>
                </c:pt>
                <c:pt idx="84">
                  <c:v>47484</c:v>
                </c:pt>
                <c:pt idx="85">
                  <c:v>47515</c:v>
                </c:pt>
                <c:pt idx="86">
                  <c:v>47543</c:v>
                </c:pt>
                <c:pt idx="87">
                  <c:v>47574</c:v>
                </c:pt>
                <c:pt idx="88">
                  <c:v>47604</c:v>
                </c:pt>
                <c:pt idx="89">
                  <c:v>47635</c:v>
                </c:pt>
                <c:pt idx="90">
                  <c:v>47665</c:v>
                </c:pt>
                <c:pt idx="91">
                  <c:v>47696</c:v>
                </c:pt>
                <c:pt idx="92">
                  <c:v>47727</c:v>
                </c:pt>
                <c:pt idx="93">
                  <c:v>47757</c:v>
                </c:pt>
                <c:pt idx="94">
                  <c:v>47788</c:v>
                </c:pt>
                <c:pt idx="95">
                  <c:v>47818</c:v>
                </c:pt>
                <c:pt idx="96">
                  <c:v>47849</c:v>
                </c:pt>
                <c:pt idx="97">
                  <c:v>47880</c:v>
                </c:pt>
                <c:pt idx="98">
                  <c:v>47908</c:v>
                </c:pt>
                <c:pt idx="99">
                  <c:v>47939</c:v>
                </c:pt>
                <c:pt idx="100">
                  <c:v>47969</c:v>
                </c:pt>
                <c:pt idx="101">
                  <c:v>48000</c:v>
                </c:pt>
                <c:pt idx="102">
                  <c:v>48030</c:v>
                </c:pt>
                <c:pt idx="103">
                  <c:v>48061</c:v>
                </c:pt>
                <c:pt idx="104">
                  <c:v>48092</c:v>
                </c:pt>
                <c:pt idx="105">
                  <c:v>48122</c:v>
                </c:pt>
                <c:pt idx="106">
                  <c:v>48153</c:v>
                </c:pt>
                <c:pt idx="107">
                  <c:v>48183</c:v>
                </c:pt>
                <c:pt idx="108">
                  <c:v>48214</c:v>
                </c:pt>
                <c:pt idx="109">
                  <c:v>48245</c:v>
                </c:pt>
                <c:pt idx="110">
                  <c:v>48274</c:v>
                </c:pt>
                <c:pt idx="111">
                  <c:v>48305</c:v>
                </c:pt>
                <c:pt idx="112">
                  <c:v>48335</c:v>
                </c:pt>
                <c:pt idx="113">
                  <c:v>48366</c:v>
                </c:pt>
                <c:pt idx="114">
                  <c:v>48396</c:v>
                </c:pt>
                <c:pt idx="115">
                  <c:v>48427</c:v>
                </c:pt>
                <c:pt idx="116">
                  <c:v>48458</c:v>
                </c:pt>
                <c:pt idx="117">
                  <c:v>48488</c:v>
                </c:pt>
                <c:pt idx="118">
                  <c:v>48519</c:v>
                </c:pt>
                <c:pt idx="119">
                  <c:v>48549</c:v>
                </c:pt>
                <c:pt idx="120">
                  <c:v>48580</c:v>
                </c:pt>
                <c:pt idx="121">
                  <c:v>48611</c:v>
                </c:pt>
                <c:pt idx="122">
                  <c:v>48639</c:v>
                </c:pt>
                <c:pt idx="123">
                  <c:v>48670</c:v>
                </c:pt>
                <c:pt idx="124">
                  <c:v>48700</c:v>
                </c:pt>
                <c:pt idx="125">
                  <c:v>48731</c:v>
                </c:pt>
                <c:pt idx="126">
                  <c:v>48761</c:v>
                </c:pt>
                <c:pt idx="127">
                  <c:v>48792</c:v>
                </c:pt>
                <c:pt idx="128">
                  <c:v>48823</c:v>
                </c:pt>
                <c:pt idx="129">
                  <c:v>48853</c:v>
                </c:pt>
                <c:pt idx="130">
                  <c:v>48884</c:v>
                </c:pt>
                <c:pt idx="131">
                  <c:v>48914</c:v>
                </c:pt>
                <c:pt idx="132">
                  <c:v>48945</c:v>
                </c:pt>
                <c:pt idx="133">
                  <c:v>48976</c:v>
                </c:pt>
                <c:pt idx="134">
                  <c:v>49004</c:v>
                </c:pt>
                <c:pt idx="135">
                  <c:v>49035</c:v>
                </c:pt>
                <c:pt idx="136">
                  <c:v>49065</c:v>
                </c:pt>
                <c:pt idx="137">
                  <c:v>49096</c:v>
                </c:pt>
                <c:pt idx="138">
                  <c:v>49126</c:v>
                </c:pt>
                <c:pt idx="139">
                  <c:v>49157</c:v>
                </c:pt>
                <c:pt idx="140">
                  <c:v>49188</c:v>
                </c:pt>
                <c:pt idx="141">
                  <c:v>49218</c:v>
                </c:pt>
                <c:pt idx="142">
                  <c:v>49249</c:v>
                </c:pt>
                <c:pt idx="143">
                  <c:v>49279</c:v>
                </c:pt>
                <c:pt idx="144">
                  <c:v>49310</c:v>
                </c:pt>
                <c:pt idx="145">
                  <c:v>49341</c:v>
                </c:pt>
                <c:pt idx="146">
                  <c:v>49369</c:v>
                </c:pt>
                <c:pt idx="147">
                  <c:v>49400</c:v>
                </c:pt>
                <c:pt idx="148">
                  <c:v>49430</c:v>
                </c:pt>
                <c:pt idx="149">
                  <c:v>49461</c:v>
                </c:pt>
                <c:pt idx="150">
                  <c:v>49491</c:v>
                </c:pt>
                <c:pt idx="151">
                  <c:v>49522</c:v>
                </c:pt>
                <c:pt idx="152">
                  <c:v>49553</c:v>
                </c:pt>
                <c:pt idx="153">
                  <c:v>49583</c:v>
                </c:pt>
                <c:pt idx="154">
                  <c:v>49614</c:v>
                </c:pt>
                <c:pt idx="155">
                  <c:v>49644</c:v>
                </c:pt>
                <c:pt idx="156">
                  <c:v>49675</c:v>
                </c:pt>
                <c:pt idx="157">
                  <c:v>49706</c:v>
                </c:pt>
                <c:pt idx="158">
                  <c:v>49735</c:v>
                </c:pt>
                <c:pt idx="159">
                  <c:v>49766</c:v>
                </c:pt>
                <c:pt idx="160">
                  <c:v>49796</c:v>
                </c:pt>
                <c:pt idx="161">
                  <c:v>49827</c:v>
                </c:pt>
                <c:pt idx="162">
                  <c:v>49857</c:v>
                </c:pt>
                <c:pt idx="163">
                  <c:v>49888</c:v>
                </c:pt>
                <c:pt idx="164">
                  <c:v>49919</c:v>
                </c:pt>
                <c:pt idx="165">
                  <c:v>49949</c:v>
                </c:pt>
                <c:pt idx="166">
                  <c:v>49980</c:v>
                </c:pt>
                <c:pt idx="167">
                  <c:v>50010</c:v>
                </c:pt>
                <c:pt idx="168">
                  <c:v>50041</c:v>
                </c:pt>
                <c:pt idx="169">
                  <c:v>50072</c:v>
                </c:pt>
                <c:pt idx="170">
                  <c:v>50100</c:v>
                </c:pt>
                <c:pt idx="171">
                  <c:v>50131</c:v>
                </c:pt>
                <c:pt idx="172">
                  <c:v>50161</c:v>
                </c:pt>
                <c:pt idx="173">
                  <c:v>50192</c:v>
                </c:pt>
                <c:pt idx="174">
                  <c:v>50222</c:v>
                </c:pt>
                <c:pt idx="175">
                  <c:v>50253</c:v>
                </c:pt>
                <c:pt idx="176">
                  <c:v>50284</c:v>
                </c:pt>
                <c:pt idx="177">
                  <c:v>50314</c:v>
                </c:pt>
                <c:pt idx="178">
                  <c:v>50345</c:v>
                </c:pt>
                <c:pt idx="179">
                  <c:v>50375</c:v>
                </c:pt>
              </c:numCache>
            </c:numRef>
          </c:cat>
          <c:val>
            <c:numRef>
              <c:f>'Natural Gas Prices'!$R$46:$R$225</c:f>
              <c:numCache>
                <c:formatCode>0.00</c:formatCode>
                <c:ptCount val="180"/>
                <c:pt idx="0">
                  <c:v>4.9790032821193222</c:v>
                </c:pt>
                <c:pt idx="1">
                  <c:v>4.85293566584423</c:v>
                </c:pt>
                <c:pt idx="2">
                  <c:v>4.364633185836662</c:v>
                </c:pt>
                <c:pt idx="3">
                  <c:v>3.2312002323270224</c:v>
                </c:pt>
                <c:pt idx="4">
                  <c:v>2.9874692674997751</c:v>
                </c:pt>
                <c:pt idx="5">
                  <c:v>3.0223480090181556</c:v>
                </c:pt>
                <c:pt idx="6">
                  <c:v>3.0198266542095964</c:v>
                </c:pt>
                <c:pt idx="7">
                  <c:v>2.9925119771168904</c:v>
                </c:pt>
                <c:pt idx="8">
                  <c:v>2.8319857209720469</c:v>
                </c:pt>
                <c:pt idx="9">
                  <c:v>2.733652883438296</c:v>
                </c:pt>
                <c:pt idx="10">
                  <c:v>3.3177667474208374</c:v>
                </c:pt>
                <c:pt idx="11">
                  <c:v>3.6350372751875124</c:v>
                </c:pt>
                <c:pt idx="12">
                  <c:v>3.9562281287306784</c:v>
                </c:pt>
                <c:pt idx="13">
                  <c:v>3.6837185438345244</c:v>
                </c:pt>
                <c:pt idx="14">
                  <c:v>3.3077020350680026</c:v>
                </c:pt>
                <c:pt idx="15">
                  <c:v>2.9383764778900132</c:v>
                </c:pt>
                <c:pt idx="16">
                  <c:v>2.7638603496780405</c:v>
                </c:pt>
                <c:pt idx="17">
                  <c:v>2.7953629737249641</c:v>
                </c:pt>
                <c:pt idx="18">
                  <c:v>2.8235755267971472</c:v>
                </c:pt>
                <c:pt idx="19">
                  <c:v>2.8348724362154187</c:v>
                </c:pt>
                <c:pt idx="20">
                  <c:v>2.7294429303482177</c:v>
                </c:pt>
                <c:pt idx="21">
                  <c:v>2.6704528843120969</c:v>
                </c:pt>
                <c:pt idx="22">
                  <c:v>3.3891193885770816</c:v>
                </c:pt>
                <c:pt idx="23">
                  <c:v>3.5718703654598962</c:v>
                </c:pt>
                <c:pt idx="24">
                  <c:v>4.6219409253030532</c:v>
                </c:pt>
                <c:pt idx="25">
                  <c:v>4.3670268284501521</c:v>
                </c:pt>
                <c:pt idx="26">
                  <c:v>3.4171497435693228</c:v>
                </c:pt>
                <c:pt idx="27">
                  <c:v>2.6873500502847985</c:v>
                </c:pt>
                <c:pt idx="28">
                  <c:v>2.6385584255574055</c:v>
                </c:pt>
                <c:pt idx="29">
                  <c:v>2.6663277189000296</c:v>
                </c:pt>
                <c:pt idx="30">
                  <c:v>2.7610987352530949</c:v>
                </c:pt>
                <c:pt idx="31">
                  <c:v>3.0354109681168278</c:v>
                </c:pt>
                <c:pt idx="32">
                  <c:v>3.0243197900213206</c:v>
                </c:pt>
                <c:pt idx="33">
                  <c:v>3.0238906761406561</c:v>
                </c:pt>
                <c:pt idx="34">
                  <c:v>3.5334458904319863</c:v>
                </c:pt>
                <c:pt idx="35">
                  <c:v>3.6301730088425024</c:v>
                </c:pt>
                <c:pt idx="36">
                  <c:v>4.3065116304933504</c:v>
                </c:pt>
                <c:pt idx="37">
                  <c:v>4.0174245290095927</c:v>
                </c:pt>
                <c:pt idx="38">
                  <c:v>3.3130268852060647</c:v>
                </c:pt>
                <c:pt idx="39">
                  <c:v>3.0057686926307894</c:v>
                </c:pt>
                <c:pt idx="40">
                  <c:v>3.0392524663457539</c:v>
                </c:pt>
                <c:pt idx="41">
                  <c:v>3.0878972041175214</c:v>
                </c:pt>
                <c:pt idx="42">
                  <c:v>3.189826603653346</c:v>
                </c:pt>
                <c:pt idx="43">
                  <c:v>3.4655630302675418</c:v>
                </c:pt>
                <c:pt idx="44">
                  <c:v>3.4813029741458608</c:v>
                </c:pt>
                <c:pt idx="45">
                  <c:v>3.4979242890237945</c:v>
                </c:pt>
                <c:pt idx="46">
                  <c:v>3.8961101251451167</c:v>
                </c:pt>
                <c:pt idx="47">
                  <c:v>3.9541240208391772</c:v>
                </c:pt>
                <c:pt idx="48">
                  <c:v>4.3961546668340583</c:v>
                </c:pt>
                <c:pt idx="49">
                  <c:v>4.1693561300996143</c:v>
                </c:pt>
                <c:pt idx="50">
                  <c:v>3.5148275891794274</c:v>
                </c:pt>
                <c:pt idx="51">
                  <c:v>3.2044391119126141</c:v>
                </c:pt>
                <c:pt idx="52">
                  <c:v>3.2236240453602312</c:v>
                </c:pt>
                <c:pt idx="53">
                  <c:v>3.243277251901449</c:v>
                </c:pt>
                <c:pt idx="54">
                  <c:v>3.3297078966468918</c:v>
                </c:pt>
                <c:pt idx="55">
                  <c:v>3.4352083767594879</c:v>
                </c:pt>
                <c:pt idx="56">
                  <c:v>3.4604225015486731</c:v>
                </c:pt>
                <c:pt idx="57">
                  <c:v>3.4858162388692926</c:v>
                </c:pt>
                <c:pt idx="58">
                  <c:v>3.8528285087107434</c:v>
                </c:pt>
                <c:pt idx="59">
                  <c:v>3.9098861193001224</c:v>
                </c:pt>
                <c:pt idx="60">
                  <c:v>4.6303035778947708</c:v>
                </c:pt>
                <c:pt idx="61">
                  <c:v>4.1647248248563296</c:v>
                </c:pt>
                <c:pt idx="62">
                  <c:v>3.7681878687130985</c:v>
                </c:pt>
                <c:pt idx="63">
                  <c:v>3.4819918148462339</c:v>
                </c:pt>
                <c:pt idx="64">
                  <c:v>3.4998363627814997</c:v>
                </c:pt>
                <c:pt idx="65">
                  <c:v>3.5370892402199696</c:v>
                </c:pt>
                <c:pt idx="66">
                  <c:v>3.6380981261924323</c:v>
                </c:pt>
                <c:pt idx="67">
                  <c:v>3.7560418067289771</c:v>
                </c:pt>
                <c:pt idx="68">
                  <c:v>3.7632663036405769</c:v>
                </c:pt>
                <c:pt idx="69">
                  <c:v>3.7913908429796064</c:v>
                </c:pt>
                <c:pt idx="70">
                  <c:v>4.1724957993770495</c:v>
                </c:pt>
                <c:pt idx="71">
                  <c:v>4.2070604352128971</c:v>
                </c:pt>
                <c:pt idx="72">
                  <c:v>4.8868193920727441</c:v>
                </c:pt>
                <c:pt idx="73">
                  <c:v>4.6678810776963777</c:v>
                </c:pt>
                <c:pt idx="74">
                  <c:v>4.0379924954118858</c:v>
                </c:pt>
                <c:pt idx="75">
                  <c:v>3.7310288707911203</c:v>
                </c:pt>
                <c:pt idx="76">
                  <c:v>3.7083854530706248</c:v>
                </c:pt>
                <c:pt idx="77">
                  <c:v>3.7350224811289494</c:v>
                </c:pt>
                <c:pt idx="78">
                  <c:v>3.8360403375141621</c:v>
                </c:pt>
                <c:pt idx="79">
                  <c:v>3.9148425912527278</c:v>
                </c:pt>
                <c:pt idx="80">
                  <c:v>3.9181962373254775</c:v>
                </c:pt>
                <c:pt idx="81">
                  <c:v>3.943354582279655</c:v>
                </c:pt>
                <c:pt idx="82">
                  <c:v>4.3576242581102163</c:v>
                </c:pt>
                <c:pt idx="83">
                  <c:v>4.3881134119910863</c:v>
                </c:pt>
                <c:pt idx="84">
                  <c:v>5.0268716715498094</c:v>
                </c:pt>
                <c:pt idx="85">
                  <c:v>4.7182481159583203</c:v>
                </c:pt>
                <c:pt idx="86">
                  <c:v>4.1572156452882867</c:v>
                </c:pt>
                <c:pt idx="87">
                  <c:v>3.8543274040341982</c:v>
                </c:pt>
                <c:pt idx="88">
                  <c:v>3.8604548264958884</c:v>
                </c:pt>
                <c:pt idx="89">
                  <c:v>3.8799019206191496</c:v>
                </c:pt>
                <c:pt idx="90">
                  <c:v>3.9778678922932675</c:v>
                </c:pt>
                <c:pt idx="91">
                  <c:v>4.0543269949229659</c:v>
                </c:pt>
                <c:pt idx="92">
                  <c:v>4.0547445415609866</c:v>
                </c:pt>
                <c:pt idx="93">
                  <c:v>4.0751007023831054</c:v>
                </c:pt>
                <c:pt idx="94">
                  <c:v>4.4725752089614366</c:v>
                </c:pt>
                <c:pt idx="95">
                  <c:v>4.5225981652690219</c:v>
                </c:pt>
                <c:pt idx="96">
                  <c:v>5.0451282006104181</c:v>
                </c:pt>
                <c:pt idx="97">
                  <c:v>4.7098986803139358</c:v>
                </c:pt>
                <c:pt idx="98">
                  <c:v>4.3330360546803801</c:v>
                </c:pt>
                <c:pt idx="99">
                  <c:v>4.0328443707557913</c:v>
                </c:pt>
                <c:pt idx="100">
                  <c:v>4.0407108316098244</c:v>
                </c:pt>
                <c:pt idx="101">
                  <c:v>4.0397688285869853</c:v>
                </c:pt>
                <c:pt idx="102">
                  <c:v>4.1320136012283761</c:v>
                </c:pt>
                <c:pt idx="103">
                  <c:v>4.2879752784559511</c:v>
                </c:pt>
                <c:pt idx="104">
                  <c:v>4.2848725948094746</c:v>
                </c:pt>
                <c:pt idx="105">
                  <c:v>4.3096621917442857</c:v>
                </c:pt>
                <c:pt idx="106">
                  <c:v>4.7229210382354854</c:v>
                </c:pt>
                <c:pt idx="107">
                  <c:v>4.7652779597631056</c:v>
                </c:pt>
                <c:pt idx="108">
                  <c:v>5.2879314656648386</c:v>
                </c:pt>
                <c:pt idx="109">
                  <c:v>4.647937956684431</c:v>
                </c:pt>
                <c:pt idx="110">
                  <c:v>4.5496327522080584</c:v>
                </c:pt>
                <c:pt idx="111">
                  <c:v>4.2497038271444492</c:v>
                </c:pt>
                <c:pt idx="112">
                  <c:v>4.2173778342427353</c:v>
                </c:pt>
                <c:pt idx="113">
                  <c:v>4.2261557071054661</c:v>
                </c:pt>
                <c:pt idx="114">
                  <c:v>4.3449647308284192</c:v>
                </c:pt>
                <c:pt idx="115">
                  <c:v>4.4261758319871438</c:v>
                </c:pt>
                <c:pt idx="116">
                  <c:v>4.4400703682742426</c:v>
                </c:pt>
                <c:pt idx="117">
                  <c:v>4.470023546365133</c:v>
                </c:pt>
                <c:pt idx="118">
                  <c:v>4.869394238943257</c:v>
                </c:pt>
                <c:pt idx="119">
                  <c:v>4.9112128868170224</c:v>
                </c:pt>
                <c:pt idx="120">
                  <c:v>5.5577478594055174</c:v>
                </c:pt>
                <c:pt idx="121">
                  <c:v>5.0031506067211717</c:v>
                </c:pt>
                <c:pt idx="122">
                  <c:v>4.5789369459770004</c:v>
                </c:pt>
                <c:pt idx="123">
                  <c:v>4.3708517532003865</c:v>
                </c:pt>
                <c:pt idx="124">
                  <c:v>4.3731696919721346</c:v>
                </c:pt>
                <c:pt idx="125">
                  <c:v>4.3928539009851626</c:v>
                </c:pt>
                <c:pt idx="126">
                  <c:v>4.4756057818276824</c:v>
                </c:pt>
                <c:pt idx="127">
                  <c:v>4.6277198573914928</c:v>
                </c:pt>
                <c:pt idx="128">
                  <c:v>4.6540133761554277</c:v>
                </c:pt>
                <c:pt idx="129">
                  <c:v>4.6818709297319749</c:v>
                </c:pt>
                <c:pt idx="130">
                  <c:v>5.0596602658271808</c:v>
                </c:pt>
                <c:pt idx="131">
                  <c:v>5.1255145480382467</c:v>
                </c:pt>
                <c:pt idx="132">
                  <c:v>5.4420347962496924</c:v>
                </c:pt>
                <c:pt idx="133">
                  <c:v>5.2583493517454523</c:v>
                </c:pt>
                <c:pt idx="134">
                  <c:v>4.8429508160722632</c:v>
                </c:pt>
                <c:pt idx="135">
                  <c:v>4.5063811616443994</c:v>
                </c:pt>
                <c:pt idx="136">
                  <c:v>4.4880230077074508</c:v>
                </c:pt>
                <c:pt idx="137">
                  <c:v>4.507233376418915</c:v>
                </c:pt>
                <c:pt idx="138">
                  <c:v>4.575225429704151</c:v>
                </c:pt>
                <c:pt idx="139">
                  <c:v>4.7799337880995907</c:v>
                </c:pt>
                <c:pt idx="140">
                  <c:v>4.8081843202300014</c:v>
                </c:pt>
                <c:pt idx="141">
                  <c:v>4.8310721828015017</c:v>
                </c:pt>
                <c:pt idx="142">
                  <c:v>5.2172694653477247</c:v>
                </c:pt>
                <c:pt idx="143">
                  <c:v>5.3030895937044571</c:v>
                </c:pt>
                <c:pt idx="144">
                  <c:v>5.7388145398337853</c:v>
                </c:pt>
                <c:pt idx="145">
                  <c:v>5.4912888128421624</c:v>
                </c:pt>
                <c:pt idx="146">
                  <c:v>5.0585741082152502</c:v>
                </c:pt>
                <c:pt idx="147">
                  <c:v>4.5404446326887173</c:v>
                </c:pt>
                <c:pt idx="148">
                  <c:v>4.5215763071141462</c:v>
                </c:pt>
                <c:pt idx="149">
                  <c:v>4.5502800224033662</c:v>
                </c:pt>
                <c:pt idx="150">
                  <c:v>4.6027776580942579</c:v>
                </c:pt>
                <c:pt idx="151">
                  <c:v>4.7440791363383976</c:v>
                </c:pt>
                <c:pt idx="152">
                  <c:v>4.7697592560078261</c:v>
                </c:pt>
                <c:pt idx="153">
                  <c:v>4.7983955472276447</c:v>
                </c:pt>
                <c:pt idx="154">
                  <c:v>5.1403091422821854</c:v>
                </c:pt>
                <c:pt idx="155">
                  <c:v>5.2307627468263238</c:v>
                </c:pt>
                <c:pt idx="156">
                  <c:v>5.580101224276997</c:v>
                </c:pt>
                <c:pt idx="157">
                  <c:v>5.0911761384793506</c:v>
                </c:pt>
                <c:pt idx="158">
                  <c:v>5.1309977881108644</c:v>
                </c:pt>
                <c:pt idx="159">
                  <c:v>4.7978279599746454</c:v>
                </c:pt>
                <c:pt idx="160">
                  <c:v>4.7904104596105821</c:v>
                </c:pt>
                <c:pt idx="161">
                  <c:v>4.8207660326433031</c:v>
                </c:pt>
                <c:pt idx="162">
                  <c:v>4.8630087870849197</c:v>
                </c:pt>
                <c:pt idx="163">
                  <c:v>4.9803424326991772</c:v>
                </c:pt>
                <c:pt idx="164">
                  <c:v>5.0052030575101139</c:v>
                </c:pt>
                <c:pt idx="165">
                  <c:v>5.0362558419225616</c:v>
                </c:pt>
                <c:pt idx="166">
                  <c:v>5.3856425022774896</c:v>
                </c:pt>
                <c:pt idx="167">
                  <c:v>5.4563287401903837</c:v>
                </c:pt>
                <c:pt idx="168">
                  <c:v>5.7490613833791899</c:v>
                </c:pt>
                <c:pt idx="169">
                  <c:v>5.3346799863838408</c:v>
                </c:pt>
                <c:pt idx="170">
                  <c:v>5.1255218167263195</c:v>
                </c:pt>
                <c:pt idx="171">
                  <c:v>4.7826907944568511</c:v>
                </c:pt>
                <c:pt idx="172">
                  <c:v>4.7897124810202198</c:v>
                </c:pt>
                <c:pt idx="173">
                  <c:v>4.8221479027992862</c:v>
                </c:pt>
                <c:pt idx="174">
                  <c:v>4.8585051501274057</c:v>
                </c:pt>
                <c:pt idx="175">
                  <c:v>4.9884200561449585</c:v>
                </c:pt>
                <c:pt idx="176">
                  <c:v>5.0139686168563209</c:v>
                </c:pt>
                <c:pt idx="177">
                  <c:v>5.0464651675451551</c:v>
                </c:pt>
                <c:pt idx="178">
                  <c:v>5.4483985303608895</c:v>
                </c:pt>
                <c:pt idx="179">
                  <c:v>5.4983522576491612</c:v>
                </c:pt>
              </c:numCache>
            </c:numRef>
          </c:val>
          <c:smooth val="0"/>
          <c:extLst>
            <c:ext xmlns:c16="http://schemas.microsoft.com/office/drawing/2014/chart" uri="{C3380CC4-5D6E-409C-BE32-E72D297353CC}">
              <c16:uniqueId val="{00000001-7961-40EB-BE97-E74B528DAD1B}"/>
            </c:ext>
          </c:extLst>
        </c:ser>
        <c:ser>
          <c:idx val="2"/>
          <c:order val="2"/>
          <c:tx>
            <c:v>Low</c:v>
          </c:tx>
          <c:spPr>
            <a:ln w="28575" cap="rnd">
              <a:solidFill>
                <a:schemeClr val="accent3"/>
              </a:solidFill>
              <a:round/>
            </a:ln>
            <a:effectLst/>
          </c:spPr>
          <c:marker>
            <c:symbol val="none"/>
          </c:marker>
          <c:cat>
            <c:numRef>
              <c:f>'Natural Gas Prices'!$O$46:$O$225</c:f>
              <c:numCache>
                <c:formatCode>[$-409]mmm\-yy;@</c:formatCode>
                <c:ptCount val="18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pt idx="39">
                  <c:v>46113</c:v>
                </c:pt>
                <c:pt idx="40">
                  <c:v>46143</c:v>
                </c:pt>
                <c:pt idx="41">
                  <c:v>46174</c:v>
                </c:pt>
                <c:pt idx="42">
                  <c:v>46204</c:v>
                </c:pt>
                <c:pt idx="43">
                  <c:v>46235</c:v>
                </c:pt>
                <c:pt idx="44">
                  <c:v>46266</c:v>
                </c:pt>
                <c:pt idx="45">
                  <c:v>46296</c:v>
                </c:pt>
                <c:pt idx="46">
                  <c:v>46327</c:v>
                </c:pt>
                <c:pt idx="47">
                  <c:v>46357</c:v>
                </c:pt>
                <c:pt idx="48">
                  <c:v>46388</c:v>
                </c:pt>
                <c:pt idx="49">
                  <c:v>46419</c:v>
                </c:pt>
                <c:pt idx="50">
                  <c:v>46447</c:v>
                </c:pt>
                <c:pt idx="51">
                  <c:v>46478</c:v>
                </c:pt>
                <c:pt idx="52">
                  <c:v>46508</c:v>
                </c:pt>
                <c:pt idx="53">
                  <c:v>46539</c:v>
                </c:pt>
                <c:pt idx="54">
                  <c:v>46569</c:v>
                </c:pt>
                <c:pt idx="55">
                  <c:v>46600</c:v>
                </c:pt>
                <c:pt idx="56">
                  <c:v>46631</c:v>
                </c:pt>
                <c:pt idx="57">
                  <c:v>46661</c:v>
                </c:pt>
                <c:pt idx="58">
                  <c:v>46692</c:v>
                </c:pt>
                <c:pt idx="59">
                  <c:v>46722</c:v>
                </c:pt>
                <c:pt idx="60">
                  <c:v>46753</c:v>
                </c:pt>
                <c:pt idx="61">
                  <c:v>46784</c:v>
                </c:pt>
                <c:pt idx="62">
                  <c:v>46813</c:v>
                </c:pt>
                <c:pt idx="63">
                  <c:v>46844</c:v>
                </c:pt>
                <c:pt idx="64">
                  <c:v>46874</c:v>
                </c:pt>
                <c:pt idx="65">
                  <c:v>46905</c:v>
                </c:pt>
                <c:pt idx="66">
                  <c:v>46935</c:v>
                </c:pt>
                <c:pt idx="67">
                  <c:v>46966</c:v>
                </c:pt>
                <c:pt idx="68">
                  <c:v>46997</c:v>
                </c:pt>
                <c:pt idx="69">
                  <c:v>47027</c:v>
                </c:pt>
                <c:pt idx="70">
                  <c:v>47058</c:v>
                </c:pt>
                <c:pt idx="71">
                  <c:v>47088</c:v>
                </c:pt>
                <c:pt idx="72">
                  <c:v>47119</c:v>
                </c:pt>
                <c:pt idx="73">
                  <c:v>47150</c:v>
                </c:pt>
                <c:pt idx="74">
                  <c:v>47178</c:v>
                </c:pt>
                <c:pt idx="75">
                  <c:v>47209</c:v>
                </c:pt>
                <c:pt idx="76">
                  <c:v>47239</c:v>
                </c:pt>
                <c:pt idx="77">
                  <c:v>47270</c:v>
                </c:pt>
                <c:pt idx="78">
                  <c:v>47300</c:v>
                </c:pt>
                <c:pt idx="79">
                  <c:v>47331</c:v>
                </c:pt>
                <c:pt idx="80">
                  <c:v>47362</c:v>
                </c:pt>
                <c:pt idx="81">
                  <c:v>47392</c:v>
                </c:pt>
                <c:pt idx="82">
                  <c:v>47423</c:v>
                </c:pt>
                <c:pt idx="83">
                  <c:v>47453</c:v>
                </c:pt>
                <c:pt idx="84">
                  <c:v>47484</c:v>
                </c:pt>
                <c:pt idx="85">
                  <c:v>47515</c:v>
                </c:pt>
                <c:pt idx="86">
                  <c:v>47543</c:v>
                </c:pt>
                <c:pt idx="87">
                  <c:v>47574</c:v>
                </c:pt>
                <c:pt idx="88">
                  <c:v>47604</c:v>
                </c:pt>
                <c:pt idx="89">
                  <c:v>47635</c:v>
                </c:pt>
                <c:pt idx="90">
                  <c:v>47665</c:v>
                </c:pt>
                <c:pt idx="91">
                  <c:v>47696</c:v>
                </c:pt>
                <c:pt idx="92">
                  <c:v>47727</c:v>
                </c:pt>
                <c:pt idx="93">
                  <c:v>47757</c:v>
                </c:pt>
                <c:pt idx="94">
                  <c:v>47788</c:v>
                </c:pt>
                <c:pt idx="95">
                  <c:v>47818</c:v>
                </c:pt>
                <c:pt idx="96">
                  <c:v>47849</c:v>
                </c:pt>
                <c:pt idx="97">
                  <c:v>47880</c:v>
                </c:pt>
                <c:pt idx="98">
                  <c:v>47908</c:v>
                </c:pt>
                <c:pt idx="99">
                  <c:v>47939</c:v>
                </c:pt>
                <c:pt idx="100">
                  <c:v>47969</c:v>
                </c:pt>
                <c:pt idx="101">
                  <c:v>48000</c:v>
                </c:pt>
                <c:pt idx="102">
                  <c:v>48030</c:v>
                </c:pt>
                <c:pt idx="103">
                  <c:v>48061</c:v>
                </c:pt>
                <c:pt idx="104">
                  <c:v>48092</c:v>
                </c:pt>
                <c:pt idx="105">
                  <c:v>48122</c:v>
                </c:pt>
                <c:pt idx="106">
                  <c:v>48153</c:v>
                </c:pt>
                <c:pt idx="107">
                  <c:v>48183</c:v>
                </c:pt>
                <c:pt idx="108">
                  <c:v>48214</c:v>
                </c:pt>
                <c:pt idx="109">
                  <c:v>48245</c:v>
                </c:pt>
                <c:pt idx="110">
                  <c:v>48274</c:v>
                </c:pt>
                <c:pt idx="111">
                  <c:v>48305</c:v>
                </c:pt>
                <c:pt idx="112">
                  <c:v>48335</c:v>
                </c:pt>
                <c:pt idx="113">
                  <c:v>48366</c:v>
                </c:pt>
                <c:pt idx="114">
                  <c:v>48396</c:v>
                </c:pt>
                <c:pt idx="115">
                  <c:v>48427</c:v>
                </c:pt>
                <c:pt idx="116">
                  <c:v>48458</c:v>
                </c:pt>
                <c:pt idx="117">
                  <c:v>48488</c:v>
                </c:pt>
                <c:pt idx="118">
                  <c:v>48519</c:v>
                </c:pt>
                <c:pt idx="119">
                  <c:v>48549</c:v>
                </c:pt>
                <c:pt idx="120">
                  <c:v>48580</c:v>
                </c:pt>
                <c:pt idx="121">
                  <c:v>48611</c:v>
                </c:pt>
                <c:pt idx="122">
                  <c:v>48639</c:v>
                </c:pt>
                <c:pt idx="123">
                  <c:v>48670</c:v>
                </c:pt>
                <c:pt idx="124">
                  <c:v>48700</c:v>
                </c:pt>
                <c:pt idx="125">
                  <c:v>48731</c:v>
                </c:pt>
                <c:pt idx="126">
                  <c:v>48761</c:v>
                </c:pt>
                <c:pt idx="127">
                  <c:v>48792</c:v>
                </c:pt>
                <c:pt idx="128">
                  <c:v>48823</c:v>
                </c:pt>
                <c:pt idx="129">
                  <c:v>48853</c:v>
                </c:pt>
                <c:pt idx="130">
                  <c:v>48884</c:v>
                </c:pt>
                <c:pt idx="131">
                  <c:v>48914</c:v>
                </c:pt>
                <c:pt idx="132">
                  <c:v>48945</c:v>
                </c:pt>
                <c:pt idx="133">
                  <c:v>48976</c:v>
                </c:pt>
                <c:pt idx="134">
                  <c:v>49004</c:v>
                </c:pt>
                <c:pt idx="135">
                  <c:v>49035</c:v>
                </c:pt>
                <c:pt idx="136">
                  <c:v>49065</c:v>
                </c:pt>
                <c:pt idx="137">
                  <c:v>49096</c:v>
                </c:pt>
                <c:pt idx="138">
                  <c:v>49126</c:v>
                </c:pt>
                <c:pt idx="139">
                  <c:v>49157</c:v>
                </c:pt>
                <c:pt idx="140">
                  <c:v>49188</c:v>
                </c:pt>
                <c:pt idx="141">
                  <c:v>49218</c:v>
                </c:pt>
                <c:pt idx="142">
                  <c:v>49249</c:v>
                </c:pt>
                <c:pt idx="143">
                  <c:v>49279</c:v>
                </c:pt>
                <c:pt idx="144">
                  <c:v>49310</c:v>
                </c:pt>
                <c:pt idx="145">
                  <c:v>49341</c:v>
                </c:pt>
                <c:pt idx="146">
                  <c:v>49369</c:v>
                </c:pt>
                <c:pt idx="147">
                  <c:v>49400</c:v>
                </c:pt>
                <c:pt idx="148">
                  <c:v>49430</c:v>
                </c:pt>
                <c:pt idx="149">
                  <c:v>49461</c:v>
                </c:pt>
                <c:pt idx="150">
                  <c:v>49491</c:v>
                </c:pt>
                <c:pt idx="151">
                  <c:v>49522</c:v>
                </c:pt>
                <c:pt idx="152">
                  <c:v>49553</c:v>
                </c:pt>
                <c:pt idx="153">
                  <c:v>49583</c:v>
                </c:pt>
                <c:pt idx="154">
                  <c:v>49614</c:v>
                </c:pt>
                <c:pt idx="155">
                  <c:v>49644</c:v>
                </c:pt>
                <c:pt idx="156">
                  <c:v>49675</c:v>
                </c:pt>
                <c:pt idx="157">
                  <c:v>49706</c:v>
                </c:pt>
                <c:pt idx="158">
                  <c:v>49735</c:v>
                </c:pt>
                <c:pt idx="159">
                  <c:v>49766</c:v>
                </c:pt>
                <c:pt idx="160">
                  <c:v>49796</c:v>
                </c:pt>
                <c:pt idx="161">
                  <c:v>49827</c:v>
                </c:pt>
                <c:pt idx="162">
                  <c:v>49857</c:v>
                </c:pt>
                <c:pt idx="163">
                  <c:v>49888</c:v>
                </c:pt>
                <c:pt idx="164">
                  <c:v>49919</c:v>
                </c:pt>
                <c:pt idx="165">
                  <c:v>49949</c:v>
                </c:pt>
                <c:pt idx="166">
                  <c:v>49980</c:v>
                </c:pt>
                <c:pt idx="167">
                  <c:v>50010</c:v>
                </c:pt>
                <c:pt idx="168">
                  <c:v>50041</c:v>
                </c:pt>
                <c:pt idx="169">
                  <c:v>50072</c:v>
                </c:pt>
                <c:pt idx="170">
                  <c:v>50100</c:v>
                </c:pt>
                <c:pt idx="171">
                  <c:v>50131</c:v>
                </c:pt>
                <c:pt idx="172">
                  <c:v>50161</c:v>
                </c:pt>
                <c:pt idx="173">
                  <c:v>50192</c:v>
                </c:pt>
                <c:pt idx="174">
                  <c:v>50222</c:v>
                </c:pt>
                <c:pt idx="175">
                  <c:v>50253</c:v>
                </c:pt>
                <c:pt idx="176">
                  <c:v>50284</c:v>
                </c:pt>
                <c:pt idx="177">
                  <c:v>50314</c:v>
                </c:pt>
                <c:pt idx="178">
                  <c:v>50345</c:v>
                </c:pt>
                <c:pt idx="179">
                  <c:v>50375</c:v>
                </c:pt>
              </c:numCache>
            </c:numRef>
          </c:cat>
          <c:val>
            <c:numRef>
              <c:f>'Natural Gas Prices'!$P$46:$P$225</c:f>
              <c:numCache>
                <c:formatCode>0.00</c:formatCode>
                <c:ptCount val="180"/>
                <c:pt idx="0">
                  <c:v>4.9790032821193222</c:v>
                </c:pt>
                <c:pt idx="1">
                  <c:v>4.85293566584423</c:v>
                </c:pt>
                <c:pt idx="2">
                  <c:v>4.364633185836662</c:v>
                </c:pt>
                <c:pt idx="3">
                  <c:v>3.2312002323270224</c:v>
                </c:pt>
                <c:pt idx="4">
                  <c:v>2.9874692674997751</c:v>
                </c:pt>
                <c:pt idx="5">
                  <c:v>3.0223480090181556</c:v>
                </c:pt>
                <c:pt idx="6">
                  <c:v>3.0198266542095964</c:v>
                </c:pt>
                <c:pt idx="7">
                  <c:v>2.9925119771168904</c:v>
                </c:pt>
                <c:pt idx="8">
                  <c:v>2.8319857209720469</c:v>
                </c:pt>
                <c:pt idx="9">
                  <c:v>2.733652883438296</c:v>
                </c:pt>
                <c:pt idx="10">
                  <c:v>3.3177667474208374</c:v>
                </c:pt>
                <c:pt idx="11">
                  <c:v>3.6350372751875124</c:v>
                </c:pt>
                <c:pt idx="12">
                  <c:v>3.5047493244658776</c:v>
                </c:pt>
                <c:pt idx="13">
                  <c:v>3.2660980003991402</c:v>
                </c:pt>
                <c:pt idx="14">
                  <c:v>2.9191846686372362</c:v>
                </c:pt>
                <c:pt idx="15">
                  <c:v>2.5934260596750303</c:v>
                </c:pt>
                <c:pt idx="16">
                  <c:v>2.4212890327845669</c:v>
                </c:pt>
                <c:pt idx="17">
                  <c:v>2.447406948091392</c:v>
                </c:pt>
                <c:pt idx="18">
                  <c:v>2.4656054137573777</c:v>
                </c:pt>
                <c:pt idx="19">
                  <c:v>2.4692447608838379</c:v>
                </c:pt>
                <c:pt idx="20">
                  <c:v>2.3651969703314375</c:v>
                </c:pt>
                <c:pt idx="21">
                  <c:v>2.3013653041318634</c:v>
                </c:pt>
                <c:pt idx="22">
                  <c:v>3.0016731836502397</c:v>
                </c:pt>
                <c:pt idx="23">
                  <c:v>3.1577968367824858</c:v>
                </c:pt>
                <c:pt idx="24">
                  <c:v>2.9317329281057969</c:v>
                </c:pt>
                <c:pt idx="25">
                  <c:v>2.7633487922099675</c:v>
                </c:pt>
                <c:pt idx="26">
                  <c:v>2.1306220853812152</c:v>
                </c:pt>
                <c:pt idx="27">
                  <c:v>1.6427210630929225</c:v>
                </c:pt>
                <c:pt idx="28">
                  <c:v>1.5959005032517046</c:v>
                </c:pt>
                <c:pt idx="29">
                  <c:v>1.612542346758044</c:v>
                </c:pt>
                <c:pt idx="30">
                  <c:v>1.6539668102897511</c:v>
                </c:pt>
                <c:pt idx="31">
                  <c:v>1.8309473812355737</c:v>
                </c:pt>
                <c:pt idx="32">
                  <c:v>1.8148637998627735</c:v>
                </c:pt>
                <c:pt idx="33">
                  <c:v>1.8025729566963204</c:v>
                </c:pt>
                <c:pt idx="34">
                  <c:v>2.2219850191236667</c:v>
                </c:pt>
                <c:pt idx="35">
                  <c:v>2.272910762897451</c:v>
                </c:pt>
                <c:pt idx="36">
                  <c:v>2.09914999148666</c:v>
                </c:pt>
                <c:pt idx="37">
                  <c:v>1.9550212110974603</c:v>
                </c:pt>
                <c:pt idx="38">
                  <c:v>1.5935686909623867</c:v>
                </c:pt>
                <c:pt idx="39">
                  <c:v>1.425068931574341</c:v>
                </c:pt>
                <c:pt idx="40">
                  <c:v>1.4422798332008548</c:v>
                </c:pt>
                <c:pt idx="41">
                  <c:v>1.4640212027065316</c:v>
                </c:pt>
                <c:pt idx="42">
                  <c:v>1.4859843079262394</c:v>
                </c:pt>
                <c:pt idx="43">
                  <c:v>1.6282969394874969</c:v>
                </c:pt>
                <c:pt idx="44">
                  <c:v>1.6440645358785533</c:v>
                </c:pt>
                <c:pt idx="45">
                  <c:v>1.6505710669229539</c:v>
                </c:pt>
                <c:pt idx="46">
                  <c:v>1.8972298360751174</c:v>
                </c:pt>
                <c:pt idx="47">
                  <c:v>1.9193134012251045</c:v>
                </c:pt>
                <c:pt idx="48">
                  <c:v>2.134134439986866</c:v>
                </c:pt>
                <c:pt idx="49">
                  <c:v>2.0112949142044338</c:v>
                </c:pt>
                <c:pt idx="50">
                  <c:v>1.6910769207486476</c:v>
                </c:pt>
                <c:pt idx="51">
                  <c:v>1.5234025920927823</c:v>
                </c:pt>
                <c:pt idx="52">
                  <c:v>1.5312014578847781</c:v>
                </c:pt>
                <c:pt idx="53">
                  <c:v>1.5387401278144806</c:v>
                </c:pt>
                <c:pt idx="54">
                  <c:v>1.5536869947916825</c:v>
                </c:pt>
                <c:pt idx="55">
                  <c:v>1.5943433910532641</c:v>
                </c:pt>
                <c:pt idx="56">
                  <c:v>1.6144758506345418</c:v>
                </c:pt>
                <c:pt idx="57">
                  <c:v>1.6269507992449299</c:v>
                </c:pt>
                <c:pt idx="58">
                  <c:v>1.8507134939944097</c:v>
                </c:pt>
                <c:pt idx="59">
                  <c:v>1.8728575559904022</c:v>
                </c:pt>
                <c:pt idx="60">
                  <c:v>2.2587985017588053</c:v>
                </c:pt>
                <c:pt idx="61">
                  <c:v>1.9962121347374324</c:v>
                </c:pt>
                <c:pt idx="62">
                  <c:v>1.8153724030440046</c:v>
                </c:pt>
                <c:pt idx="63">
                  <c:v>1.6643660758693299</c:v>
                </c:pt>
                <c:pt idx="64">
                  <c:v>1.6704352567553518</c:v>
                </c:pt>
                <c:pt idx="65">
                  <c:v>1.6888111055960831</c:v>
                </c:pt>
                <c:pt idx="66">
                  <c:v>1.7080161784963237</c:v>
                </c:pt>
                <c:pt idx="67">
                  <c:v>1.7546522801764726</c:v>
                </c:pt>
                <c:pt idx="68">
                  <c:v>1.7630519741752464</c:v>
                </c:pt>
                <c:pt idx="69">
                  <c:v>1.7783477512960377</c:v>
                </c:pt>
                <c:pt idx="70">
                  <c:v>2.0121065592937373</c:v>
                </c:pt>
                <c:pt idx="71">
                  <c:v>2.0166079263523486</c:v>
                </c:pt>
                <c:pt idx="72">
                  <c:v>2.3047071588647237</c:v>
                </c:pt>
                <c:pt idx="73">
                  <c:v>2.1854135933834495</c:v>
                </c:pt>
                <c:pt idx="74">
                  <c:v>1.8951149967144405</c:v>
                </c:pt>
                <c:pt idx="75">
                  <c:v>1.737838490188482</c:v>
                </c:pt>
                <c:pt idx="76">
                  <c:v>1.7023677186464796</c:v>
                </c:pt>
                <c:pt idx="77">
                  <c:v>1.7134260063150604</c:v>
                </c:pt>
                <c:pt idx="78">
                  <c:v>1.7430561680759757</c:v>
                </c:pt>
                <c:pt idx="79">
                  <c:v>1.7488749648132216</c:v>
                </c:pt>
                <c:pt idx="80">
                  <c:v>1.7533249224974954</c:v>
                </c:pt>
                <c:pt idx="81">
                  <c:v>1.7653170699759082</c:v>
                </c:pt>
                <c:pt idx="82">
                  <c:v>2.0295405605799122</c:v>
                </c:pt>
                <c:pt idx="83">
                  <c:v>2.0307672150875686</c:v>
                </c:pt>
                <c:pt idx="84">
                  <c:v>2.3413548010357141</c:v>
                </c:pt>
                <c:pt idx="85">
                  <c:v>2.196430018141696</c:v>
                </c:pt>
                <c:pt idx="86">
                  <c:v>1.9332446717110188</c:v>
                </c:pt>
                <c:pt idx="87">
                  <c:v>1.7686619169133901</c:v>
                </c:pt>
                <c:pt idx="88">
                  <c:v>1.7582476492875136</c:v>
                </c:pt>
                <c:pt idx="89">
                  <c:v>1.7646451761168309</c:v>
                </c:pt>
                <c:pt idx="90">
                  <c:v>1.7804924929012864</c:v>
                </c:pt>
                <c:pt idx="91">
                  <c:v>1.7863872686822213</c:v>
                </c:pt>
                <c:pt idx="92">
                  <c:v>1.7849384925815619</c:v>
                </c:pt>
                <c:pt idx="93">
                  <c:v>1.7938416538737658</c:v>
                </c:pt>
                <c:pt idx="94">
                  <c:v>2.0472036926049215</c:v>
                </c:pt>
                <c:pt idx="95">
                  <c:v>2.0588421939872164</c:v>
                </c:pt>
                <c:pt idx="96">
                  <c:v>2.2934176603941547</c:v>
                </c:pt>
                <c:pt idx="97">
                  <c:v>2.0556053765985323</c:v>
                </c:pt>
                <c:pt idx="98">
                  <c:v>1.9474243087957519</c:v>
                </c:pt>
                <c:pt idx="99">
                  <c:v>1.7921152695175955</c:v>
                </c:pt>
                <c:pt idx="100">
                  <c:v>1.7805972720450067</c:v>
                </c:pt>
                <c:pt idx="101">
                  <c:v>1.7661764167048719</c:v>
                </c:pt>
                <c:pt idx="102">
                  <c:v>1.7897737437266636</c:v>
                </c:pt>
                <c:pt idx="103">
                  <c:v>1.8303986379691095</c:v>
                </c:pt>
                <c:pt idx="104">
                  <c:v>1.8241609362065441</c:v>
                </c:pt>
                <c:pt idx="105">
                  <c:v>1.8347521606837953</c:v>
                </c:pt>
                <c:pt idx="106">
                  <c:v>2.0987575170633694</c:v>
                </c:pt>
                <c:pt idx="107">
                  <c:v>2.0983825060735595</c:v>
                </c:pt>
                <c:pt idx="108">
                  <c:v>2.3170696094459835</c:v>
                </c:pt>
                <c:pt idx="109">
                  <c:v>1.9327451381057912</c:v>
                </c:pt>
                <c:pt idx="110">
                  <c:v>1.9741825472561507</c:v>
                </c:pt>
                <c:pt idx="111">
                  <c:v>1.8286245398101528</c:v>
                </c:pt>
                <c:pt idx="112">
                  <c:v>1.7803699594046849</c:v>
                </c:pt>
                <c:pt idx="113">
                  <c:v>1.771768728006005</c:v>
                </c:pt>
                <c:pt idx="114">
                  <c:v>1.8160494246133316</c:v>
                </c:pt>
                <c:pt idx="115">
                  <c:v>1.8207444286900951</c:v>
                </c:pt>
                <c:pt idx="116">
                  <c:v>1.8231589410904703</c:v>
                </c:pt>
                <c:pt idx="117">
                  <c:v>1.8377124216669716</c:v>
                </c:pt>
                <c:pt idx="118">
                  <c:v>2.0893251007087961</c:v>
                </c:pt>
                <c:pt idx="119">
                  <c:v>2.0865694252250284</c:v>
                </c:pt>
                <c:pt idx="120">
                  <c:v>2.4301408129396851</c:v>
                </c:pt>
                <c:pt idx="121">
                  <c:v>2.06642647032746</c:v>
                </c:pt>
                <c:pt idx="122">
                  <c:v>1.9469866185063769</c:v>
                </c:pt>
                <c:pt idx="123">
                  <c:v>1.8963876341705761</c:v>
                </c:pt>
                <c:pt idx="124">
                  <c:v>1.8810215047091596</c:v>
                </c:pt>
                <c:pt idx="125">
                  <c:v>1.885416888075129</c:v>
                </c:pt>
                <c:pt idx="126">
                  <c:v>1.9167023426736969</c:v>
                </c:pt>
                <c:pt idx="127">
                  <c:v>1.9622556916165539</c:v>
                </c:pt>
                <c:pt idx="128">
                  <c:v>1.9722278359417273</c:v>
                </c:pt>
                <c:pt idx="129">
                  <c:v>1.9841976686588587</c:v>
                </c:pt>
                <c:pt idx="130">
                  <c:v>2.2133962146632502</c:v>
                </c:pt>
                <c:pt idx="131">
                  <c:v>2.2211148334891186</c:v>
                </c:pt>
                <c:pt idx="132">
                  <c:v>2.2719907346498314</c:v>
                </c:pt>
                <c:pt idx="133">
                  <c:v>2.226509851813784</c:v>
                </c:pt>
                <c:pt idx="134">
                  <c:v>2.0911690118091486</c:v>
                </c:pt>
                <c:pt idx="135">
                  <c:v>1.928399303016006</c:v>
                </c:pt>
                <c:pt idx="136">
                  <c:v>1.8880076380248165</c:v>
                </c:pt>
                <c:pt idx="137">
                  <c:v>1.891130650409387</c:v>
                </c:pt>
                <c:pt idx="138">
                  <c:v>1.9176337112730986</c:v>
                </c:pt>
                <c:pt idx="139">
                  <c:v>1.9928164734248923</c:v>
                </c:pt>
                <c:pt idx="140">
                  <c:v>2.0038642826835034</c:v>
                </c:pt>
                <c:pt idx="141">
                  <c:v>2.013219207380152</c:v>
                </c:pt>
                <c:pt idx="142">
                  <c:v>2.2396868381281791</c:v>
                </c:pt>
                <c:pt idx="143">
                  <c:v>2.2635020625206388</c:v>
                </c:pt>
                <c:pt idx="144">
                  <c:v>2.3549085384087478</c:v>
                </c:pt>
                <c:pt idx="145">
                  <c:v>2.2398596212316915</c:v>
                </c:pt>
                <c:pt idx="146">
                  <c:v>2.1301034438121271</c:v>
                </c:pt>
                <c:pt idx="147">
                  <c:v>1.879920399872788</c:v>
                </c:pt>
                <c:pt idx="148">
                  <c:v>1.8460747110824776</c:v>
                </c:pt>
                <c:pt idx="149">
                  <c:v>1.8539515920935079</c:v>
                </c:pt>
                <c:pt idx="150">
                  <c:v>1.8700159726576997</c:v>
                </c:pt>
                <c:pt idx="151">
                  <c:v>1.9139761548981447</c:v>
                </c:pt>
                <c:pt idx="152">
                  <c:v>1.9236992642740325</c:v>
                </c:pt>
                <c:pt idx="153">
                  <c:v>1.9354333196316607</c:v>
                </c:pt>
                <c:pt idx="154">
                  <c:v>2.1329838338185718</c:v>
                </c:pt>
                <c:pt idx="155">
                  <c:v>2.1584412110149791</c:v>
                </c:pt>
                <c:pt idx="156">
                  <c:v>2.1469511948679019</c:v>
                </c:pt>
                <c:pt idx="157">
                  <c:v>1.9183968550391537</c:v>
                </c:pt>
                <c:pt idx="158">
                  <c:v>2.0628649120815363</c:v>
                </c:pt>
                <c:pt idx="159">
                  <c:v>1.9060877619462551</c:v>
                </c:pt>
                <c:pt idx="160">
                  <c:v>1.8768482446640233</c:v>
                </c:pt>
                <c:pt idx="161">
                  <c:v>1.8848412136466364</c:v>
                </c:pt>
                <c:pt idx="162">
                  <c:v>1.8811972046207301</c:v>
                </c:pt>
                <c:pt idx="163">
                  <c:v>1.9075396348104692</c:v>
                </c:pt>
                <c:pt idx="164">
                  <c:v>1.9151770102680328</c:v>
                </c:pt>
                <c:pt idx="165">
                  <c:v>1.9281597352444124</c:v>
                </c:pt>
                <c:pt idx="166">
                  <c:v>2.1131073826916689</c:v>
                </c:pt>
                <c:pt idx="167">
                  <c:v>2.1289728903711138</c:v>
                </c:pt>
                <c:pt idx="168">
                  <c:v>2.1901141386283993</c:v>
                </c:pt>
                <c:pt idx="169">
                  <c:v>1.989641067933033</c:v>
                </c:pt>
                <c:pt idx="170">
                  <c:v>2.0247245914803838</c:v>
                </c:pt>
                <c:pt idx="171">
                  <c:v>1.86266913386323</c:v>
                </c:pt>
                <c:pt idx="172">
                  <c:v>1.8468910873567359</c:v>
                </c:pt>
                <c:pt idx="173">
                  <c:v>1.8561773608863368</c:v>
                </c:pt>
                <c:pt idx="174">
                  <c:v>1.8462339561075758</c:v>
                </c:pt>
                <c:pt idx="175">
                  <c:v>1.8769161289242562</c:v>
                </c:pt>
                <c:pt idx="176">
                  <c:v>1.8846521712021469</c:v>
                </c:pt>
                <c:pt idx="177">
                  <c:v>1.8980975462759024</c:v>
                </c:pt>
                <c:pt idx="178">
                  <c:v>2.1184944118405946</c:v>
                </c:pt>
                <c:pt idx="179">
                  <c:v>2.1142879575926714</c:v>
                </c:pt>
              </c:numCache>
            </c:numRef>
          </c:val>
          <c:smooth val="0"/>
          <c:extLst>
            <c:ext xmlns:c16="http://schemas.microsoft.com/office/drawing/2014/chart" uri="{C3380CC4-5D6E-409C-BE32-E72D297353CC}">
              <c16:uniqueId val="{00000002-7961-40EB-BE97-E74B528DAD1B}"/>
            </c:ext>
          </c:extLst>
        </c:ser>
        <c:dLbls>
          <c:showLegendKey val="0"/>
          <c:showVal val="0"/>
          <c:showCatName val="0"/>
          <c:showSerName val="0"/>
          <c:showPercent val="0"/>
          <c:showBubbleSize val="0"/>
        </c:dLbls>
        <c:smooth val="0"/>
        <c:axId val="625365872"/>
        <c:axId val="625359312"/>
      </c:lineChart>
      <c:dateAx>
        <c:axId val="625365872"/>
        <c:scaling>
          <c:orientation val="minMax"/>
        </c:scaling>
        <c:delete val="0"/>
        <c:axPos val="b"/>
        <c:numFmt formatCode="[$-409]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5359312"/>
        <c:crosses val="autoZero"/>
        <c:auto val="1"/>
        <c:lblOffset val="100"/>
        <c:baseTimeUnit val="months"/>
      </c:dateAx>
      <c:valAx>
        <c:axId val="625359312"/>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$2021 / MMBtu</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5365872"/>
        <c:crosses val="autoZero"/>
        <c:crossBetween val="between"/>
      </c:valAx>
      <c:spPr>
        <a:noFill/>
        <a:ln>
          <a:solidFill>
            <a:schemeClr val="tx1"/>
          </a:solidFill>
        </a:ln>
        <a:effectLst/>
      </c:spPr>
    </c:plotArea>
    <c:legend>
      <c:legendPos val="b"/>
      <c:layout>
        <c:manualLayout>
          <c:xMode val="edge"/>
          <c:yMode val="edge"/>
          <c:x val="0.50678115748506691"/>
          <c:y val="0.75727601281700985"/>
          <c:w val="0.33383143169280011"/>
          <c:h val="6.13919625037919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'Coal Prices'!$B$7</c:f>
              <c:strCache>
                <c:ptCount val="1"/>
                <c:pt idx="0">
                  <c:v>CAPP</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'Coal Prices'!$A$8:$A$28</c15:sqref>
                  </c15:fullRef>
                </c:ext>
              </c:extLst>
              <c:f>'Coal Prices'!$A$8:$A$23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'Coal Prices'!$B$8:$B$28</c15:sqref>
                  </c15:fullRef>
                </c:ext>
              </c:extLst>
              <c:f>'Coal Prices'!$B$8:$B$23</c:f>
              <c:numCache>
                <c:formatCode>0.00</c:formatCode>
                <c:ptCount val="16"/>
                <c:pt idx="0">
                  <c:v>6.468</c:v>
                </c:pt>
                <c:pt idx="1">
                  <c:v>4.8959999999999999</c:v>
                </c:pt>
                <c:pt idx="2">
                  <c:v>3.8660000000000001</c:v>
                </c:pt>
                <c:pt idx="3">
                  <c:v>3.1480000000000001</c:v>
                </c:pt>
                <c:pt idx="4">
                  <c:v>2.0760000000000001</c:v>
                </c:pt>
                <c:pt idx="5">
                  <c:v>2.0720000000000001</c:v>
                </c:pt>
                <c:pt idx="6">
                  <c:v>2.0679999999999996</c:v>
                </c:pt>
                <c:pt idx="7">
                  <c:v>2.0639999999999996</c:v>
                </c:pt>
                <c:pt idx="8">
                  <c:v>2.0599999999999996</c:v>
                </c:pt>
                <c:pt idx="9">
                  <c:v>2.0599999999999996</c:v>
                </c:pt>
                <c:pt idx="10">
                  <c:v>2.0599999999999996</c:v>
                </c:pt>
                <c:pt idx="11">
                  <c:v>2.0599999999999996</c:v>
                </c:pt>
                <c:pt idx="12">
                  <c:v>2.0599999999999996</c:v>
                </c:pt>
                <c:pt idx="13">
                  <c:v>2.0599999999999996</c:v>
                </c:pt>
                <c:pt idx="14">
                  <c:v>2.0599999999999996</c:v>
                </c:pt>
                <c:pt idx="15">
                  <c:v>2.0599999999999996</c:v>
                </c:pt>
              </c:numCache>
            </c:numRef>
          </c:val>
          <c:smooth val="0"/>
          <c:extLst>
            <c:ext xmlns:c16="http://schemas.microsoft.com/office/drawing/2014/chart" uri="{C3380CC4-5D6E-409C-BE32-E72D297353CC}">
              <c16:uniqueId val="{00000000-4F55-48E2-8F06-DAE2CA82CA00}"/>
            </c:ext>
          </c:extLst>
        </c:ser>
        <c:ser>
          <c:idx val="1"/>
          <c:order val="1"/>
          <c:tx>
            <c:strRef>
              <c:f>'Coal Prices'!$C$7</c:f>
              <c:strCache>
                <c:ptCount val="1"/>
                <c:pt idx="0">
                  <c:v>NAPP</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'Coal Prices'!$A$8:$A$28</c15:sqref>
                  </c15:fullRef>
                </c:ext>
              </c:extLst>
              <c:f>'Coal Prices'!$A$8:$A$23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'Coal Prices'!$C$8:$C$28</c15:sqref>
                  </c15:fullRef>
                </c:ext>
              </c:extLst>
              <c:f>'Coal Prices'!$C$8:$C$23</c:f>
              <c:numCache>
                <c:formatCode>0.00</c:formatCode>
                <c:ptCount val="16"/>
                <c:pt idx="0">
                  <c:v>5.1942307692307699</c:v>
                </c:pt>
                <c:pt idx="1">
                  <c:v>3.5326923076923076</c:v>
                </c:pt>
                <c:pt idx="2">
                  <c:v>2.7168269230769226</c:v>
                </c:pt>
                <c:pt idx="3">
                  <c:v>2.2240384615384614</c:v>
                </c:pt>
                <c:pt idx="4">
                  <c:v>1.5307692307692307</c:v>
                </c:pt>
                <c:pt idx="5">
                  <c:v>1.5230769230769228</c:v>
                </c:pt>
                <c:pt idx="6">
                  <c:v>1.5153846153846151</c:v>
                </c:pt>
                <c:pt idx="7">
                  <c:v>1.5076923076923072</c:v>
                </c:pt>
                <c:pt idx="8">
                  <c:v>1.4999999999999996</c:v>
                </c:pt>
                <c:pt idx="9">
                  <c:v>1.4999999999999996</c:v>
                </c:pt>
                <c:pt idx="10">
                  <c:v>1.4999999999999996</c:v>
                </c:pt>
                <c:pt idx="11">
                  <c:v>1.4999999999999996</c:v>
                </c:pt>
                <c:pt idx="12">
                  <c:v>1.4999999999999996</c:v>
                </c:pt>
                <c:pt idx="13">
                  <c:v>1.4999999999999996</c:v>
                </c:pt>
                <c:pt idx="14">
                  <c:v>1.4999999999999996</c:v>
                </c:pt>
                <c:pt idx="15">
                  <c:v>1.4999999999999996</c:v>
                </c:pt>
              </c:numCache>
            </c:numRef>
          </c:val>
          <c:smooth val="0"/>
          <c:extLst>
            <c:ext xmlns:c16="http://schemas.microsoft.com/office/drawing/2014/chart" uri="{C3380CC4-5D6E-409C-BE32-E72D297353CC}">
              <c16:uniqueId val="{00000001-4F55-48E2-8F06-DAE2CA82CA00}"/>
            </c:ext>
          </c:extLst>
        </c:ser>
        <c:ser>
          <c:idx val="2"/>
          <c:order val="2"/>
          <c:tx>
            <c:strRef>
              <c:f>'Coal Prices'!$D$7</c:f>
              <c:strCache>
                <c:ptCount val="1"/>
                <c:pt idx="0">
                  <c:v>ILB</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'Coal Prices'!$A$8:$A$28</c15:sqref>
                  </c15:fullRef>
                </c:ext>
              </c:extLst>
              <c:f>'Coal Prices'!$A$8:$A$23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'Coal Prices'!$D$8:$D$28</c15:sqref>
                  </c15:fullRef>
                </c:ext>
              </c:extLst>
              <c:f>'Coal Prices'!$D$8:$D$23</c:f>
              <c:numCache>
                <c:formatCode>0.00</c:formatCode>
                <c:ptCount val="16"/>
                <c:pt idx="0">
                  <c:v>6.6521739130434785</c:v>
                </c:pt>
                <c:pt idx="1">
                  <c:v>3.9</c:v>
                </c:pt>
                <c:pt idx="2">
                  <c:v>2.8076086956521733</c:v>
                </c:pt>
                <c:pt idx="3">
                  <c:v>2.1826086956521742</c:v>
                </c:pt>
                <c:pt idx="4">
                  <c:v>1.2608695652173914</c:v>
                </c:pt>
                <c:pt idx="5">
                  <c:v>1.2391304347826086</c:v>
                </c:pt>
                <c:pt idx="6">
                  <c:v>1.2173913043478262</c:v>
                </c:pt>
                <c:pt idx="7">
                  <c:v>1.1956521739130435</c:v>
                </c:pt>
                <c:pt idx="8">
                  <c:v>1.173913043478261</c:v>
                </c:pt>
                <c:pt idx="9">
                  <c:v>1.1652173913043478</c:v>
                </c:pt>
                <c:pt idx="10">
                  <c:v>1.1565217391304348</c:v>
                </c:pt>
                <c:pt idx="11">
                  <c:v>1.1478260869565218</c:v>
                </c:pt>
                <c:pt idx="12">
                  <c:v>1.1391304347826088</c:v>
                </c:pt>
                <c:pt idx="13">
                  <c:v>1.1304347826086958</c:v>
                </c:pt>
                <c:pt idx="14">
                  <c:v>1.1304347826086958</c:v>
                </c:pt>
                <c:pt idx="15">
                  <c:v>1.1304347826086958</c:v>
                </c:pt>
              </c:numCache>
            </c:numRef>
          </c:val>
          <c:smooth val="0"/>
          <c:extLst>
            <c:ext xmlns:c16="http://schemas.microsoft.com/office/drawing/2014/chart" uri="{C3380CC4-5D6E-409C-BE32-E72D297353CC}">
              <c16:uniqueId val="{00000002-4F55-48E2-8F06-DAE2CA82CA00}"/>
            </c:ext>
          </c:extLst>
        </c:ser>
        <c:ser>
          <c:idx val="3"/>
          <c:order val="3"/>
          <c:tx>
            <c:strRef>
              <c:f>'Coal Prices'!$E$7</c:f>
              <c:strCache>
                <c:ptCount val="1"/>
                <c:pt idx="0">
                  <c:v>PRB</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'Coal Prices'!$A$8:$A$28</c15:sqref>
                  </c15:fullRef>
                </c:ext>
              </c:extLst>
              <c:f>'Coal Prices'!$A$8:$A$23</c:f>
              <c:numCache>
                <c:formatCode>General</c:formatCode>
                <c:ptCount val="1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numCache>
            </c:numRef>
          </c:cat>
          <c:val>
            <c:numRef>
              <c:extLst>
                <c:ext xmlns:c15="http://schemas.microsoft.com/office/drawing/2012/chart" uri="{02D57815-91ED-43cb-92C2-25804820EDAC}">
                  <c15:fullRef>
                    <c15:sqref>'Coal Prices'!$E$8:$E$28</c15:sqref>
                  </c15:fullRef>
                </c:ext>
              </c:extLst>
              <c:f>'Coal Prices'!$E$8:$E$23</c:f>
              <c:numCache>
                <c:formatCode>0.00</c:formatCode>
                <c:ptCount val="16"/>
                <c:pt idx="0">
                  <c:v>0.88068181818181812</c:v>
                </c:pt>
                <c:pt idx="1">
                  <c:v>0.88068181818181812</c:v>
                </c:pt>
                <c:pt idx="2">
                  <c:v>0.80752840909090917</c:v>
                </c:pt>
                <c:pt idx="3">
                  <c:v>0.76136363636363635</c:v>
                </c:pt>
                <c:pt idx="4">
                  <c:v>0.71306818181818177</c:v>
                </c:pt>
                <c:pt idx="5">
                  <c:v>0.71590909090909094</c:v>
                </c:pt>
                <c:pt idx="6">
                  <c:v>0.71875000000000011</c:v>
                </c:pt>
                <c:pt idx="7">
                  <c:v>0.72159090909090917</c:v>
                </c:pt>
                <c:pt idx="8">
                  <c:v>0.72443181818181834</c:v>
                </c:pt>
                <c:pt idx="9">
                  <c:v>0.7272727272727274</c:v>
                </c:pt>
                <c:pt idx="10">
                  <c:v>0.73011363636363658</c:v>
                </c:pt>
                <c:pt idx="11">
                  <c:v>0.73295454545454575</c:v>
                </c:pt>
                <c:pt idx="12">
                  <c:v>0.73579545454545481</c:v>
                </c:pt>
                <c:pt idx="13">
                  <c:v>0.73863636363636398</c:v>
                </c:pt>
                <c:pt idx="14">
                  <c:v>0.74147727272727315</c:v>
                </c:pt>
                <c:pt idx="15">
                  <c:v>0.74431818181818221</c:v>
                </c:pt>
              </c:numCache>
            </c:numRef>
          </c:val>
          <c:smooth val="0"/>
          <c:extLst>
            <c:ext xmlns:c16="http://schemas.microsoft.com/office/drawing/2014/chart" uri="{C3380CC4-5D6E-409C-BE32-E72D297353CC}">
              <c16:uniqueId val="{00000003-4F55-48E2-8F06-DAE2CA82CA00}"/>
            </c:ext>
          </c:extLst>
        </c:ser>
        <c:dLbls>
          <c:showLegendKey val="0"/>
          <c:showVal val="0"/>
          <c:showCatName val="0"/>
          <c:showSerName val="0"/>
          <c:showPercent val="0"/>
          <c:showBubbleSize val="0"/>
        </c:dLbls>
        <c:smooth val="0"/>
        <c:axId val="593777360"/>
        <c:axId val="593779536"/>
      </c:lineChart>
      <c:catAx>
        <c:axId val="59377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3779536"/>
        <c:crosses val="autoZero"/>
        <c:auto val="1"/>
        <c:lblAlgn val="ctr"/>
        <c:lblOffset val="100"/>
        <c:noMultiLvlLbl val="0"/>
      </c:catAx>
      <c:valAx>
        <c:axId val="593779536"/>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solidFill>
                      <a:schemeClr val="tx1">
                        <a:lumMod val="65000"/>
                        <a:lumOff val="35000"/>
                      </a:schemeClr>
                    </a:solidFill>
                  </a:rPr>
                  <a:t>2021$/MMBtu</a:t>
                </a:r>
              </a:p>
            </c:rich>
          </c:tx>
          <c:layout>
            <c:manualLayout>
              <c:xMode val="edge"/>
              <c:yMode val="edge"/>
              <c:x val="1.8645540926228256E-2"/>
              <c:y val="0.2613316438893414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3777360"/>
        <c:crosses val="autoZero"/>
        <c:crossBetween val="between"/>
      </c:valAx>
      <c:spPr>
        <a:noFill/>
        <a:ln>
          <a:noFill/>
        </a:ln>
        <a:effectLst/>
      </c:spPr>
    </c:plotArea>
    <c:legend>
      <c:legendPos val="b"/>
      <c:layout>
        <c:manualLayout>
          <c:xMode val="edge"/>
          <c:yMode val="edge"/>
          <c:x val="0.14778510269519302"/>
          <c:y val="0.91590219326032518"/>
          <c:w val="0.73639357905457659"/>
          <c:h val="6.110930099254834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'Coal Prices'!$P$7</c:f>
              <c:strCache>
                <c:ptCount val="1"/>
                <c:pt idx="0">
                  <c:v>CAPP</c:v>
                </c:pt>
              </c:strCache>
            </c:strRef>
          </c:tx>
          <c:spPr>
            <a:ln w="28575" cap="rnd">
              <a:solidFill>
                <a:schemeClr val="accent1"/>
              </a:solidFill>
              <a:round/>
            </a:ln>
            <a:effectLst/>
          </c:spPr>
          <c:marker>
            <c:symbol val="none"/>
          </c:marker>
          <c:cat>
            <c:numRef>
              <c:f>'Coal Prices'!$A$8:$A$28</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'Coal Prices'!$P$8:$P$28</c:f>
              <c:numCache>
                <c:formatCode>0.00</c:formatCode>
                <c:ptCount val="21"/>
                <c:pt idx="0">
                  <c:v>146.69194691148587</c:v>
                </c:pt>
                <c:pt idx="1">
                  <c:v>97.386397655831843</c:v>
                </c:pt>
                <c:pt idx="2">
                  <c:v>48.080848400177814</c:v>
                </c:pt>
                <c:pt idx="3">
                  <c:v>47.17366258130653</c:v>
                </c:pt>
                <c:pt idx="4">
                  <c:v>47.082943999419406</c:v>
                </c:pt>
                <c:pt idx="5">
                  <c:v>46.992225417532275</c:v>
                </c:pt>
                <c:pt idx="6">
                  <c:v>46.901506835645144</c:v>
                </c:pt>
                <c:pt idx="7">
                  <c:v>46.81078825375802</c:v>
                </c:pt>
                <c:pt idx="8">
                  <c:v>46.720069671870888</c:v>
                </c:pt>
                <c:pt idx="9">
                  <c:v>46.720069671870888</c:v>
                </c:pt>
                <c:pt idx="10">
                  <c:v>46.720069671870888</c:v>
                </c:pt>
                <c:pt idx="11">
                  <c:v>46.720069671870888</c:v>
                </c:pt>
                <c:pt idx="12">
                  <c:v>46.720069671870888</c:v>
                </c:pt>
                <c:pt idx="13">
                  <c:v>46.720069671870888</c:v>
                </c:pt>
                <c:pt idx="14">
                  <c:v>46.720069671870888</c:v>
                </c:pt>
                <c:pt idx="15">
                  <c:v>46.720069671870888</c:v>
                </c:pt>
                <c:pt idx="16">
                  <c:v>46.720069671870888</c:v>
                </c:pt>
                <c:pt idx="17">
                  <c:v>46.720069671870888</c:v>
                </c:pt>
                <c:pt idx="18">
                  <c:v>46.720069671870888</c:v>
                </c:pt>
                <c:pt idx="19">
                  <c:v>46.720069671870888</c:v>
                </c:pt>
                <c:pt idx="20">
                  <c:v>46.720069671870888</c:v>
                </c:pt>
              </c:numCache>
            </c:numRef>
          </c:val>
          <c:smooth val="0"/>
          <c:extLst>
            <c:ext xmlns:c16="http://schemas.microsoft.com/office/drawing/2014/chart" uri="{C3380CC4-5D6E-409C-BE32-E72D297353CC}">
              <c16:uniqueId val="{00000000-088E-46FF-B825-B4B6670A0F9F}"/>
            </c:ext>
          </c:extLst>
        </c:ser>
        <c:ser>
          <c:idx val="1"/>
          <c:order val="1"/>
          <c:tx>
            <c:strRef>
              <c:f>'Coal Prices'!$Q$7</c:f>
              <c:strCache>
                <c:ptCount val="1"/>
                <c:pt idx="0">
                  <c:v>NAPP</c:v>
                </c:pt>
              </c:strCache>
            </c:strRef>
          </c:tx>
          <c:spPr>
            <a:ln w="28575" cap="rnd">
              <a:solidFill>
                <a:schemeClr val="accent2"/>
              </a:solidFill>
              <a:round/>
            </a:ln>
            <a:effectLst/>
          </c:spPr>
          <c:marker>
            <c:symbol val="none"/>
          </c:marker>
          <c:cat>
            <c:numRef>
              <c:f>'Coal Prices'!$A$8:$A$28</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'Coal Prices'!$Q$8:$Q$28</c:f>
              <c:numCache>
                <c:formatCode>0.00</c:formatCode>
                <c:ptCount val="21"/>
                <c:pt idx="0">
                  <c:v>122.51544483856631</c:v>
                </c:pt>
                <c:pt idx="1">
                  <c:v>79.424118442180514</c:v>
                </c:pt>
                <c:pt idx="2">
                  <c:v>36.287432754851181</c:v>
                </c:pt>
                <c:pt idx="3">
                  <c:v>36.287432754851181</c:v>
                </c:pt>
                <c:pt idx="4">
                  <c:v>36.105995591076919</c:v>
                </c:pt>
                <c:pt idx="5">
                  <c:v>35.924558427302664</c:v>
                </c:pt>
                <c:pt idx="6">
                  <c:v>35.743121263528401</c:v>
                </c:pt>
                <c:pt idx="7">
                  <c:v>35.561684099754146</c:v>
                </c:pt>
                <c:pt idx="8">
                  <c:v>35.380246935979891</c:v>
                </c:pt>
                <c:pt idx="9">
                  <c:v>35.380246935979891</c:v>
                </c:pt>
                <c:pt idx="10">
                  <c:v>35.380246935979891</c:v>
                </c:pt>
                <c:pt idx="11">
                  <c:v>35.380246935979891</c:v>
                </c:pt>
                <c:pt idx="12">
                  <c:v>35.380246935979891</c:v>
                </c:pt>
                <c:pt idx="13">
                  <c:v>35.380246935979891</c:v>
                </c:pt>
                <c:pt idx="14">
                  <c:v>35.380246935979891</c:v>
                </c:pt>
                <c:pt idx="15">
                  <c:v>35.380246935979891</c:v>
                </c:pt>
                <c:pt idx="16">
                  <c:v>35.380246935979891</c:v>
                </c:pt>
                <c:pt idx="17">
                  <c:v>35.380246935979891</c:v>
                </c:pt>
                <c:pt idx="18">
                  <c:v>35.380246935979891</c:v>
                </c:pt>
                <c:pt idx="19">
                  <c:v>35.380246935979891</c:v>
                </c:pt>
                <c:pt idx="20">
                  <c:v>35.380246935979891</c:v>
                </c:pt>
              </c:numCache>
            </c:numRef>
          </c:val>
          <c:smooth val="0"/>
          <c:extLst>
            <c:ext xmlns:c16="http://schemas.microsoft.com/office/drawing/2014/chart" uri="{C3380CC4-5D6E-409C-BE32-E72D297353CC}">
              <c16:uniqueId val="{00000001-088E-46FF-B825-B4B6670A0F9F}"/>
            </c:ext>
          </c:extLst>
        </c:ser>
        <c:ser>
          <c:idx val="2"/>
          <c:order val="2"/>
          <c:tx>
            <c:strRef>
              <c:f>'Coal Prices'!$R$7</c:f>
              <c:strCache>
                <c:ptCount val="1"/>
                <c:pt idx="0">
                  <c:v>ILB</c:v>
                </c:pt>
              </c:strCache>
            </c:strRef>
          </c:tx>
          <c:spPr>
            <a:ln w="28575" cap="rnd">
              <a:solidFill>
                <a:schemeClr val="accent3"/>
              </a:solidFill>
              <a:round/>
            </a:ln>
            <a:effectLst/>
          </c:spPr>
          <c:marker>
            <c:symbol val="none"/>
          </c:marker>
          <c:cat>
            <c:numRef>
              <c:f>'Coal Prices'!$A$8:$A$28</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'Coal Prices'!$R$8:$R$28</c:f>
              <c:numCache>
                <c:formatCode>0.00</c:formatCode>
                <c:ptCount val="21"/>
                <c:pt idx="0">
                  <c:v>138.79943028730577</c:v>
                </c:pt>
                <c:pt idx="1">
                  <c:v>83.00750242672207</c:v>
                </c:pt>
                <c:pt idx="2">
                  <c:v>27.215574566138386</c:v>
                </c:pt>
                <c:pt idx="3">
                  <c:v>26.761981656702744</c:v>
                </c:pt>
                <c:pt idx="4">
                  <c:v>26.308388747267106</c:v>
                </c:pt>
                <c:pt idx="5">
                  <c:v>25.854795837831464</c:v>
                </c:pt>
                <c:pt idx="6">
                  <c:v>25.401202928395826</c:v>
                </c:pt>
                <c:pt idx="7">
                  <c:v>24.947610018960187</c:v>
                </c:pt>
                <c:pt idx="8">
                  <c:v>24.494017109524545</c:v>
                </c:pt>
                <c:pt idx="9">
                  <c:v>24.31257994575029</c:v>
                </c:pt>
                <c:pt idx="10">
                  <c:v>24.131142781976035</c:v>
                </c:pt>
                <c:pt idx="11">
                  <c:v>23.949705618201779</c:v>
                </c:pt>
                <c:pt idx="12">
                  <c:v>23.768268454427524</c:v>
                </c:pt>
                <c:pt idx="13">
                  <c:v>23.586831290653269</c:v>
                </c:pt>
                <c:pt idx="14">
                  <c:v>23.586831290653269</c:v>
                </c:pt>
                <c:pt idx="15">
                  <c:v>23.586831290653269</c:v>
                </c:pt>
                <c:pt idx="16">
                  <c:v>23.586831290653269</c:v>
                </c:pt>
                <c:pt idx="17">
                  <c:v>23.586831290653269</c:v>
                </c:pt>
                <c:pt idx="18">
                  <c:v>23.586831290653269</c:v>
                </c:pt>
                <c:pt idx="19">
                  <c:v>23.586831290653269</c:v>
                </c:pt>
                <c:pt idx="20">
                  <c:v>23.586831290653269</c:v>
                </c:pt>
              </c:numCache>
            </c:numRef>
          </c:val>
          <c:smooth val="0"/>
          <c:extLst>
            <c:ext xmlns:c16="http://schemas.microsoft.com/office/drawing/2014/chart" uri="{C3380CC4-5D6E-409C-BE32-E72D297353CC}">
              <c16:uniqueId val="{00000002-088E-46FF-B825-B4B6670A0F9F}"/>
            </c:ext>
          </c:extLst>
        </c:ser>
        <c:ser>
          <c:idx val="3"/>
          <c:order val="3"/>
          <c:tx>
            <c:strRef>
              <c:f>'Coal Prices'!$S$7</c:f>
              <c:strCache>
                <c:ptCount val="1"/>
                <c:pt idx="0">
                  <c:v>PRB</c:v>
                </c:pt>
              </c:strCache>
            </c:strRef>
          </c:tx>
          <c:spPr>
            <a:ln w="28575" cap="rnd">
              <a:solidFill>
                <a:schemeClr val="accent4"/>
              </a:solidFill>
              <a:round/>
            </a:ln>
            <a:effectLst/>
          </c:spPr>
          <c:marker>
            <c:symbol val="none"/>
          </c:marker>
          <c:cat>
            <c:numRef>
              <c:f>'Coal Prices'!$A$8:$A$28</c:f>
              <c:numCache>
                <c:formatCode>General</c:formatCode>
                <c:ptCount val="21"/>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numCache>
            </c:numRef>
          </c:cat>
          <c:val>
            <c:numRef>
              <c:f>'Coal Prices'!$S$8:$S$28</c:f>
              <c:numCache>
                <c:formatCode>0.00</c:formatCode>
                <c:ptCount val="21"/>
                <c:pt idx="0">
                  <c:v>14.06138019250483</c:v>
                </c:pt>
                <c:pt idx="1">
                  <c:v>12.700601464197913</c:v>
                </c:pt>
                <c:pt idx="2">
                  <c:v>11.294463444947429</c:v>
                </c:pt>
                <c:pt idx="3">
                  <c:v>11.339822735890994</c:v>
                </c:pt>
                <c:pt idx="4">
                  <c:v>11.385182026834558</c:v>
                </c:pt>
                <c:pt idx="5">
                  <c:v>11.430541317778124</c:v>
                </c:pt>
                <c:pt idx="6">
                  <c:v>11.475900608721687</c:v>
                </c:pt>
                <c:pt idx="7">
                  <c:v>11.521259899665251</c:v>
                </c:pt>
                <c:pt idx="8">
                  <c:v>11.566619190608817</c:v>
                </c:pt>
                <c:pt idx="9">
                  <c:v>11.611978481552381</c:v>
                </c:pt>
                <c:pt idx="10">
                  <c:v>11.657337772495946</c:v>
                </c:pt>
                <c:pt idx="11">
                  <c:v>11.70269706343951</c:v>
                </c:pt>
                <c:pt idx="12">
                  <c:v>11.748056354383076</c:v>
                </c:pt>
                <c:pt idx="13">
                  <c:v>11.79341564532664</c:v>
                </c:pt>
                <c:pt idx="14">
                  <c:v>11.838774936270203</c:v>
                </c:pt>
                <c:pt idx="15">
                  <c:v>11.884134227213769</c:v>
                </c:pt>
                <c:pt idx="16">
                  <c:v>11.929493518157333</c:v>
                </c:pt>
                <c:pt idx="17">
                  <c:v>11.974852809100899</c:v>
                </c:pt>
                <c:pt idx="18">
                  <c:v>12.020212100044462</c:v>
                </c:pt>
                <c:pt idx="19">
                  <c:v>12.065571390988028</c:v>
                </c:pt>
                <c:pt idx="20">
                  <c:v>12.110930681931592</c:v>
                </c:pt>
              </c:numCache>
            </c:numRef>
          </c:val>
          <c:smooth val="0"/>
          <c:extLst>
            <c:ext xmlns:c16="http://schemas.microsoft.com/office/drawing/2014/chart" uri="{C3380CC4-5D6E-409C-BE32-E72D297353CC}">
              <c16:uniqueId val="{00000003-088E-46FF-B825-B4B6670A0F9F}"/>
            </c:ext>
          </c:extLst>
        </c:ser>
        <c:dLbls>
          <c:showLegendKey val="0"/>
          <c:showVal val="0"/>
          <c:showCatName val="0"/>
          <c:showSerName val="0"/>
          <c:showPercent val="0"/>
          <c:showBubbleSize val="0"/>
        </c:dLbls>
        <c:smooth val="0"/>
        <c:axId val="593777360"/>
        <c:axId val="593779536"/>
      </c:lineChart>
      <c:catAx>
        <c:axId val="59377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3779536"/>
        <c:crosses val="autoZero"/>
        <c:auto val="1"/>
        <c:lblAlgn val="ctr"/>
        <c:lblOffset val="100"/>
        <c:noMultiLvlLbl val="0"/>
      </c:catAx>
      <c:valAx>
        <c:axId val="593779536"/>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solidFill>
                      <a:schemeClr val="tx1">
                        <a:lumMod val="65000"/>
                        <a:lumOff val="35000"/>
                      </a:schemeClr>
                    </a:solidFill>
                  </a:rPr>
                  <a:t>2021$/short</a:t>
                </a:r>
                <a:r>
                  <a:rPr lang="en-US" sz="1100" baseline="0">
                    <a:solidFill>
                      <a:schemeClr val="tx1">
                        <a:lumMod val="65000"/>
                        <a:lumOff val="35000"/>
                      </a:schemeClr>
                    </a:solidFill>
                  </a:rPr>
                  <a:t> ton</a:t>
                </a:r>
              </a:p>
            </c:rich>
          </c:tx>
          <c:layout>
            <c:manualLayout>
              <c:xMode val="edge"/>
              <c:yMode val="edge"/>
              <c:x val="1.8645540926228256E-2"/>
              <c:y val="0.2613316438893414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3777360"/>
        <c:crosses val="autoZero"/>
        <c:crossBetween val="between"/>
      </c:valAx>
      <c:spPr>
        <a:noFill/>
        <a:ln>
          <a:noFill/>
        </a:ln>
        <a:effectLst/>
      </c:spPr>
    </c:plotArea>
    <c:legend>
      <c:legendPos val="b"/>
      <c:layout>
        <c:manualLayout>
          <c:xMode val="edge"/>
          <c:yMode val="edge"/>
          <c:x val="0.14778510269519302"/>
          <c:y val="0.91590219326032518"/>
          <c:w val="0.73639357905457659"/>
          <c:h val="6.110930099254834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09033770337206"/>
          <c:y val="6.5139228689983439E-2"/>
          <c:w val="0.85689285974924745"/>
          <c:h val="0.74462857816963901"/>
        </c:manualLayout>
      </c:layout>
      <c:lineChart>
        <c:grouping val="standard"/>
        <c:varyColors val="0"/>
        <c:ser>
          <c:idx val="0"/>
          <c:order val="0"/>
          <c:tx>
            <c:strRef>
              <c:f>'Coal Prices'!$P$7</c:f>
              <c:strCache>
                <c:ptCount val="1"/>
                <c:pt idx="0">
                  <c:v>CAPP</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'Coal Prices'!$O$8:$O$23</c15:sqref>
                  </c15:fullRef>
                </c:ext>
              </c:extLst>
              <c:f>'Coal Prices'!$O$9:$O$23</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'Coal Prices'!$P$8:$P$23</c15:sqref>
                  </c15:fullRef>
                </c:ext>
              </c:extLst>
              <c:f>'Coal Prices'!$P$9:$P$23</c:f>
              <c:numCache>
                <c:formatCode>0.00</c:formatCode>
                <c:ptCount val="15"/>
                <c:pt idx="0">
                  <c:v>97.386397655831843</c:v>
                </c:pt>
                <c:pt idx="1">
                  <c:v>48.080848400177814</c:v>
                </c:pt>
                <c:pt idx="2">
                  <c:v>47.17366258130653</c:v>
                </c:pt>
                <c:pt idx="3">
                  <c:v>47.082943999419406</c:v>
                </c:pt>
                <c:pt idx="4">
                  <c:v>46.992225417532275</c:v>
                </c:pt>
                <c:pt idx="5">
                  <c:v>46.901506835645144</c:v>
                </c:pt>
                <c:pt idx="6">
                  <c:v>46.81078825375802</c:v>
                </c:pt>
                <c:pt idx="7">
                  <c:v>46.720069671870888</c:v>
                </c:pt>
                <c:pt idx="8">
                  <c:v>46.720069671870888</c:v>
                </c:pt>
                <c:pt idx="9">
                  <c:v>46.720069671870888</c:v>
                </c:pt>
                <c:pt idx="10">
                  <c:v>46.720069671870888</c:v>
                </c:pt>
                <c:pt idx="11">
                  <c:v>46.720069671870888</c:v>
                </c:pt>
                <c:pt idx="12">
                  <c:v>46.720069671870888</c:v>
                </c:pt>
                <c:pt idx="13">
                  <c:v>46.720069671870888</c:v>
                </c:pt>
                <c:pt idx="14">
                  <c:v>46.720069671870888</c:v>
                </c:pt>
              </c:numCache>
            </c:numRef>
          </c:val>
          <c:smooth val="0"/>
          <c:extLst>
            <c:ext xmlns:c16="http://schemas.microsoft.com/office/drawing/2014/chart" uri="{C3380CC4-5D6E-409C-BE32-E72D297353CC}">
              <c16:uniqueId val="{00000000-BCA1-48D4-98C3-0C59CC8CE0C3}"/>
            </c:ext>
          </c:extLst>
        </c:ser>
        <c:dLbls>
          <c:showLegendKey val="0"/>
          <c:showVal val="0"/>
          <c:showCatName val="0"/>
          <c:showSerName val="0"/>
          <c:showPercent val="0"/>
          <c:showBubbleSize val="0"/>
        </c:dLbls>
        <c:smooth val="0"/>
        <c:axId val="733355288"/>
        <c:axId val="733352664"/>
      </c:lineChart>
      <c:catAx>
        <c:axId val="7333552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30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3352664"/>
        <c:crosses val="autoZero"/>
        <c:auto val="1"/>
        <c:lblAlgn val="ctr"/>
        <c:lblOffset val="100"/>
        <c:noMultiLvlLbl val="0"/>
      </c:catAx>
      <c:valAx>
        <c:axId val="73335266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$2021 /short ton</a:t>
                </a:r>
                <a:endParaRPr lang="en-US" baseline="-25000"/>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3355288"/>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9.xml"/><Relationship Id="rId4"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4.xml"/><Relationship Id="rId4" Type="http://schemas.openxmlformats.org/officeDocument/2006/relationships/chart" Target="../charts/chart4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1.png"/><Relationship Id="rId1" Type="http://schemas.openxmlformats.org/officeDocument/2006/relationships/chart" Target="../charts/chart19.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xdr:col>
      <xdr:colOff>571500</xdr:colOff>
      <xdr:row>67</xdr:row>
      <xdr:rowOff>133350</xdr:rowOff>
    </xdr:from>
    <xdr:to>
      <xdr:col>9</xdr:col>
      <xdr:colOff>692150</xdr:colOff>
      <xdr:row>80</xdr:row>
      <xdr:rowOff>45085</xdr:rowOff>
    </xdr:to>
    <xdr:graphicFrame macro="">
      <xdr:nvGraphicFramePr>
        <xdr:cNvPr id="2" name="Chart 1">
          <a:extLst>
            <a:ext uri="{FF2B5EF4-FFF2-40B4-BE49-F238E27FC236}">
              <a16:creationId xmlns:a16="http://schemas.microsoft.com/office/drawing/2014/main" id="{19030340-D2C0-48F3-9180-089DC4CA7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495432</xdr:colOff>
      <xdr:row>28</xdr:row>
      <xdr:rowOff>91805</xdr:rowOff>
    </xdr:from>
    <xdr:to>
      <xdr:col>16</xdr:col>
      <xdr:colOff>215326</xdr:colOff>
      <xdr:row>57</xdr:row>
      <xdr:rowOff>47355</xdr:rowOff>
    </xdr:to>
    <xdr:graphicFrame macro="">
      <xdr:nvGraphicFramePr>
        <xdr:cNvPr id="2" name="Chart 1">
          <a:extLst>
            <a:ext uri="{FF2B5EF4-FFF2-40B4-BE49-F238E27FC236}">
              <a16:creationId xmlns:a16="http://schemas.microsoft.com/office/drawing/2014/main" id="{C19CCE0A-7293-4361-91CE-4DB9F0842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5688</xdr:colOff>
      <xdr:row>55</xdr:row>
      <xdr:rowOff>87039</xdr:rowOff>
    </xdr:from>
    <xdr:to>
      <xdr:col>16</xdr:col>
      <xdr:colOff>551223</xdr:colOff>
      <xdr:row>84</xdr:row>
      <xdr:rowOff>61639</xdr:rowOff>
    </xdr:to>
    <xdr:graphicFrame macro="">
      <xdr:nvGraphicFramePr>
        <xdr:cNvPr id="3" name="Chart 2">
          <a:extLst>
            <a:ext uri="{FF2B5EF4-FFF2-40B4-BE49-F238E27FC236}">
              <a16:creationId xmlns:a16="http://schemas.microsoft.com/office/drawing/2014/main" id="{F70E853F-401C-424A-B890-94575BA5B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537188</xdr:colOff>
      <xdr:row>0</xdr:row>
      <xdr:rowOff>0</xdr:rowOff>
    </xdr:from>
    <xdr:to>
      <xdr:col>16</xdr:col>
      <xdr:colOff>440667</xdr:colOff>
      <xdr:row>26</xdr:row>
      <xdr:rowOff>141637</xdr:rowOff>
    </xdr:to>
    <xdr:graphicFrame macro="">
      <xdr:nvGraphicFramePr>
        <xdr:cNvPr id="4" name="Chart 3">
          <a:extLst>
            <a:ext uri="{FF2B5EF4-FFF2-40B4-BE49-F238E27FC236}">
              <a16:creationId xmlns:a16="http://schemas.microsoft.com/office/drawing/2014/main" id="{D192AE2D-4989-424A-ACEC-1534CFB28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35278</xdr:colOff>
      <xdr:row>81</xdr:row>
      <xdr:rowOff>42333</xdr:rowOff>
    </xdr:from>
    <xdr:to>
      <xdr:col>16</xdr:col>
      <xdr:colOff>580813</xdr:colOff>
      <xdr:row>109</xdr:row>
      <xdr:rowOff>147461</xdr:rowOff>
    </xdr:to>
    <xdr:graphicFrame macro="">
      <xdr:nvGraphicFramePr>
        <xdr:cNvPr id="5" name="Chart 4">
          <a:extLst>
            <a:ext uri="{FF2B5EF4-FFF2-40B4-BE49-F238E27FC236}">
              <a16:creationId xmlns:a16="http://schemas.microsoft.com/office/drawing/2014/main" id="{2A125C3A-1387-4923-B4C5-D6222DFF1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112</xdr:row>
      <xdr:rowOff>0</xdr:rowOff>
    </xdr:from>
    <xdr:to>
      <xdr:col>16</xdr:col>
      <xdr:colOff>545535</xdr:colOff>
      <xdr:row>140</xdr:row>
      <xdr:rowOff>105128</xdr:rowOff>
    </xdr:to>
    <xdr:graphicFrame macro="">
      <xdr:nvGraphicFramePr>
        <xdr:cNvPr id="6" name="Chart 5">
          <a:extLst>
            <a:ext uri="{FF2B5EF4-FFF2-40B4-BE49-F238E27FC236}">
              <a16:creationId xmlns:a16="http://schemas.microsoft.com/office/drawing/2014/main" id="{2A218379-8AA3-4EF7-92DB-B47F308CD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495432</xdr:colOff>
      <xdr:row>28</xdr:row>
      <xdr:rowOff>91805</xdr:rowOff>
    </xdr:from>
    <xdr:to>
      <xdr:col>16</xdr:col>
      <xdr:colOff>215326</xdr:colOff>
      <xdr:row>57</xdr:row>
      <xdr:rowOff>47355</xdr:rowOff>
    </xdr:to>
    <xdr:graphicFrame macro="">
      <xdr:nvGraphicFramePr>
        <xdr:cNvPr id="2" name="Chart 1">
          <a:extLst>
            <a:ext uri="{FF2B5EF4-FFF2-40B4-BE49-F238E27FC236}">
              <a16:creationId xmlns:a16="http://schemas.microsoft.com/office/drawing/2014/main" id="{6890DD39-2FBE-4524-96D8-62AEEDA0B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5688</xdr:colOff>
      <xdr:row>55</xdr:row>
      <xdr:rowOff>87039</xdr:rowOff>
    </xdr:from>
    <xdr:to>
      <xdr:col>16</xdr:col>
      <xdr:colOff>551223</xdr:colOff>
      <xdr:row>84</xdr:row>
      <xdr:rowOff>61639</xdr:rowOff>
    </xdr:to>
    <xdr:graphicFrame macro="">
      <xdr:nvGraphicFramePr>
        <xdr:cNvPr id="3" name="Chart 2">
          <a:extLst>
            <a:ext uri="{FF2B5EF4-FFF2-40B4-BE49-F238E27FC236}">
              <a16:creationId xmlns:a16="http://schemas.microsoft.com/office/drawing/2014/main" id="{AA44A838-2E98-4709-9FBF-E525B1E73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235563</xdr:colOff>
      <xdr:row>0</xdr:row>
      <xdr:rowOff>0</xdr:rowOff>
    </xdr:from>
    <xdr:to>
      <xdr:col>17</xdr:col>
      <xdr:colOff>139042</xdr:colOff>
      <xdr:row>27</xdr:row>
      <xdr:rowOff>14637</xdr:rowOff>
    </xdr:to>
    <xdr:graphicFrame macro="">
      <xdr:nvGraphicFramePr>
        <xdr:cNvPr id="4" name="Chart 3">
          <a:extLst>
            <a:ext uri="{FF2B5EF4-FFF2-40B4-BE49-F238E27FC236}">
              <a16:creationId xmlns:a16="http://schemas.microsoft.com/office/drawing/2014/main" id="{A2C0CFE9-E1C9-4088-86BC-14E28AABE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35278</xdr:colOff>
      <xdr:row>81</xdr:row>
      <xdr:rowOff>42333</xdr:rowOff>
    </xdr:from>
    <xdr:to>
      <xdr:col>16</xdr:col>
      <xdr:colOff>580813</xdr:colOff>
      <xdr:row>109</xdr:row>
      <xdr:rowOff>147461</xdr:rowOff>
    </xdr:to>
    <xdr:graphicFrame macro="">
      <xdr:nvGraphicFramePr>
        <xdr:cNvPr id="5" name="Chart 4">
          <a:extLst>
            <a:ext uri="{FF2B5EF4-FFF2-40B4-BE49-F238E27FC236}">
              <a16:creationId xmlns:a16="http://schemas.microsoft.com/office/drawing/2014/main" id="{30AA4C6C-CE0C-4552-B75C-FC9BB565C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112</xdr:row>
      <xdr:rowOff>0</xdr:rowOff>
    </xdr:from>
    <xdr:to>
      <xdr:col>16</xdr:col>
      <xdr:colOff>545535</xdr:colOff>
      <xdr:row>140</xdr:row>
      <xdr:rowOff>105128</xdr:rowOff>
    </xdr:to>
    <xdr:graphicFrame macro="">
      <xdr:nvGraphicFramePr>
        <xdr:cNvPr id="6" name="Chart 5">
          <a:extLst>
            <a:ext uri="{FF2B5EF4-FFF2-40B4-BE49-F238E27FC236}">
              <a16:creationId xmlns:a16="http://schemas.microsoft.com/office/drawing/2014/main" id="{E43BF636-076B-411A-89C6-A4396E40F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130969</xdr:colOff>
      <xdr:row>23</xdr:row>
      <xdr:rowOff>96837</xdr:rowOff>
    </xdr:from>
    <xdr:to>
      <xdr:col>8</xdr:col>
      <xdr:colOff>100806</xdr:colOff>
      <xdr:row>43</xdr:row>
      <xdr:rowOff>103187</xdr:rowOff>
    </xdr:to>
    <xdr:graphicFrame macro="">
      <xdr:nvGraphicFramePr>
        <xdr:cNvPr id="2" name="Chart 1">
          <a:extLst>
            <a:ext uri="{FF2B5EF4-FFF2-40B4-BE49-F238E27FC236}">
              <a16:creationId xmlns:a16="http://schemas.microsoft.com/office/drawing/2014/main" id="{665119B5-1319-4B9B-B1AE-10EC8B50C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24</xdr:row>
      <xdr:rowOff>0</xdr:rowOff>
    </xdr:from>
    <xdr:to>
      <xdr:col>17</xdr:col>
      <xdr:colOff>596900</xdr:colOff>
      <xdr:row>44</xdr:row>
      <xdr:rowOff>6350</xdr:rowOff>
    </xdr:to>
    <xdr:graphicFrame macro="">
      <xdr:nvGraphicFramePr>
        <xdr:cNvPr id="3" name="Chart 2">
          <a:extLst>
            <a:ext uri="{FF2B5EF4-FFF2-40B4-BE49-F238E27FC236}">
              <a16:creationId xmlns:a16="http://schemas.microsoft.com/office/drawing/2014/main" id="{2ADB3669-2B64-4DA3-AADD-B8CC36491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24</xdr:row>
      <xdr:rowOff>0</xdr:rowOff>
    </xdr:from>
    <xdr:to>
      <xdr:col>27</xdr:col>
      <xdr:colOff>596900</xdr:colOff>
      <xdr:row>44</xdr:row>
      <xdr:rowOff>6350</xdr:rowOff>
    </xdr:to>
    <xdr:graphicFrame macro="">
      <xdr:nvGraphicFramePr>
        <xdr:cNvPr id="4" name="Chart 3">
          <a:extLst>
            <a:ext uri="{FF2B5EF4-FFF2-40B4-BE49-F238E27FC236}">
              <a16:creationId xmlns:a16="http://schemas.microsoft.com/office/drawing/2014/main" id="{0EB5AB47-D0BF-4E2E-8876-FEDC59AB4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48</xdr:row>
      <xdr:rowOff>0</xdr:rowOff>
    </xdr:from>
    <xdr:to>
      <xdr:col>17</xdr:col>
      <xdr:colOff>479425</xdr:colOff>
      <xdr:row>65</xdr:row>
      <xdr:rowOff>110966</xdr:rowOff>
    </xdr:to>
    <xdr:graphicFrame macro="">
      <xdr:nvGraphicFramePr>
        <xdr:cNvPr id="5" name="Chart 4">
          <a:extLst>
            <a:ext uri="{FF2B5EF4-FFF2-40B4-BE49-F238E27FC236}">
              <a16:creationId xmlns:a16="http://schemas.microsoft.com/office/drawing/2014/main" id="{900A5228-642A-4B1C-A8EB-4AACDE2D61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48</xdr:row>
      <xdr:rowOff>0</xdr:rowOff>
    </xdr:from>
    <xdr:to>
      <xdr:col>27</xdr:col>
      <xdr:colOff>482600</xdr:colOff>
      <xdr:row>65</xdr:row>
      <xdr:rowOff>107791</xdr:rowOff>
    </xdr:to>
    <xdr:graphicFrame macro="">
      <xdr:nvGraphicFramePr>
        <xdr:cNvPr id="6" name="Chart 5">
          <a:extLst>
            <a:ext uri="{FF2B5EF4-FFF2-40B4-BE49-F238E27FC236}">
              <a16:creationId xmlns:a16="http://schemas.microsoft.com/office/drawing/2014/main" id="{A8A92A07-F55E-442A-9E97-EA370E3D8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3</xdr:row>
      <xdr:rowOff>7937</xdr:rowOff>
    </xdr:from>
    <xdr:to>
      <xdr:col>12</xdr:col>
      <xdr:colOff>304800</xdr:colOff>
      <xdr:row>18</xdr:row>
      <xdr:rowOff>36512</xdr:rowOff>
    </xdr:to>
    <xdr:graphicFrame macro="">
      <xdr:nvGraphicFramePr>
        <xdr:cNvPr id="2" name="Chart 1">
          <a:extLst>
            <a:ext uri="{FF2B5EF4-FFF2-40B4-BE49-F238E27FC236}">
              <a16:creationId xmlns:a16="http://schemas.microsoft.com/office/drawing/2014/main" id="{0A0EF042-6F87-6C05-7944-5948C20E32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581025</xdr:colOff>
      <xdr:row>21</xdr:row>
      <xdr:rowOff>171450</xdr:rowOff>
    </xdr:from>
    <xdr:to>
      <xdr:col>13</xdr:col>
      <xdr:colOff>581025</xdr:colOff>
      <xdr:row>33</xdr:row>
      <xdr:rowOff>171450</xdr:rowOff>
    </xdr:to>
    <xdr:graphicFrame macro="">
      <xdr:nvGraphicFramePr>
        <xdr:cNvPr id="3" name="Chart 2">
          <a:extLst>
            <a:ext uri="{FF2B5EF4-FFF2-40B4-BE49-F238E27FC236}">
              <a16:creationId xmlns:a16="http://schemas.microsoft.com/office/drawing/2014/main" id="{943693BA-14AA-43D6-8DB5-5ACBA0C454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486833</xdr:colOff>
      <xdr:row>2</xdr:row>
      <xdr:rowOff>190499</xdr:rowOff>
    </xdr:from>
    <xdr:to>
      <xdr:col>15</xdr:col>
      <xdr:colOff>51153</xdr:colOff>
      <xdr:row>20</xdr:row>
      <xdr:rowOff>98424</xdr:rowOff>
    </xdr:to>
    <xdr:graphicFrame macro="">
      <xdr:nvGraphicFramePr>
        <xdr:cNvPr id="2" name="Chart 1">
          <a:extLst>
            <a:ext uri="{FF2B5EF4-FFF2-40B4-BE49-F238E27FC236}">
              <a16:creationId xmlns:a16="http://schemas.microsoft.com/office/drawing/2014/main" id="{3E9A5365-2203-4A83-922B-44A3BD143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21167</xdr:colOff>
      <xdr:row>1</xdr:row>
      <xdr:rowOff>31749</xdr:rowOff>
    </xdr:from>
    <xdr:to>
      <xdr:col>27</xdr:col>
      <xdr:colOff>199319</xdr:colOff>
      <xdr:row>18</xdr:row>
      <xdr:rowOff>106185</xdr:rowOff>
    </xdr:to>
    <xdr:graphicFrame macro="">
      <xdr:nvGraphicFramePr>
        <xdr:cNvPr id="3" name="Chart 2">
          <a:extLst>
            <a:ext uri="{FF2B5EF4-FFF2-40B4-BE49-F238E27FC236}">
              <a16:creationId xmlns:a16="http://schemas.microsoft.com/office/drawing/2014/main" id="{52EFB218-51E4-4901-A7CA-32C2FBEB4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243416</xdr:colOff>
      <xdr:row>28</xdr:row>
      <xdr:rowOff>148166</xdr:rowOff>
    </xdr:from>
    <xdr:to>
      <xdr:col>22</xdr:col>
      <xdr:colOff>418394</xdr:colOff>
      <xdr:row>46</xdr:row>
      <xdr:rowOff>39511</xdr:rowOff>
    </xdr:to>
    <xdr:graphicFrame macro="">
      <xdr:nvGraphicFramePr>
        <xdr:cNvPr id="4" name="Chart 3">
          <a:extLst>
            <a:ext uri="{FF2B5EF4-FFF2-40B4-BE49-F238E27FC236}">
              <a16:creationId xmlns:a16="http://schemas.microsoft.com/office/drawing/2014/main" id="{50676232-D679-47CD-8A4C-C48E2141F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401814</xdr:colOff>
      <xdr:row>32</xdr:row>
      <xdr:rowOff>28574</xdr:rowOff>
    </xdr:from>
    <xdr:to>
      <xdr:col>10</xdr:col>
      <xdr:colOff>580673</xdr:colOff>
      <xdr:row>49</xdr:row>
      <xdr:rowOff>113594</xdr:rowOff>
    </xdr:to>
    <xdr:graphicFrame macro="">
      <xdr:nvGraphicFramePr>
        <xdr:cNvPr id="5" name="Chart 4">
          <a:extLst>
            <a:ext uri="{FF2B5EF4-FFF2-40B4-BE49-F238E27FC236}">
              <a16:creationId xmlns:a16="http://schemas.microsoft.com/office/drawing/2014/main" id="{839937EF-2351-464E-8C44-E09027867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172861</xdr:colOff>
      <xdr:row>12</xdr:row>
      <xdr:rowOff>127000</xdr:rowOff>
    </xdr:from>
    <xdr:to>
      <xdr:col>13</xdr:col>
      <xdr:colOff>173990</xdr:colOff>
      <xdr:row>27</xdr:row>
      <xdr:rowOff>107950</xdr:rowOff>
    </xdr:to>
    <xdr:graphicFrame macro="">
      <xdr:nvGraphicFramePr>
        <xdr:cNvPr id="6" name="Chart 5">
          <a:extLst>
            <a:ext uri="{FF2B5EF4-FFF2-40B4-BE49-F238E27FC236}">
              <a16:creationId xmlns:a16="http://schemas.microsoft.com/office/drawing/2014/main" id="{676EC452-676F-4CED-9FFE-242051AEB2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518584</xdr:colOff>
      <xdr:row>7</xdr:row>
      <xdr:rowOff>74084</xdr:rowOff>
    </xdr:from>
    <xdr:to>
      <xdr:col>27</xdr:col>
      <xdr:colOff>506307</xdr:colOff>
      <xdr:row>22</xdr:row>
      <xdr:rowOff>86784</xdr:rowOff>
    </xdr:to>
    <xdr:graphicFrame macro="">
      <xdr:nvGraphicFramePr>
        <xdr:cNvPr id="7" name="Chart 6">
          <a:extLst>
            <a:ext uri="{FF2B5EF4-FFF2-40B4-BE49-F238E27FC236}">
              <a16:creationId xmlns:a16="http://schemas.microsoft.com/office/drawing/2014/main" id="{208D102A-3764-4A9F-81FB-BCDAD407A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243417</xdr:colOff>
      <xdr:row>40</xdr:row>
      <xdr:rowOff>52917</xdr:rowOff>
    </xdr:from>
    <xdr:to>
      <xdr:col>9</xdr:col>
      <xdr:colOff>234316</xdr:colOff>
      <xdr:row>55</xdr:row>
      <xdr:rowOff>47978</xdr:rowOff>
    </xdr:to>
    <xdr:graphicFrame macro="">
      <xdr:nvGraphicFramePr>
        <xdr:cNvPr id="8" name="Chart 7">
          <a:extLst>
            <a:ext uri="{FF2B5EF4-FFF2-40B4-BE49-F238E27FC236}">
              <a16:creationId xmlns:a16="http://schemas.microsoft.com/office/drawing/2014/main" id="{EE9A696D-CCED-47A5-836D-6D617F237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179917</xdr:colOff>
      <xdr:row>36</xdr:row>
      <xdr:rowOff>52917</xdr:rowOff>
    </xdr:from>
    <xdr:to>
      <xdr:col>21</xdr:col>
      <xdr:colOff>181045</xdr:colOff>
      <xdr:row>51</xdr:row>
      <xdr:rowOff>51153</xdr:rowOff>
    </xdr:to>
    <xdr:graphicFrame macro="">
      <xdr:nvGraphicFramePr>
        <xdr:cNvPr id="9" name="Chart 8">
          <a:extLst>
            <a:ext uri="{FF2B5EF4-FFF2-40B4-BE49-F238E27FC236}">
              <a16:creationId xmlns:a16="http://schemas.microsoft.com/office/drawing/2014/main" id="{AD59E7C6-6861-4F92-B93F-F917A4718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542926</xdr:colOff>
      <xdr:row>3</xdr:row>
      <xdr:rowOff>85725</xdr:rowOff>
    </xdr:from>
    <xdr:to>
      <xdr:col>13</xdr:col>
      <xdr:colOff>320731</xdr:colOff>
      <xdr:row>31</xdr:row>
      <xdr:rowOff>47625</xdr:rowOff>
    </xdr:to>
    <xdr:grpSp>
      <xdr:nvGrpSpPr>
        <xdr:cNvPr id="9" name="Group 8">
          <a:extLst>
            <a:ext uri="{FF2B5EF4-FFF2-40B4-BE49-F238E27FC236}">
              <a16:creationId xmlns:a16="http://schemas.microsoft.com/office/drawing/2014/main" id="{691B30D4-F6D6-2353-328A-0B47F3105C91}"/>
            </a:ext>
          </a:extLst>
        </xdr:cNvPr>
        <xdr:cNvGrpSpPr/>
      </xdr:nvGrpSpPr>
      <xdr:grpSpPr>
        <a:xfrm>
          <a:off x="542926" y="657225"/>
          <a:ext cx="7757638" cy="5295900"/>
          <a:chOff x="542926" y="625475"/>
          <a:chExt cx="7757638" cy="4999567"/>
        </a:xfrm>
      </xdr:grpSpPr>
      <xdr:pic>
        <xdr:nvPicPr>
          <xdr:cNvPr id="3" name="Picture 2">
            <a:extLst>
              <a:ext uri="{FF2B5EF4-FFF2-40B4-BE49-F238E27FC236}">
                <a16:creationId xmlns:a16="http://schemas.microsoft.com/office/drawing/2014/main" id="{1AB55B0E-AC49-7CEE-D383-6FFB2A3728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6" y="625475"/>
            <a:ext cx="7749646" cy="4999567"/>
          </a:xfrm>
          <a:prstGeom prst="rect">
            <a:avLst/>
          </a:prstGeom>
        </xdr:spPr>
      </xdr:pic>
      <xdr:sp macro="" textlink="">
        <xdr:nvSpPr>
          <xdr:cNvPr id="4" name="Rectangle 3">
            <a:extLst>
              <a:ext uri="{FF2B5EF4-FFF2-40B4-BE49-F238E27FC236}">
                <a16:creationId xmlns:a16="http://schemas.microsoft.com/office/drawing/2014/main" id="{4C940968-E3A1-50D8-E94F-CB423DEA8775}"/>
              </a:ext>
            </a:extLst>
          </xdr:cNvPr>
          <xdr:cNvSpPr/>
        </xdr:nvSpPr>
        <xdr:spPr>
          <a:xfrm>
            <a:off x="1230287" y="657205"/>
            <a:ext cx="7070277" cy="2274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 tIns="9144" rIns="9144" bIns="9144" rtlCol="0" anchor="b"/>
          <a:lstStyle/>
          <a:p>
            <a:pPr algn="ctr"/>
            <a:r>
              <a:rPr lang="en-US" sz="1400" b="1">
                <a:solidFill>
                  <a:schemeClr val="tx1">
                    <a:lumMod val="75000"/>
                    <a:lumOff val="25000"/>
                  </a:schemeClr>
                </a:solidFill>
                <a:latin typeface="Arial" panose="020B0604020202020204" pitchFamily="34" charset="0"/>
                <a:cs typeface="Arial" panose="020B0604020202020204" pitchFamily="34" charset="0"/>
              </a:rPr>
              <a:t>Electricity Market Prices $/MWh</a:t>
            </a:r>
          </a:p>
        </xdr:txBody>
      </xdr:sp>
    </xdr:grpSp>
    <xdr:clientData/>
  </xdr:twoCellAnchor>
  <xdr:twoCellAnchor>
    <xdr:from>
      <xdr:col>14</xdr:col>
      <xdr:colOff>485775</xdr:colOff>
      <xdr:row>3</xdr:row>
      <xdr:rowOff>0</xdr:rowOff>
    </xdr:from>
    <xdr:to>
      <xdr:col>27</xdr:col>
      <xdr:colOff>217869</xdr:colOff>
      <xdr:row>30</xdr:row>
      <xdr:rowOff>139700</xdr:rowOff>
    </xdr:to>
    <xdr:grpSp>
      <xdr:nvGrpSpPr>
        <xdr:cNvPr id="10" name="Group 9">
          <a:extLst>
            <a:ext uri="{FF2B5EF4-FFF2-40B4-BE49-F238E27FC236}">
              <a16:creationId xmlns:a16="http://schemas.microsoft.com/office/drawing/2014/main" id="{CB60B510-5488-8390-205D-7C0CD0AEE809}"/>
            </a:ext>
          </a:extLst>
        </xdr:cNvPr>
        <xdr:cNvGrpSpPr/>
      </xdr:nvGrpSpPr>
      <xdr:grpSpPr>
        <a:xfrm>
          <a:off x="9079442" y="571500"/>
          <a:ext cx="7711927" cy="5283200"/>
          <a:chOff x="9079442" y="539750"/>
          <a:chExt cx="7711927" cy="4997450"/>
        </a:xfrm>
      </xdr:grpSpPr>
      <xdr:pic>
        <xdr:nvPicPr>
          <xdr:cNvPr id="7" name="Picture 6">
            <a:extLst>
              <a:ext uri="{FF2B5EF4-FFF2-40B4-BE49-F238E27FC236}">
                <a16:creationId xmlns:a16="http://schemas.microsoft.com/office/drawing/2014/main" id="{3597BA26-46DC-9B1F-E7D3-231F36031C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79442" y="539750"/>
            <a:ext cx="7711927" cy="4997450"/>
          </a:xfrm>
          <a:prstGeom prst="rect">
            <a:avLst/>
          </a:prstGeom>
        </xdr:spPr>
      </xdr:pic>
      <xdr:sp macro="" textlink="">
        <xdr:nvSpPr>
          <xdr:cNvPr id="8" name="Rectangle 7">
            <a:extLst>
              <a:ext uri="{FF2B5EF4-FFF2-40B4-BE49-F238E27FC236}">
                <a16:creationId xmlns:a16="http://schemas.microsoft.com/office/drawing/2014/main" id="{3F6BE6C4-6FEE-49A8-87D4-2C19A375A026}"/>
              </a:ext>
            </a:extLst>
          </xdr:cNvPr>
          <xdr:cNvSpPr/>
        </xdr:nvSpPr>
        <xdr:spPr>
          <a:xfrm>
            <a:off x="9570509" y="570442"/>
            <a:ext cx="7067102" cy="2147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 tIns="9144" rIns="9144" bIns="9144" rtlCol="0" anchor="b"/>
          <a:lstStyle/>
          <a:p>
            <a:pPr algn="ctr"/>
            <a:r>
              <a:rPr lang="en-US" sz="1400" b="1">
                <a:solidFill>
                  <a:schemeClr val="tx1">
                    <a:lumMod val="75000"/>
                    <a:lumOff val="25000"/>
                  </a:schemeClr>
                </a:solidFill>
                <a:latin typeface="Arial" panose="020B0604020202020204" pitchFamily="34" charset="0"/>
                <a:cs typeface="Arial" panose="020B0604020202020204" pitchFamily="34" charset="0"/>
              </a:rPr>
              <a:t>Natural</a:t>
            </a:r>
            <a:r>
              <a:rPr lang="en-US" sz="1400" b="1" baseline="0">
                <a:solidFill>
                  <a:schemeClr val="tx1">
                    <a:lumMod val="75000"/>
                    <a:lumOff val="25000"/>
                  </a:schemeClr>
                </a:solidFill>
                <a:latin typeface="Arial" panose="020B0604020202020204" pitchFamily="34" charset="0"/>
                <a:cs typeface="Arial" panose="020B0604020202020204" pitchFamily="34" charset="0"/>
              </a:rPr>
              <a:t> Gas</a:t>
            </a:r>
            <a:r>
              <a:rPr lang="en-US" sz="1400" b="1">
                <a:solidFill>
                  <a:schemeClr val="tx1">
                    <a:lumMod val="75000"/>
                    <a:lumOff val="25000"/>
                  </a:schemeClr>
                </a:solidFill>
                <a:latin typeface="Arial" panose="020B0604020202020204" pitchFamily="34" charset="0"/>
                <a:cs typeface="Arial" panose="020B0604020202020204" pitchFamily="34" charset="0"/>
              </a:rPr>
              <a:t> Prices $/MMBtu</a:t>
            </a:r>
          </a:p>
        </xdr:txBody>
      </xdr:sp>
    </xdr:grpSp>
    <xdr:clientData/>
  </xdr:twoCellAnchor>
  <xdr:twoCellAnchor editAs="oneCell">
    <xdr:from>
      <xdr:col>15</xdr:col>
      <xdr:colOff>603250</xdr:colOff>
      <xdr:row>35</xdr:row>
      <xdr:rowOff>158750</xdr:rowOff>
    </xdr:from>
    <xdr:to>
      <xdr:col>28</xdr:col>
      <xdr:colOff>253255</xdr:colOff>
      <xdr:row>63</xdr:row>
      <xdr:rowOff>62018</xdr:rowOff>
    </xdr:to>
    <xdr:pic>
      <xdr:nvPicPr>
        <xdr:cNvPr id="14" name="Picture 13">
          <a:extLst>
            <a:ext uri="{FF2B5EF4-FFF2-40B4-BE49-F238E27FC236}">
              <a16:creationId xmlns:a16="http://schemas.microsoft.com/office/drawing/2014/main" id="{C1D722CB-D905-28D4-ACB4-AD8B78BA8F15}"/>
            </a:ext>
          </a:extLst>
        </xdr:cNvPr>
        <xdr:cNvPicPr>
          <a:picLocks noChangeAspect="1"/>
        </xdr:cNvPicPr>
      </xdr:nvPicPr>
      <xdr:blipFill>
        <a:blip xmlns:r="http://schemas.openxmlformats.org/officeDocument/2006/relationships" r:embed="rId3"/>
        <a:stretch>
          <a:fillRect/>
        </a:stretch>
      </xdr:blipFill>
      <xdr:spPr>
        <a:xfrm>
          <a:off x="9810750" y="6455833"/>
          <a:ext cx="7629838" cy="4940935"/>
        </a:xfrm>
        <a:prstGeom prst="rect">
          <a:avLst/>
        </a:prstGeom>
      </xdr:spPr>
    </xdr:pic>
    <xdr:clientData/>
  </xdr:twoCellAnchor>
  <xdr:twoCellAnchor editAs="oneCell">
    <xdr:from>
      <xdr:col>1</xdr:col>
      <xdr:colOff>0</xdr:colOff>
      <xdr:row>34</xdr:row>
      <xdr:rowOff>0</xdr:rowOff>
    </xdr:from>
    <xdr:to>
      <xdr:col>13</xdr:col>
      <xdr:colOff>394881</xdr:colOff>
      <xdr:row>61</xdr:row>
      <xdr:rowOff>141403</xdr:rowOff>
    </xdr:to>
    <xdr:pic>
      <xdr:nvPicPr>
        <xdr:cNvPr id="2" name="Picture 1">
          <a:extLst>
            <a:ext uri="{FF2B5EF4-FFF2-40B4-BE49-F238E27FC236}">
              <a16:creationId xmlns:a16="http://schemas.microsoft.com/office/drawing/2014/main" id="{F23C1120-E27F-2B65-56DE-9291372CEE17}"/>
            </a:ext>
          </a:extLst>
        </xdr:cNvPr>
        <xdr:cNvPicPr>
          <a:picLocks noChangeAspect="1"/>
        </xdr:cNvPicPr>
      </xdr:nvPicPr>
      <xdr:blipFill>
        <a:blip xmlns:r="http://schemas.openxmlformats.org/officeDocument/2006/relationships" r:embed="rId4"/>
        <a:stretch>
          <a:fillRect/>
        </a:stretch>
      </xdr:blipFill>
      <xdr:spPr>
        <a:xfrm>
          <a:off x="613833" y="6117167"/>
          <a:ext cx="7760881" cy="4999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77694</xdr:colOff>
      <xdr:row>4</xdr:row>
      <xdr:rowOff>81990</xdr:rowOff>
    </xdr:from>
    <xdr:to>
      <xdr:col>13</xdr:col>
      <xdr:colOff>132042</xdr:colOff>
      <xdr:row>20</xdr:row>
      <xdr:rowOff>4483</xdr:rowOff>
    </xdr:to>
    <xdr:graphicFrame macro="">
      <xdr:nvGraphicFramePr>
        <xdr:cNvPr id="2" name="Chart 1">
          <a:extLst>
            <a:ext uri="{FF2B5EF4-FFF2-40B4-BE49-F238E27FC236}">
              <a16:creationId xmlns:a16="http://schemas.microsoft.com/office/drawing/2014/main" id="{46FE75A4-549F-4647-9098-2F0FD174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463177</xdr:colOff>
      <xdr:row>32</xdr:row>
      <xdr:rowOff>201704</xdr:rowOff>
    </xdr:from>
    <xdr:to>
      <xdr:col>13</xdr:col>
      <xdr:colOff>529852</xdr:colOff>
      <xdr:row>50</xdr:row>
      <xdr:rowOff>72164</xdr:rowOff>
    </xdr:to>
    <xdr:graphicFrame macro="">
      <xdr:nvGraphicFramePr>
        <xdr:cNvPr id="3" name="Chart 2">
          <a:extLst>
            <a:ext uri="{FF2B5EF4-FFF2-40B4-BE49-F238E27FC236}">
              <a16:creationId xmlns:a16="http://schemas.microsoft.com/office/drawing/2014/main" id="{F45092ED-F6F0-45F7-9EC0-BE35DC0FA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323842</xdr:colOff>
      <xdr:row>2</xdr:row>
      <xdr:rowOff>69840</xdr:rowOff>
    </xdr:from>
    <xdr:to>
      <xdr:col>20</xdr:col>
      <xdr:colOff>476242</xdr:colOff>
      <xdr:row>23</xdr:row>
      <xdr:rowOff>3165</xdr:rowOff>
    </xdr:to>
    <xdr:graphicFrame macro="">
      <xdr:nvGraphicFramePr>
        <xdr:cNvPr id="4" name="Chart 3">
          <a:extLst>
            <a:ext uri="{FF2B5EF4-FFF2-40B4-BE49-F238E27FC236}">
              <a16:creationId xmlns:a16="http://schemas.microsoft.com/office/drawing/2014/main" id="{056BBD5C-EBA4-41B0-A4A0-5640A8B64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53</xdr:row>
      <xdr:rowOff>0</xdr:rowOff>
    </xdr:from>
    <xdr:to>
      <xdr:col>13</xdr:col>
      <xdr:colOff>746125</xdr:colOff>
      <xdr:row>71</xdr:row>
      <xdr:rowOff>128270</xdr:rowOff>
    </xdr:to>
    <xdr:graphicFrame macro="">
      <xdr:nvGraphicFramePr>
        <xdr:cNvPr id="5" name="Chart 4">
          <a:extLst>
            <a:ext uri="{FF2B5EF4-FFF2-40B4-BE49-F238E27FC236}">
              <a16:creationId xmlns:a16="http://schemas.microsoft.com/office/drawing/2014/main" id="{E0CA94C8-7091-497B-93DF-FDEEAAFF91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342900</xdr:colOff>
      <xdr:row>32</xdr:row>
      <xdr:rowOff>19050</xdr:rowOff>
    </xdr:from>
    <xdr:to>
      <xdr:col>26</xdr:col>
      <xdr:colOff>422275</xdr:colOff>
      <xdr:row>48</xdr:row>
      <xdr:rowOff>153670</xdr:rowOff>
    </xdr:to>
    <xdr:graphicFrame macro="">
      <xdr:nvGraphicFramePr>
        <xdr:cNvPr id="6" name="Chart 5">
          <a:extLst>
            <a:ext uri="{FF2B5EF4-FFF2-40B4-BE49-F238E27FC236}">
              <a16:creationId xmlns:a16="http://schemas.microsoft.com/office/drawing/2014/main" id="{BA5CB295-F4DD-401B-AE79-227D25E20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191329</xdr:colOff>
      <xdr:row>6</xdr:row>
      <xdr:rowOff>276637</xdr:rowOff>
    </xdr:from>
    <xdr:to>
      <xdr:col>12</xdr:col>
      <xdr:colOff>151112</xdr:colOff>
      <xdr:row>29</xdr:row>
      <xdr:rowOff>107304</xdr:rowOff>
    </xdr:to>
    <xdr:graphicFrame macro="">
      <xdr:nvGraphicFramePr>
        <xdr:cNvPr id="2" name="Chart 1">
          <a:extLst>
            <a:ext uri="{FF2B5EF4-FFF2-40B4-BE49-F238E27FC236}">
              <a16:creationId xmlns:a16="http://schemas.microsoft.com/office/drawing/2014/main" id="{4C4802DF-EA3B-4FD7-9D1B-94BBB94C4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6</xdr:row>
      <xdr:rowOff>0</xdr:rowOff>
    </xdr:from>
    <xdr:to>
      <xdr:col>27</xdr:col>
      <xdr:colOff>510117</xdr:colOff>
      <xdr:row>28</xdr:row>
      <xdr:rowOff>0</xdr:rowOff>
    </xdr:to>
    <xdr:graphicFrame macro="">
      <xdr:nvGraphicFramePr>
        <xdr:cNvPr id="3" name="Chart 2">
          <a:extLst>
            <a:ext uri="{FF2B5EF4-FFF2-40B4-BE49-F238E27FC236}">
              <a16:creationId xmlns:a16="http://schemas.microsoft.com/office/drawing/2014/main" id="{02B01007-A454-442F-8058-33CADE687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275167</xdr:colOff>
      <xdr:row>30</xdr:row>
      <xdr:rowOff>42334</xdr:rowOff>
    </xdr:from>
    <xdr:to>
      <xdr:col>20</xdr:col>
      <xdr:colOff>598029</xdr:colOff>
      <xdr:row>44</xdr:row>
      <xdr:rowOff>35278</xdr:rowOff>
    </xdr:to>
    <xdr:graphicFrame macro="">
      <xdr:nvGraphicFramePr>
        <xdr:cNvPr id="4" name="Chart 3">
          <a:extLst>
            <a:ext uri="{FF2B5EF4-FFF2-40B4-BE49-F238E27FC236}">
              <a16:creationId xmlns:a16="http://schemas.microsoft.com/office/drawing/2014/main" id="{E41975BC-8E11-454F-9AF0-BF5C6C7441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284338</xdr:colOff>
      <xdr:row>36</xdr:row>
      <xdr:rowOff>152752</xdr:rowOff>
    </xdr:from>
    <xdr:to>
      <xdr:col>29</xdr:col>
      <xdr:colOff>343605</xdr:colOff>
      <xdr:row>55</xdr:row>
      <xdr:rowOff>140052</xdr:rowOff>
    </xdr:to>
    <xdr:graphicFrame macro="">
      <xdr:nvGraphicFramePr>
        <xdr:cNvPr id="3" name="Chart 2">
          <a:extLst>
            <a:ext uri="{FF2B5EF4-FFF2-40B4-BE49-F238E27FC236}">
              <a16:creationId xmlns:a16="http://schemas.microsoft.com/office/drawing/2014/main" id="{9D2140E4-8F87-4AE0-8256-619D2EB2E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259646</xdr:colOff>
      <xdr:row>4</xdr:row>
      <xdr:rowOff>178505</xdr:rowOff>
    </xdr:from>
    <xdr:to>
      <xdr:col>29</xdr:col>
      <xdr:colOff>41235</xdr:colOff>
      <xdr:row>24</xdr:row>
      <xdr:rowOff>46337</xdr:rowOff>
    </xdr:to>
    <xdr:graphicFrame macro="">
      <xdr:nvGraphicFramePr>
        <xdr:cNvPr id="4" name="Chart 3">
          <a:extLst>
            <a:ext uri="{FF2B5EF4-FFF2-40B4-BE49-F238E27FC236}">
              <a16:creationId xmlns:a16="http://schemas.microsoft.com/office/drawing/2014/main" id="{01BEA268-55CF-414A-8A8F-5DC615F25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482600</xdr:colOff>
      <xdr:row>44</xdr:row>
      <xdr:rowOff>149225</xdr:rowOff>
    </xdr:from>
    <xdr:to>
      <xdr:col>18</xdr:col>
      <xdr:colOff>541867</xdr:colOff>
      <xdr:row>64</xdr:row>
      <xdr:rowOff>139700</xdr:rowOff>
    </xdr:to>
    <xdr:graphicFrame macro="">
      <xdr:nvGraphicFramePr>
        <xdr:cNvPr id="5" name="Chart 4">
          <a:extLst>
            <a:ext uri="{FF2B5EF4-FFF2-40B4-BE49-F238E27FC236}">
              <a16:creationId xmlns:a16="http://schemas.microsoft.com/office/drawing/2014/main" id="{8369ABE9-FC3D-40FF-8DA1-4BBDADCB8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85725</xdr:colOff>
      <xdr:row>69</xdr:row>
      <xdr:rowOff>28575</xdr:rowOff>
    </xdr:from>
    <xdr:to>
      <xdr:col>19</xdr:col>
      <xdr:colOff>511839</xdr:colOff>
      <xdr:row>89</xdr:row>
      <xdr:rowOff>86907</xdr:rowOff>
    </xdr:to>
    <xdr:graphicFrame macro="">
      <xdr:nvGraphicFramePr>
        <xdr:cNvPr id="6" name="Chart 5">
          <a:extLst>
            <a:ext uri="{FF2B5EF4-FFF2-40B4-BE49-F238E27FC236}">
              <a16:creationId xmlns:a16="http://schemas.microsoft.com/office/drawing/2014/main" id="{863D60F2-FB28-4C39-A75F-9E5B37E00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4</xdr:row>
      <xdr:rowOff>6350</xdr:rowOff>
    </xdr:from>
    <xdr:to>
      <xdr:col>19</xdr:col>
      <xdr:colOff>177800</xdr:colOff>
      <xdr:row>21</xdr:row>
      <xdr:rowOff>153035</xdr:rowOff>
    </xdr:to>
    <xdr:graphicFrame macro="">
      <xdr:nvGraphicFramePr>
        <xdr:cNvPr id="10" name="Chart 9">
          <a:extLst>
            <a:ext uri="{FF2B5EF4-FFF2-40B4-BE49-F238E27FC236}">
              <a16:creationId xmlns:a16="http://schemas.microsoft.com/office/drawing/2014/main" id="{0D6C864F-B184-41BF-8320-B2FD1F48A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295275</xdr:colOff>
      <xdr:row>28</xdr:row>
      <xdr:rowOff>142875</xdr:rowOff>
    </xdr:from>
    <xdr:to>
      <xdr:col>17</xdr:col>
      <xdr:colOff>374650</xdr:colOff>
      <xdr:row>46</xdr:row>
      <xdr:rowOff>48895</xdr:rowOff>
    </xdr:to>
    <xdr:graphicFrame macro="">
      <xdr:nvGraphicFramePr>
        <xdr:cNvPr id="2" name="Chart 1">
          <a:extLst>
            <a:ext uri="{FF2B5EF4-FFF2-40B4-BE49-F238E27FC236}">
              <a16:creationId xmlns:a16="http://schemas.microsoft.com/office/drawing/2014/main" id="{49947214-26CF-47B1-8783-96AFD80841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108323</xdr:colOff>
      <xdr:row>28</xdr:row>
      <xdr:rowOff>118781</xdr:rowOff>
    </xdr:from>
    <xdr:to>
      <xdr:col>23</xdr:col>
      <xdr:colOff>235322</xdr:colOff>
      <xdr:row>43</xdr:row>
      <xdr:rowOff>23158</xdr:rowOff>
    </xdr:to>
    <xdr:graphicFrame macro="">
      <xdr:nvGraphicFramePr>
        <xdr:cNvPr id="2" name="Chart 1">
          <a:extLst>
            <a:ext uri="{FF2B5EF4-FFF2-40B4-BE49-F238E27FC236}">
              <a16:creationId xmlns:a16="http://schemas.microsoft.com/office/drawing/2014/main" id="{315A5CA7-0E75-4FAC-8BC5-585579D7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14940</xdr:colOff>
      <xdr:row>28</xdr:row>
      <xdr:rowOff>104588</xdr:rowOff>
    </xdr:from>
    <xdr:to>
      <xdr:col>30</xdr:col>
      <xdr:colOff>410880</xdr:colOff>
      <xdr:row>43</xdr:row>
      <xdr:rowOff>8965</xdr:rowOff>
    </xdr:to>
    <xdr:graphicFrame macro="">
      <xdr:nvGraphicFramePr>
        <xdr:cNvPr id="3" name="Chart 2">
          <a:extLst>
            <a:ext uri="{FF2B5EF4-FFF2-40B4-BE49-F238E27FC236}">
              <a16:creationId xmlns:a16="http://schemas.microsoft.com/office/drawing/2014/main" id="{A8B8B3D0-337D-4669-94CF-AFDD5B19B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15</xdr:col>
      <xdr:colOff>246007</xdr:colOff>
      <xdr:row>53</xdr:row>
      <xdr:rowOff>9039</xdr:rowOff>
    </xdr:to>
    <xdr:graphicFrame macro="">
      <xdr:nvGraphicFramePr>
        <xdr:cNvPr id="4" name="Chart 3">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249891</xdr:colOff>
      <xdr:row>3</xdr:row>
      <xdr:rowOff>488388</xdr:rowOff>
    </xdr:from>
    <xdr:to>
      <xdr:col>18</xdr:col>
      <xdr:colOff>402292</xdr:colOff>
      <xdr:row>22</xdr:row>
      <xdr:rowOff>45009</xdr:rowOff>
    </xdr:to>
    <xdr:graphicFrame macro="">
      <xdr:nvGraphicFramePr>
        <xdr:cNvPr id="2" name="Chart 1">
          <a:extLst>
            <a:ext uri="{FF2B5EF4-FFF2-40B4-BE49-F238E27FC236}">
              <a16:creationId xmlns:a16="http://schemas.microsoft.com/office/drawing/2014/main" id="{779A115C-F749-4089-8EA0-CC4EA54D5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89647</xdr:colOff>
      <xdr:row>2</xdr:row>
      <xdr:rowOff>33617</xdr:rowOff>
    </xdr:from>
    <xdr:to>
      <xdr:col>26</xdr:col>
      <xdr:colOff>95719</xdr:colOff>
      <xdr:row>30</xdr:row>
      <xdr:rowOff>100541</xdr:rowOff>
    </xdr:to>
    <xdr:pic>
      <xdr:nvPicPr>
        <xdr:cNvPr id="4" name="Picture 3">
          <a:extLst>
            <a:ext uri="{FF2B5EF4-FFF2-40B4-BE49-F238E27FC236}">
              <a16:creationId xmlns:a16="http://schemas.microsoft.com/office/drawing/2014/main" id="{31FFD57F-C365-49E1-AFBE-D0132B703546}"/>
            </a:ext>
          </a:extLst>
        </xdr:cNvPr>
        <xdr:cNvPicPr>
          <a:picLocks noChangeAspect="1"/>
        </xdr:cNvPicPr>
      </xdr:nvPicPr>
      <xdr:blipFill>
        <a:blip xmlns:r="http://schemas.openxmlformats.org/officeDocument/2006/relationships" r:embed="rId2"/>
        <a:stretch>
          <a:fillRect/>
        </a:stretch>
      </xdr:blipFill>
      <xdr:spPr>
        <a:xfrm>
          <a:off x="14335872" y="363817"/>
          <a:ext cx="5467072" cy="4934653"/>
        </a:xfrm>
        <a:prstGeom prst="rect">
          <a:avLst/>
        </a:prstGeom>
      </xdr:spPr>
    </xdr:pic>
    <xdr:clientData/>
  </xdr:twoCellAnchor>
  <xdr:twoCellAnchor>
    <xdr:from>
      <xdr:col>0</xdr:col>
      <xdr:colOff>560917</xdr:colOff>
      <xdr:row>30</xdr:row>
      <xdr:rowOff>137582</xdr:rowOff>
    </xdr:from>
    <xdr:to>
      <xdr:col>5</xdr:col>
      <xdr:colOff>496238</xdr:colOff>
      <xdr:row>45</xdr:row>
      <xdr:rowOff>106740</xdr:rowOff>
    </xdr:to>
    <xdr:graphicFrame macro="">
      <xdr:nvGraphicFramePr>
        <xdr:cNvPr id="7" name="Chart 6">
          <a:extLst>
            <a:ext uri="{FF2B5EF4-FFF2-40B4-BE49-F238E27FC236}">
              <a16:creationId xmlns:a16="http://schemas.microsoft.com/office/drawing/2014/main" id="{D56F1ABD-7F80-4A3A-BD16-3AD83EB6A4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772582</xdr:colOff>
      <xdr:row>32</xdr:row>
      <xdr:rowOff>31750</xdr:rowOff>
    </xdr:from>
    <xdr:to>
      <xdr:col>12</xdr:col>
      <xdr:colOff>441506</xdr:colOff>
      <xdr:row>47</xdr:row>
      <xdr:rowOff>4083</xdr:rowOff>
    </xdr:to>
    <xdr:graphicFrame macro="">
      <xdr:nvGraphicFramePr>
        <xdr:cNvPr id="8" name="Chart 7">
          <a:extLst>
            <a:ext uri="{FF2B5EF4-FFF2-40B4-BE49-F238E27FC236}">
              <a16:creationId xmlns:a16="http://schemas.microsoft.com/office/drawing/2014/main" id="{9E68B5D4-A6CB-4989-9ACF-C7BDD3A0B8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666751</xdr:colOff>
      <xdr:row>47</xdr:row>
      <xdr:rowOff>21167</xdr:rowOff>
    </xdr:from>
    <xdr:to>
      <xdr:col>6</xdr:col>
      <xdr:colOff>317833</xdr:colOff>
      <xdr:row>62</xdr:row>
      <xdr:rowOff>109764</xdr:rowOff>
    </xdr:to>
    <xdr:graphicFrame macro="">
      <xdr:nvGraphicFramePr>
        <xdr:cNvPr id="9" name="Chart 8">
          <a:extLst>
            <a:ext uri="{FF2B5EF4-FFF2-40B4-BE49-F238E27FC236}">
              <a16:creationId xmlns:a16="http://schemas.microsoft.com/office/drawing/2014/main" id="{6BA28E4E-938F-4BC1-89EF-4D9D32EFA7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231589</xdr:colOff>
      <xdr:row>26</xdr:row>
      <xdr:rowOff>107013</xdr:rowOff>
    </xdr:from>
    <xdr:to>
      <xdr:col>13</xdr:col>
      <xdr:colOff>574065</xdr:colOff>
      <xdr:row>39</xdr:row>
      <xdr:rowOff>22346</xdr:rowOff>
    </xdr:to>
    <xdr:graphicFrame macro="">
      <xdr:nvGraphicFramePr>
        <xdr:cNvPr id="4" name="Chart 3">
          <a:extLst>
            <a:ext uri="{FF2B5EF4-FFF2-40B4-BE49-F238E27FC236}">
              <a16:creationId xmlns:a16="http://schemas.microsoft.com/office/drawing/2014/main" id="{E1F80D56-EBE6-4AD2-8C32-FFB5FBD4F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409762</xdr:colOff>
      <xdr:row>43</xdr:row>
      <xdr:rowOff>145676</xdr:rowOff>
    </xdr:from>
    <xdr:to>
      <xdr:col>14</xdr:col>
      <xdr:colOff>170155</xdr:colOff>
      <xdr:row>57</xdr:row>
      <xdr:rowOff>39842</xdr:rowOff>
    </xdr:to>
    <xdr:graphicFrame macro="">
      <xdr:nvGraphicFramePr>
        <xdr:cNvPr id="5" name="Chart 4">
          <a:extLst>
            <a:ext uri="{FF2B5EF4-FFF2-40B4-BE49-F238E27FC236}">
              <a16:creationId xmlns:a16="http://schemas.microsoft.com/office/drawing/2014/main" id="{78CA20B5-2800-4D90-A6A1-DFBD11385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58419</xdr:colOff>
      <xdr:row>2</xdr:row>
      <xdr:rowOff>294639</xdr:rowOff>
    </xdr:from>
    <xdr:to>
      <xdr:col>19</xdr:col>
      <xdr:colOff>363219</xdr:colOff>
      <xdr:row>15</xdr:row>
      <xdr:rowOff>37464</xdr:rowOff>
    </xdr:to>
    <xdr:graphicFrame macro="">
      <xdr:nvGraphicFramePr>
        <xdr:cNvPr id="2" name="Chart 1">
          <a:extLst>
            <a:ext uri="{FF2B5EF4-FFF2-40B4-BE49-F238E27FC236}">
              <a16:creationId xmlns:a16="http://schemas.microsoft.com/office/drawing/2014/main" id="{B7EE9438-3723-4BDC-9AB7-DBC80C1E4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6350</xdr:colOff>
      <xdr:row>18</xdr:row>
      <xdr:rowOff>117473</xdr:rowOff>
    </xdr:from>
    <xdr:to>
      <xdr:col>19</xdr:col>
      <xdr:colOff>311150</xdr:colOff>
      <xdr:row>31</xdr:row>
      <xdr:rowOff>50798</xdr:rowOff>
    </xdr:to>
    <xdr:graphicFrame macro="">
      <xdr:nvGraphicFramePr>
        <xdr:cNvPr id="3" name="Chart 2">
          <a:extLst>
            <a:ext uri="{FF2B5EF4-FFF2-40B4-BE49-F238E27FC236}">
              <a16:creationId xmlns:a16="http://schemas.microsoft.com/office/drawing/2014/main" id="{7609E031-9EF0-46EB-AAC2-77B6D4423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590543</xdr:colOff>
      <xdr:row>33</xdr:row>
      <xdr:rowOff>34925</xdr:rowOff>
    </xdr:from>
    <xdr:to>
      <xdr:col>19</xdr:col>
      <xdr:colOff>285743</xdr:colOff>
      <xdr:row>45</xdr:row>
      <xdr:rowOff>152400</xdr:rowOff>
    </xdr:to>
    <xdr:graphicFrame macro="">
      <xdr:nvGraphicFramePr>
        <xdr:cNvPr id="4" name="Chart 3">
          <a:extLst>
            <a:ext uri="{FF2B5EF4-FFF2-40B4-BE49-F238E27FC236}">
              <a16:creationId xmlns:a16="http://schemas.microsoft.com/office/drawing/2014/main" id="{9D422979-F241-4CAA-A151-456427E6F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549888</xdr:colOff>
      <xdr:row>1</xdr:row>
      <xdr:rowOff>65082</xdr:rowOff>
    </xdr:from>
    <xdr:to>
      <xdr:col>20</xdr:col>
      <xdr:colOff>533378</xdr:colOff>
      <xdr:row>16</xdr:row>
      <xdr:rowOff>125089</xdr:rowOff>
    </xdr:to>
    <xdr:graphicFrame macro="">
      <xdr:nvGraphicFramePr>
        <xdr:cNvPr id="2" name="Chart 1">
          <a:extLst>
            <a:ext uri="{FF2B5EF4-FFF2-40B4-BE49-F238E27FC236}">
              <a16:creationId xmlns:a16="http://schemas.microsoft.com/office/drawing/2014/main" id="{279F63C3-C1B0-4673-B7E4-24787ADA5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549407</xdr:colOff>
      <xdr:row>24</xdr:row>
      <xdr:rowOff>87043</xdr:rowOff>
    </xdr:from>
    <xdr:to>
      <xdr:col>21</xdr:col>
      <xdr:colOff>561472</xdr:colOff>
      <xdr:row>40</xdr:row>
      <xdr:rowOff>59738</xdr:rowOff>
    </xdr:to>
    <xdr:graphicFrame macro="">
      <xdr:nvGraphicFramePr>
        <xdr:cNvPr id="3" name="Chart 2">
          <a:extLst>
            <a:ext uri="{FF2B5EF4-FFF2-40B4-BE49-F238E27FC236}">
              <a16:creationId xmlns:a16="http://schemas.microsoft.com/office/drawing/2014/main" id="{35826B84-C4CA-4065-9C06-376ED4B34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Excluding%20Sugar%20Creek\Current%20versions\2001%20Corporate%20Financial%20Planning\2001%20%208+4%20updates_2002%20Budget\NIPSCO\workbooks\E0108FYNIPSC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UEL%20COST%20-%20Regulatory%20Compliance\FAC%20Filings\FAC%20107\Rate%20Files\EREC0115FA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224-400\Aurora\Forecasts\Y2016H2\Base\Results\Published\Integrated_Price_Forecast_Y2016H1_Base_PTC_2016101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les\_ERAG_My%20Utility(Doc_Exc_IDV_Template)\Incoming\ManitobaHydro1\MRO16_Spreadsheet_Company-mh201605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23045443\Desktop\Excluding%20Sugar%20Creek\Current%20versions\ROIC%20Calculations\EPS%20ROIC%20WITH%20AND%20WITHOUT%20BULK%20AND%20WHEEL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PROJ\Public\Electricity\JPainley\Aurora_Model_Development\Inputs\Fuels\SNL_Gas_Future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xcluding%20Sugar%20Creek\Current%20versions\DOCUME~1\cjohnson\LOCALS~1\Temp\2001%20Forecast%206%20&amp;%206%20Expected%20v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01%20Budget\TPC\2001%20Budget%20Files-TPC\TPC%202001%20Budget_01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rainternational-my.sharepoint.com/Users/speighjc/AppData/Local/Microsoft/Windows/Temporary%20Internet%20Files/Content.Outlook/GEAHLX47/Mesquite_Dispatch_07_11_2016.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speighjc\AppData\Local\Microsoft\Windows\Temporary%20Internet%20Files\Content.Outlook\GEAHLX47\Mesquite_Dispatch_07_11_2016.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A\RA-2%20Fil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Lahman\WVPAIMPA\WVPABIL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rainternational.sharepoint.com/DC/Project/Energy&amp;Environ/McMahon33782.00-AEP_Retirement/Aurora/Scenario%20Modelling/LTCE/Buildout/CRA%20PJM%20CONE_LCOE%20Analysi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hs\dfs\Cambridge\Res_Camb\NAP\Cambridge_DC_PowerModeling\Retainer%20-%20AURORA%20and%20Output%20Tables\Rivalry\H2%202017\v2\RS%20Tables\NAP_tbl_builder_092517.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rainternational-my.sharepoint.com/TGO/SRS/Scheduling%20and%20ATF/Reporting/NSI%20Report/NSI%20Report.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GO\SRS\Scheduling%20and%20ATF\Reporting\NSI%20Report\NSI%20Report.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Workpapers%20updated%20each%20month\Incentive\Incentive%20Rolling%20Workpaper.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Excluding%20Sugar%20Creek\Current%20versions\Documents%20and%20Settings\%23sstein\My%20Documents\Scott%20Steiner\CGV\Year%202001\Adjustment%2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CED%202005\F&amp;I\2004-10-25_DEMAND_FORM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h0co013\intrespl\Plexos\2022\East\PLEX_DATA\Fuel\Gas\041822%20COB%20Before%20Adj\Gas%20Forwards%20-%20East%20COB%2004.18.2022.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U123006\LOCALS~1\Temp\notesC9812B\Tracker%20Migration%20Jan-13%20MDC.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Excluding%20Sugar%20Creek\Current%20versions\DOCUME~1\%23104274\LOCALS~1\Temp\c.notes.data\8&amp;42003_%206-6-2ProfitShareingadjusted0616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lcsnt03\BSP_SHAR\Electric%20Margin%20Analysis\2001%20Analysis\Jan_01\Chuck%20Fil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ork\Sample%20Estimate%20Forms\Copy%20of%20Oxychem%20CoGen%20Exp%20E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ERD\TYCHE%20Contract\Assignments\WA%200-05%20(316(b))\Ph4_Supporting_Analyses\Data_Supporting_All_Analyses\EPA\PhIV_Compliance_Costs_by_Option\P4%20I&amp;E%20All%20S2%20Compliance%20Costs_7-31-08_Adj.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Excluding%20Sugar%20Creek\Current%20versions\Alcar\5yr_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FUEL%20COST%20-%20Regulatory%20Compliance\Electric%20Closing\2015\01%20-%20January\ECRM,%20EERM,%20DSM,%20RTO\Cognos\DSMLM_01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Files\ERAG-PFcase\2015Series\Incoming\DataDictionay_2nd\2015_Data_Dictionary_SPP.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FUEL%20COST%20-%20Regulatory%20Compliance\Electric%20Closing\2014\08%20-%20August\ECRM,%20EERM,%20DSM,%20RTO\BY%20RATE%20Files\ECRM_0814%20BY%20RATE.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UEL%20COST%20-%20Regulatory%20Compliance\FAC%20Filings\FAC%2090-99\FAC%2099\Rate%20Files\FAC9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ROMOD\EGEAS%20-%20Record%20Active%20(IND)\MTEP17\Demand\Demand_Energy_Calculator_working.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p\data\PROMOD\EGEAS%20-%20Record%20Active%20(IND)\MTEP17\Demand\Demand_Energy_Calculator_working.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Research\Costs%20Outlook\bnef_waterfall_builder_2017_06_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4xxxx%20FINAL%20Gas%20Rate%20Case%202009\Revenue%20&amp;%20Gas%20Cost\Gas%20Cost%20Allocation%20YE%20Sep%202009%20(sch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Electric%20Closing\2011\11%20-%20November\EREC111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sdash\My%20Documents\sweta\IBM2003\my%20updatefornewIBMLCD%2003Q4%20iSi1-v11upda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snyder\Share\Documents%20and%20Settings\cpj1199\My%20Documents\Current%20Impact%20Studies\Model%20Development\2010\Documents\SPP-2010-Model%20Development1-1008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1\U016640\LOCALS~1\Temp\notesC9812B\~3353890.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EPA%205.12\Retrofit%20checks\ReferenceKey_v512_PF.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PD_MPT-V-5.501"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Nul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ERD\TYCHE%20Contract\Assignments\WA%200-05%20(316(b))\Ph4_Supporting_Analyses\All_Ph_IV_Analyses\Cost_Analyses_Using_PhIV_IPM_Baseline\Cost_Analysis\Private_Costs_Assess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224-400\Aurora\Forecasts\Y2016H2\Base\Results\Integrated_Price_Forecast_Y2016H1_Base_PTC_20161012_updatelinks.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USER\Ayee\Arclight\Dispatch_Model_CC_Merchant_AYee%20Mod_RUNTIME_Mode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23045443\Desktop\Excluding%20Sugar%20Creek\Current%20versions\windows\TEMP\data%20for%20allocation-JAN%2020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abgray\Local%20Settings\Temporary%20Internet%20Files\Content.Outlook\JHPXIPNH\43969%20-%20OUCC%20wks_2011%2006%2022__75D25E_V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2015%20Electric%20Rate%20Case\Pro%20Forma%20Adjustments\Derric\3-OM-8%20OPEB\Support\OPEB%20Workpaper%20033115%20Yr%20ending%20123115%20using%20Controller%20Letter.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WINDOWS\TEMP\CAFJUN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WINDOWS\TEMP\NiSource\Model%2012-31-00\NiSource%20Rate%20Case%20Mode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23045443\Desktop\Excluding%20Sugar%20Creek\Current%20versions\2002%20Budget\2002%20Margins\Electric%20Margins\My%20Changes%20to%20Ken%20Behling%20Wksht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Income%20Taxes\Vouchers\NIPSCO\2005\12-05\test%20file%20NIPSCO%20022004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23045443\Desktop\Excluding%20Sugar%20Creek\Current%20versions\2-Primary%20Energy\Budgets\2003\8+4\8+4%20WCE%20-%20Draf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FUEL%20COST%20-%20Regulatory%20Compliance\Electric%20Closing\2014\11%20-%20November\ECRM,%20EERM,%20DSM,%20RTO\RA_1014.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Excluding%20Sugar%20Creek\Current%20versions\2-Primary%20Energy\Budgets\2004\0+12\PEI%202004%200+12%20Summary%2001_23_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UNIT_320\CED%202009\Revised\ControlAreaworkfiles\revisedEnergyandPeakforecastbyL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a.int.\data\DC\Project\Energy&amp;Environ\PAugustine24093.00-NIPSCO%20Generation%20Planning\Recieved%20from%20Client\Original%20Files\QT%20System%20Inputs%20110515%20Q4%202015%20Data%20Refresh%2011.05.15_20151117ejf.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RABOSTON\Public\Energy\Temp_MIRA\Deliverables\DispatchResults\Laredo\MIRA_DispatchResults_WithSensitivities_2015033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shared\SSR\EPA412_BC_33b\output\SSR_1-2_EPA412(10-10-12)%20EXCEL2010_EPA412_BC_32-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pcela\Models_and_Programs\SPP%20ITP%20Power%20Flow\2012\ITP%20B1\21.%20Gen%20and%20Load%20Data\cases\Model%20Checks%20v1.4.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v006dataaege\SHARED\CAData\Aircraft%20Engines%20Competitive%20Studies%20-%20Active%206%20-%2021%20-%2002\P%20&amp;%20W%2067K%20for%20Boeing%20.85%20Mach\Engine%20Performance\Design%20Point\PW67X%20Screening%20Stud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reiman\Local%20Settings\Temporary%20Internet%20Files\OLKA1\Renewable%20RFP%20Forms%20la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DOCUME~1\u110858\LOCALS~1\Temp\notesC9812B\NIPSCO%20Normalization%20Calendar%20Standar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Excluding%20Sugar%20Creek\Current%20versions\TPC\2002%20Budget\2002%20Budget%20Files-TPC%203%20&amp;%209\3&amp;9%202002%20TPC_Elec%20Trad%20Plan%20Update%20wout%20C&am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UEL%20COST%20-%20Regulatory%20Compliance\FAC%20Filings\FAC%20108\Rate%20Files\EREC0615%20FA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A\RA-8\Monthly%20Close%20and%20Forecast\RA%20-%208%20Clos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Dates"/>
      <sheetName val="Instructions"/>
      <sheetName val="previous"/>
      <sheetName val="Income Statement"/>
      <sheetName val="Tax Analysis"/>
      <sheetName val="Cash Analysis"/>
      <sheetName val="capital prgram"/>
      <sheetName val="Balance Sheet"/>
      <sheetName val="NPSTemplate"/>
      <sheetName val="Template"/>
      <sheetName val="Data"/>
      <sheetName val="TOTAL NIPSCO 2001  8+4"/>
      <sheetName val="TOTAL NIPSCO 2002-2006"/>
      <sheetName val="balance sheet (2)"/>
      <sheetName val="cash flow"/>
      <sheetName val="Capital Spending"/>
      <sheetName val="Distribution category b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Manual Inputs"/>
      <sheetName val="2"/>
      <sheetName val="2A"/>
      <sheetName val="3 (2)"/>
      <sheetName val="4"/>
      <sheetName val="5"/>
      <sheetName val="5 (2)"/>
      <sheetName val="6"/>
      <sheetName val="7"/>
      <sheetName val="9"/>
      <sheetName val="10 - Sales"/>
      <sheetName val="10 - Revs"/>
      <sheetName val="DetailMISO total"/>
      <sheetName val="MISO non"/>
      <sheetName val="Energy Cost Adj Charge"/>
      <sheetName val="Energy Cost Adj Charge (2)"/>
      <sheetName val="Sch 4 - Test 1"/>
      <sheetName val="Sch 4 - Test 2"/>
      <sheetName val="WP1 - FAC sch4"/>
      <sheetName val="FAC sch5"/>
      <sheetName val="FAC sch 5-42d"/>
      <sheetName val="FAC sch 5-42a"/>
      <sheetName val="workpaper 42A"/>
      <sheetName val="FAC sch 6"/>
      <sheetName val="FAC sch 7"/>
      <sheetName val="Margins"/>
      <sheetName val="Reg Acctg"/>
      <sheetName val="Margins to access"/>
      <sheetName val="YTD Margins 000's"/>
      <sheetName val="Prior Month YTD Margins 000's"/>
      <sheetName val="Income Stmt"/>
      <sheetName val="Income Stmt acctg"/>
      <sheetName val="Budget 2014"/>
      <sheetName val="Rev&amp;Stat - 600"/>
      <sheetName val="Rev&amp;Stat - 800"/>
      <sheetName val="MWH Budget"/>
      <sheetName val="Revenue Budget"/>
      <sheetName val="Margin Budget"/>
      <sheetName val="Margins Summary"/>
      <sheetName val="SOX ties"/>
      <sheetName val="Monthly checklist"/>
      <sheetName val="Sales for Resale"/>
      <sheetName val="Fuel Expenses"/>
      <sheetName val="DetailMISO3 (NIP)"/>
      <sheetName val="9 Pg Summary"/>
      <sheetName val="PurchPowerRecon"/>
      <sheetName val="MSMR"/>
      <sheetName val="WP 6 OSS Summary"/>
      <sheetName val="Set-Up Letter"/>
      <sheetName val="Rev &amp; Stat"/>
      <sheetName val="Rev&amp;StatData"/>
      <sheetName val="DSM"/>
      <sheetName val="DSM Data"/>
      <sheetName val="DSMLM "/>
      <sheetName val="DSMLM Data"/>
      <sheetName val="DSMLM Data 2"/>
      <sheetName val="Green Power"/>
      <sheetName val="Green Power Data"/>
      <sheetName val="Electric Vehicles"/>
      <sheetName val="Co Use kwh JE"/>
      <sheetName val="Co Use Rev J.E."/>
      <sheetName val="Unbilled Sales JE"/>
      <sheetName val="Unbilled Sales JE REVERSAL"/>
      <sheetName val="Unbilled Rev JE"/>
      <sheetName val="Unbilled Rev JE REVERSAL"/>
      <sheetName val="SM Summary"/>
      <sheetName val="Special Markets"/>
      <sheetName val="Elec Sales"/>
      <sheetName val="Elec Revenues"/>
      <sheetName val="Other Ele Rev "/>
      <sheetName val="FAC exh 1-G no longer filed"/>
      <sheetName val="FAC 1G2 no longer filed"/>
      <sheetName val="Electric Margin"/>
      <sheetName val="Rate 665"/>
      <sheetName val="Sheet1"/>
      <sheetName val="Sch 5 Forecast "/>
      <sheetName val="Intense system"/>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refreshError="1"/>
      <sheetData sheetId="53"/>
      <sheetData sheetId="54" refreshError="1"/>
      <sheetData sheetId="55"/>
      <sheetData sheetId="56" refreshError="1"/>
      <sheetData sheetId="57" refreshError="1"/>
      <sheetData sheetId="58"/>
      <sheetData sheetId="59" refreshError="1"/>
      <sheetData sheetId="60" refreshError="1"/>
      <sheetData sheetId="61" refreshError="1"/>
      <sheetData sheetId="62"/>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finitions"/>
      <sheetName val="XML_Export"/>
      <sheetName val="Annual_Prices"/>
      <sheetName val="Forecast-Peak_OffPeak"/>
      <sheetName val="Forecast-Night_Wkend"/>
      <sheetName val="Inflation_Factors"/>
      <sheetName val="Natural Gas Prices"/>
      <sheetName val="Coal_Price_Data"/>
      <sheetName val="Coal Prices"/>
      <sheetName val="Emissions"/>
      <sheetName val="Demand"/>
      <sheetName val="CapacityCreditAuction"/>
      <sheetName val="Capacity Credits"/>
      <sheetName val="Uranium"/>
      <sheetName val="REC_Price"/>
      <sheetName val="GDP_Scenarios_H110"/>
      <sheetName val="GDP_Scen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sheetName val="LOADS"/>
      <sheetName val="LOSS"/>
      <sheetName val="TRANSACTIONS"/>
      <sheetName val="TOTAL"/>
      <sheetName val="INSTRUCTIONS"/>
      <sheetName val="drop downs"/>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gen net"/>
      <sheetName val="elec gen incl"/>
      <sheetName val="NIPSCO BAL SHEET DATA"/>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lf_Coast"/>
      <sheetName val="Mid_Continent"/>
      <sheetName val="NorthEast"/>
      <sheetName val="West"/>
      <sheetName val="Reference"/>
      <sheetName val="Futures_Monthly"/>
      <sheetName val="Historical_Monthly"/>
      <sheetName val="Data_Mapping"/>
      <sheetName val="Sheet5"/>
      <sheetName val="Price_Analys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Assumptions"/>
      <sheetName val="Gross Margin"/>
      <sheetName val="Operating Expenses"/>
      <sheetName val="Salary"/>
      <sheetName val="Benefits"/>
      <sheetName val="Other Income"/>
      <sheetName val="Inventory"/>
      <sheetName val="CapEx"/>
      <sheetName val="6 &amp; 6 Comp"/>
      <sheetName val="Income Statement"/>
      <sheetName val="Balance Sheet"/>
      <sheetName val="Cash Flow"/>
      <sheetName val="Summary"/>
      <sheetName val="Qrtly Stmts."/>
      <sheetName val="Qtrly Comp"/>
      <sheetName val="Forecast Variances"/>
      <sheetName val="Tax"/>
      <sheetName val="PeopleSoft CO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Assumptions"/>
      <sheetName val="Gross Margin"/>
      <sheetName val="Operating Expenses"/>
      <sheetName val="Salary"/>
      <sheetName val="Benefits"/>
      <sheetName val="Other Income"/>
      <sheetName val="Inventory"/>
      <sheetName val="CapEx"/>
      <sheetName val="Income Statement"/>
      <sheetName val="Balance Sheet"/>
      <sheetName val="Cash Flow"/>
      <sheetName val="2001 Baseline Variance"/>
      <sheetName val="2000 Forecast Variance"/>
      <sheetName val="Summary"/>
      <sheetName val="Variance"/>
      <sheetName val="ROACE"/>
      <sheetName val="Roace-MTM"/>
      <sheetName val="Roache NP Cash"/>
      <sheetName val="ROACE N-P"/>
      <sheetName val="PeopleSoft CO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cision"/>
      <sheetName val="Financial"/>
      <sheetName val="Operational"/>
      <sheetName val="Planning"/>
      <sheetName val="CAISO"/>
      <sheetName val="Gen Sched"/>
      <sheetName val="SRSG"/>
      <sheetName val="Hidden"/>
      <sheetName val="AmPSConfig"/>
      <sheetName val="NOMS"/>
      <sheetName val="SRP Meters"/>
      <sheetName val="MSQ Meters"/>
      <sheetName val="Gen Calc"/>
      <sheetName val="Arclight"/>
      <sheetName val="foBUS"/>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cision"/>
      <sheetName val="Financial"/>
      <sheetName val="Operational"/>
      <sheetName val="Planning"/>
      <sheetName val="CAISO"/>
      <sheetName val="Gen Sched"/>
      <sheetName val="SRSG"/>
      <sheetName val="Hidden"/>
      <sheetName val="AmPSConfig"/>
      <sheetName val="NOMS"/>
      <sheetName val="SRP Meters"/>
      <sheetName val="MSQ Meters"/>
      <sheetName val="Gen Calc"/>
      <sheetName val="Arclight"/>
      <sheetName val="foBUS"/>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info"/>
      <sheetName val="RTO info"/>
      <sheetName val="Inputs"/>
      <sheetName val="RA - Sch 1"/>
      <sheetName val="RA - Sch1 page2"/>
      <sheetName val="RA - Sch 2"/>
      <sheetName val="RA - Sch 2 Wkppr"/>
      <sheetName val="RA - Sch 3"/>
      <sheetName val="RA - Sch 3 Wkppr"/>
      <sheetName val="RA - ACCTG only recon "/>
      <sheetName val="RA - Sch 4"/>
      <sheetName val="RA Variance Rev"/>
      <sheetName val="RA Capacity Rev"/>
      <sheetName val="RA Interruptible Rev "/>
      <sheetName val="RA Capacity Rev to Recover"/>
      <sheetName val="RA Capacity Rev to Recover (2)"/>
      <sheetName val="Allocators - Cause 43969 Exh D "/>
      <sheetName val="Accounting Summary"/>
      <sheetName val="SecondPrev Forecast"/>
      <sheetName val="Forecast "/>
      <sheetName val="Demand Allocators"/>
    </sheetNames>
    <sheetDataSet>
      <sheetData sheetId="0" refreshError="1"/>
      <sheetData sheetId="1" refreshError="1"/>
      <sheetData sheetId="2"/>
      <sheetData sheetId="3"/>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VS6HRLY"/>
      <sheetName val="WVS6DAY"/>
      <sheetName val="WVSUMBAL"/>
      <sheetName val="WVS1PG1"/>
      <sheetName val="WVS2PG1"/>
      <sheetName val="WVS2PG2"/>
      <sheetName val="WVS3PG1"/>
      <sheetName val="WVS4PG1"/>
      <sheetName val="WVS5PG1"/>
      <sheetName val="WVS6P1_1"/>
      <sheetName val="WVS6P1_2"/>
      <sheetName val="WVS6PG2"/>
      <sheetName val="WVS6PG3"/>
      <sheetName val="WVS6PG4"/>
      <sheetName val="WVS6PG5"/>
      <sheetName val="WVS6PG6"/>
      <sheetName val="WVSIPG1"/>
      <sheetName val="WVUNDER"/>
      <sheetName val="WVEXCESS"/>
      <sheetName val="WVAUDIT"/>
      <sheetName val="WVPA Oper. Reserves Firm Data"/>
      <sheetName val="MANUAL"/>
      <sheetName val="DATA"/>
      <sheetName val="HOLIDAYS"/>
      <sheetName val="HELP_SCREEN"/>
      <sheetName val="MainSheet"/>
      <sheetName val="Sheet1"/>
      <sheetName val="StartEndMiscCode"/>
      <sheetName val="UpdateCode"/>
      <sheetName val="HideCode"/>
      <sheetName val="RetrieveDialog"/>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Overnight Capital Costs"/>
      <sheetName val="Tax Depreciation"/>
      <sheetName val="List"/>
      <sheetName val="CONE Forecasts"/>
      <sheetName val="CONE Model"/>
      <sheetName val="LCOE Analysis=&gt;"/>
      <sheetName val="LCOE - Renew"/>
      <sheetName val="LCOE - Non-Renew"/>
      <sheetName val="Data=&gt;"/>
      <sheetName val="Solar Capacity Factors"/>
      <sheetName val="Wind Capacity Factors"/>
      <sheetName val="References=&gt;"/>
      <sheetName val="CONE Estimates"/>
      <sheetName val="LCOE-Lazard"/>
      <sheetName val="Not used=&gt;"/>
      <sheetName val="Natural Gas 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
      <sheetName val="Config"/>
      <sheetName val="Lists"/>
      <sheetName val="RMs"/>
      <sheetName val="Generation"/>
      <sheetName val="Additions"/>
      <sheetName val="Retirements"/>
      <sheetName val="Operating"/>
      <sheetName val="Index"/>
      <sheetName val="Table 1 VER"/>
      <sheetName val="Table 1 AUT"/>
      <sheetName val="Table 1 RIV"/>
      <sheetName val="Table 2 VER"/>
      <sheetName val="Table 2 AUT"/>
      <sheetName val="Table 2 RIV"/>
      <sheetName val="Table 2"/>
      <sheetName val="Table 3"/>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 val="RS-23"/>
      <sheetName val="RS-24"/>
      <sheetName val="RS-25"/>
      <sheetName val="RS-26"/>
      <sheetName val="RS-27"/>
      <sheetName val="2A"/>
      <sheetName val="2B"/>
      <sheetName val="2C"/>
      <sheetName val="2D"/>
      <sheetName val="2E"/>
      <sheetName val="2F"/>
      <sheetName val="2G"/>
      <sheetName val="2H"/>
      <sheetName val="2I"/>
      <sheetName val="2J"/>
      <sheetName val="2K"/>
      <sheetName val="2L"/>
      <sheetName val="3A"/>
      <sheetName val="3B"/>
      <sheetName val="A1"/>
      <sheetName val="A2"/>
      <sheetName val="A3"/>
      <sheetName val="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GIS NSI"/>
      <sheetName val="TGIS NAI"/>
      <sheetName val="TGIS ATF"/>
      <sheetName val="APS Summary"/>
      <sheetName val="APS Detail"/>
      <sheetName val="CISO Summary"/>
      <sheetName val="CISO Detail"/>
      <sheetName val="Constellation"/>
      <sheetName val="DEAA"/>
      <sheetName val="HGMA"/>
      <sheetName val="MESQ"/>
      <sheetName val="PACE"/>
      <sheetName val="PNM"/>
      <sheetName val="TEP"/>
      <sheetName val="WACM"/>
      <sheetName val="WALC Summary"/>
      <sheetName val="WALC Detail"/>
      <sheetName val="YAMPA"/>
      <sheetName val="APS Filter"/>
      <sheetName val="CISO Filter"/>
      <sheetName val="DEAA Filter"/>
      <sheetName val="HGMA Filter"/>
      <sheetName val="PACE Filter"/>
      <sheetName val="PNM Filter"/>
      <sheetName val="TEP Filter"/>
      <sheetName val="WACM Filter"/>
      <sheetName val="WALC Filter"/>
      <sheetName val="MESQ Filter"/>
      <sheetName val="MESQ Tags"/>
      <sheetName val="YAMPA Filter"/>
      <sheetName val="HAYDEN Tag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GIS NSI"/>
      <sheetName val="TGIS NAI"/>
      <sheetName val="TGIS ATF"/>
      <sheetName val="APS Summary"/>
      <sheetName val="APS Detail"/>
      <sheetName val="CISO Summary"/>
      <sheetName val="CISO Detail"/>
      <sheetName val="Constellation"/>
      <sheetName val="DEAA"/>
      <sheetName val="HGMA"/>
      <sheetName val="MESQ"/>
      <sheetName val="PACE"/>
      <sheetName val="PNM"/>
      <sheetName val="TEP"/>
      <sheetName val="WACM"/>
      <sheetName val="WALC Summary"/>
      <sheetName val="WALC Detail"/>
      <sheetName val="YAMPA"/>
      <sheetName val="APS Filter"/>
      <sheetName val="CISO Filter"/>
      <sheetName val="DEAA Filter"/>
      <sheetName val="HGMA Filter"/>
      <sheetName val="PACE Filter"/>
      <sheetName val="PNM Filter"/>
      <sheetName val="TEP Filter"/>
      <sheetName val="WACM Filter"/>
      <sheetName val="WALC Filter"/>
      <sheetName val="MESQ Filter"/>
      <sheetName val="MESQ Tags"/>
      <sheetName val="YAMPA Filter"/>
      <sheetName val="HAYDEN Tag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 Electric Lead Sheet"/>
      <sheetName val="Electric Summary"/>
      <sheetName val="Electric Payout"/>
      <sheetName val="CIP Gas Lead Sheet"/>
      <sheetName val="Gas Summary"/>
      <sheetName val="Gas Payout"/>
      <sheetName val="Actual Detail"/>
      <sheetName val="CIP Accrual"/>
      <sheetName val="% of Target"/>
      <sheetName val="CIP history"/>
      <sheetName val="Feb 2014 to Jul 2014"/>
      <sheetName val="Aug 2014 to Jan 2015"/>
      <sheetName val="Feb 2015 to Jul 2015"/>
      <sheetName val="Tax Support"/>
      <sheetName val="Ratio 5 Yr End"/>
      <sheetName val="Input"/>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sheetData sheetId="10"/>
      <sheetData sheetId="11"/>
      <sheetData sheetId="12"/>
      <sheetData sheetId="13" refreshError="1"/>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Macro"/>
      <sheetName val="Macr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1.1"/>
      <sheetName val="Form1.2"/>
      <sheetName val="Form1.3"/>
      <sheetName val="Form1.4"/>
      <sheetName val="Form1.5"/>
      <sheetName val="Form1.6"/>
      <sheetName val="Form1.7"/>
      <sheetName val="Form2.1"/>
      <sheetName val="Form2.2"/>
      <sheetName val="Form2.3"/>
      <sheetName val="Form2.4"/>
      <sheetName val="Form3.1a"/>
      <sheetName val="Form3.1b"/>
      <sheetName val="Form3.2"/>
      <sheetName val="Form3.3"/>
      <sheetName val="Form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CO Summary"/>
      <sheetName val="KYPCo Summary"/>
      <sheetName val="APCO Gas Input Detail"/>
      <sheetName val="KYPCo Gas Input Detail"/>
      <sheetName val="Results"/>
      <sheetName val="Tables"/>
    </sheetNames>
    <sheetDataSet>
      <sheetData sheetId="0" refreshError="1"/>
      <sheetData sheetId="1"/>
      <sheetData sheetId="2" refreshError="1"/>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By Customer"/>
      <sheetName val="2-CP"/>
      <sheetName val="3-Pivot"/>
      <sheetName val="Previous Migration Summary"/>
      <sheetName val="Current Migration Summary "/>
      <sheetName val="Demand and Energy Migration "/>
      <sheetName val="Demand Allocation"/>
      <sheetName val="RA Demand Allocation"/>
      <sheetName val="Energy Allocation"/>
      <sheetName val="Aero"/>
      <sheetName val="Bon L"/>
      <sheetName val="Stoody"/>
      <sheetName val="Dalton"/>
      <sheetName val="Howmet"/>
      <sheetName val="Teledyne"/>
      <sheetName val="Amer Renolit"/>
      <sheetName val="Rate 625 Test"/>
      <sheetName val="Key for Data 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Allocation Total"/>
      <sheetName val="H&amp;W Allocation Total"/>
      <sheetName val="Assumptions"/>
      <sheetName val="GRAND"/>
      <sheetName val="Ni_TOT"/>
      <sheetName val="Ni_NON"/>
      <sheetName val="Ni_Co.12"/>
      <sheetName val="Ni_NS"/>
      <sheetName val="Ni_PE"/>
      <sheetName val="Ni_ET"/>
      <sheetName val="Ni_TPC"/>
      <sheetName val="Ni_EUSA"/>
      <sheetName val="Ni_NU"/>
      <sheetName val="CE_TOT"/>
      <sheetName val="CE_TCO"/>
      <sheetName val="CE_GULF"/>
      <sheetName val="CE_CKY"/>
      <sheetName val="CE_COH"/>
      <sheetName val="CE_CMD"/>
      <sheetName val="CE_CPA"/>
      <sheetName val="CE_CVA"/>
      <sheetName val="CE_CNR"/>
      <sheetName val="CE_CE"/>
      <sheetName val="CE_CSP"/>
      <sheetName val="CE_DIV"/>
      <sheetName val="CE_TRN"/>
      <sheetName val="BS_TOT"/>
      <sheetName val="BS_MA_U"/>
      <sheetName val="BS_MA_NONU"/>
      <sheetName val="BS_BSNU_U"/>
      <sheetName val="BS_BSNU_NONU"/>
      <sheetName val="BS_GS_U"/>
      <sheetName val="BS_GS_NONU"/>
      <sheetName val="SUB_TOT"/>
      <sheetName val="SUB_NIFL"/>
      <sheetName val="SUB_K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IN"/>
      <sheetName val="CU_IN"/>
      <sheetName val="DETAIL"/>
      <sheetName val="RED-FLAG"/>
      <sheetName val="CHK_DETAIL"/>
      <sheetName val="R_S_VAR"/>
      <sheetName val="EXPLAIN"/>
      <sheetName val="SUMMARY"/>
      <sheetName val="YTD_GRAPH"/>
      <sheetName val="PRE_KEY"/>
      <sheetName val="DISPLAY"/>
      <sheetName val="OLD_DSP_MTH"/>
      <sheetName val="OLD_DSP_YTD"/>
      <sheetName val="MTHYTD"/>
      <sheetName val="SET_DATES"/>
      <sheetName val="J"/>
      <sheetName val="L"/>
      <sheetName val="M"/>
      <sheetName val="N"/>
      <sheetName val="Lis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 val="Equipment"/>
      <sheetName val="SitePrep"/>
      <sheetName val="Concrete"/>
      <sheetName val="Pipe"/>
      <sheetName val="Steel"/>
      <sheetName val="Instruments"/>
      <sheetName val="Paint"/>
      <sheetName val="Electrical"/>
      <sheetName val="Insulation"/>
      <sheetName val="SiteDevelopment"/>
      <sheetName val="GeneralConstruction"/>
      <sheetName val="OtherCosts"/>
      <sheetName val="Ductbank&amp;Manholes"/>
      <sheetName val="Stee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Q_STQ_Final_Costs"/>
      <sheetName val="DQ_STQ_Facility_Level_Costs"/>
      <sheetName val="DQ_Final_Costs"/>
      <sheetName val="DQ_Facility_Level_Costs"/>
      <sheetName val="CUR_Adjustment"/>
      <sheetName val="Original_Data--&gt;"/>
      <sheetName val="S2Run"/>
      <sheetName val="Model Fac. I&amp;E All Costs -S2"/>
      <sheetName val="Notes"/>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o &amp; m"/>
      <sheetName val="otherinc"/>
      <sheetName val="gas"/>
      <sheetName val="electric"/>
      <sheetName val="is"/>
      <sheetName val="draft1"/>
      <sheetName val="pp&amp;e"/>
      <sheetName val="amort"/>
      <sheetName val="regulatory"/>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del"/>
      <sheetName val="Inputs"/>
      <sheetName val="By Rate"/>
      <sheetName val="RATE"/>
      <sheetName val="YTD_KWH"/>
      <sheetName val="YTD_Cost"/>
      <sheetName val="Cognos"/>
    </sheetNames>
    <sheetDataSet>
      <sheetData sheetId="0"/>
      <sheetData sheetId="1"/>
      <sheetData sheetId="2"/>
      <sheetData sheetId="3"/>
      <sheetData sheetId="4"/>
      <sheetData sheetId="5"/>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Overview"/>
      <sheetName val="Sheet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Inputs"/>
      <sheetName val="By Rate"/>
      <sheetName val="YTD_KWH"/>
      <sheetName val="YTD_Cost"/>
      <sheetName val="Unbilled"/>
      <sheetName val="ECRM"/>
      <sheetName val="Detail Report"/>
      <sheetName val="$ per KWH"/>
      <sheetName val="Special Markets"/>
      <sheetName val="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Inputs"/>
      <sheetName val="Inputs page"/>
      <sheetName val="Ties Page - Petition "/>
      <sheetName val="Tie Page - Testimony"/>
      <sheetName val="Promod"/>
      <sheetName val="short term forecast"/>
      <sheetName val="WKS for 1"/>
      <sheetName val="Sch 1"/>
      <sheetName val="Sch 1 Pg 2"/>
      <sheetName val="Sch 2"/>
      <sheetName val="Sch 3"/>
      <sheetName val="Sch 8"/>
      <sheetName val="Testimony 1-B"/>
      <sheetName val="Testimony 1-C"/>
      <sheetName val="Testimony 1-D"/>
      <sheetName val="Exh D Pg 1"/>
      <sheetName val="Exh D Pg 2"/>
      <sheetName val="Exh D Pg 2 (FINAL)"/>
      <sheetName val="Exh D Pg 3"/>
      <sheetName val="Exh D Pg 3 (FINAL)"/>
      <sheetName val="Exh D Pg 4"/>
      <sheetName val="Check"/>
      <sheetName val="Exh D Pg "/>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F"/>
      <sheetName val="NCPF"/>
      <sheetName val="Egy"/>
      <sheetName val="ILF"/>
      <sheetName val="PB Areas"/>
      <sheetName val="Growth Rates"/>
      <sheetName val="MISO NCP"/>
      <sheetName val="MISO Egy"/>
      <sheetName val="PB Demand"/>
      <sheetName val="PB Energy"/>
      <sheetName val="Dem Rates"/>
      <sheetName val="Egy Rates"/>
      <sheetName val="ED_EE"/>
      <sheetName val="Demand"/>
      <sheetName val="Energy"/>
      <sheetName val="Eff_Demand"/>
      <sheetName val="Eff_Energ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F"/>
      <sheetName val="NCPF"/>
      <sheetName val="Egy"/>
      <sheetName val="ILF"/>
      <sheetName val="PB Areas"/>
      <sheetName val="Growth Rates"/>
      <sheetName val="MISO NCP"/>
      <sheetName val="MISO Egy"/>
      <sheetName val="PB Demand"/>
      <sheetName val="PB Energy"/>
      <sheetName val="Dem Rates"/>
      <sheetName val="Egy Rates"/>
      <sheetName val="ED_EE"/>
      <sheetName val="Demand"/>
      <sheetName val="Energy"/>
      <sheetName val="Eff_Demand"/>
      <sheetName val="Eff_Energ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ower-oriented"/>
      <sheetName val="Energy-oriented"/>
      <sheetName val="Waterfall_6"/>
      <sheetName val="Waterfall_7"/>
      <sheetName val="Waterfall_8"/>
      <sheetName val="Waterfall_1"/>
      <sheetName val="poly-si"/>
      <sheetName val="poly-si to wafer"/>
      <sheetName val="Waterfall_3"/>
      <sheetName val="Waterfall_4"/>
      <sheetName val="VB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2008"/>
      <sheetName val="Nov 2008"/>
      <sheetName val="Dec 2008"/>
      <sheetName val="4Q 2008"/>
      <sheetName val="Jan 2009"/>
      <sheetName val="Feb 2009"/>
      <sheetName val="Mar 2009"/>
      <sheetName val="YTD Q1 2009"/>
      <sheetName val="Apr 2009"/>
      <sheetName val="May 2009"/>
      <sheetName val="June 2009"/>
      <sheetName val="YTD Q2 2009"/>
      <sheetName val="Jul 2009"/>
      <sheetName val="Aug 2009"/>
      <sheetName val="Sep 2009"/>
      <sheetName val="YTD Q3 2009"/>
      <sheetName val="Total Test Year"/>
      <sheetName val="ARP"/>
      <sheetName val="Gas Cost"/>
      <sheetName val="Summary Pivot"/>
      <sheetName val="CIS_WALKER PIVOT"/>
      <sheetName val="CIS_WALKER DATA"/>
      <sheetName val="Transport Summary"/>
      <sheetName val="Transport Pivot"/>
      <sheetName val="Transport"/>
      <sheetName val="GCA Sales"/>
      <sheetName val="CIS Pivot"/>
      <sheetName val="CIS_Test Year_Tot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Inputs"/>
      <sheetName val="2"/>
      <sheetName val="3"/>
      <sheetName val="3 (2)"/>
      <sheetName val="4"/>
      <sheetName val="5"/>
      <sheetName val="6"/>
      <sheetName val="DetailMISO total"/>
      <sheetName val="7"/>
      <sheetName val="9"/>
      <sheetName val="10"/>
      <sheetName val="10 - 600-800"/>
      <sheetName val="Margins 600-800"/>
      <sheetName val="Margins MWH 600-800"/>
      <sheetName val="Sales for Resale"/>
      <sheetName val="Margins"/>
      <sheetName val="Margins 2"/>
      <sheetName val="WP1 - FAC sch4 600-800"/>
      <sheetName val="Rev&amp;Stat - 600"/>
      <sheetName val="Rev&amp;Stat - 800"/>
      <sheetName val="11"/>
      <sheetName val="Rev&amp;Stat 600-800"/>
      <sheetName val="Rev&amp;StatData 600-800"/>
      <sheetName val="Rev&amp;StatData Alloc."/>
      <sheetName val="Income Stmt"/>
      <sheetName val="Margins MWH"/>
      <sheetName val="Budget"/>
      <sheetName val="MarginsbyRate&amp;Class"/>
      <sheetName val="MarginsbyRate&amp;Class (2)"/>
      <sheetName val="MISO non"/>
      <sheetName val="Margins Summary"/>
      <sheetName val="NewMargins"/>
      <sheetName val="NewMargins - 500"/>
      <sheetName val="MISO non (2)"/>
      <sheetName val="Ties"/>
      <sheetName val="SOX ties"/>
      <sheetName val="Monthly checklist"/>
      <sheetName val="WP1 - FAC sch4"/>
      <sheetName val="FAC sch5"/>
      <sheetName val="FAC sch 5-42d"/>
      <sheetName val="FAC sch 5-42a"/>
      <sheetName val="workpaper 42A"/>
      <sheetName val="FAC sch 6"/>
      <sheetName val="FAC sch 7"/>
      <sheetName val="FAC sch 7 (x)"/>
      <sheetName val="Non-Trackable Fuel Exp"/>
      <sheetName val="DetailMISO3 (NIP)"/>
      <sheetName val="DetailMISO3 (SC)"/>
      <sheetName val="9 Pg Summary"/>
      <sheetName val="PurchPowerRecon"/>
      <sheetName val="MSMR"/>
      <sheetName val="WP 6 OSS Summary"/>
      <sheetName val="Set-Up"/>
      <sheetName val="Rev&amp;Stat"/>
      <sheetName val="Rev&amp;StatData"/>
      <sheetName val="DSM"/>
      <sheetName val="DSM Data"/>
      <sheetName val="Co Use kwh JE"/>
      <sheetName val="Co Use Rev J.E."/>
      <sheetName val="Co Use Nox kwh J.E."/>
      <sheetName val="Co Use Nox Rev J.E."/>
      <sheetName val="Co Use FGD kwh J.E."/>
      <sheetName val="Co Use FGD Rev J.E."/>
      <sheetName val="Unbilled kwh J.E."/>
      <sheetName val="Unbilled Rev JE"/>
      <sheetName val="Special Market Summary"/>
      <sheetName val="Special Markets"/>
      <sheetName val="Elec Revenues"/>
      <sheetName val="Elec Revenues (2)"/>
      <sheetName val="Elec Sales"/>
      <sheetName val="Other Ele Rev "/>
      <sheetName val="FAC exh 1-G no longer filed"/>
      <sheetName val="FAC 1G2 no longer filed"/>
      <sheetName val="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 val="2005 Results"/>
      <sheetName val="FRT_O"/>
      <sheetName val="FAB_I"/>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_CurrentStudyRequests"/>
      <sheetName val="tblReservations_Compare"/>
      <sheetName val="OasisNumberinMDWG"/>
      <sheetName val="LinkNumberinMDWG"/>
      <sheetName val="1-Year Notice"/>
      <sheetName val="60 day Notice"/>
      <sheetName val="Recall"/>
      <sheetName val="Exclude100528"/>
      <sheetName val="Consider2010STEPB1"/>
      <sheetName val="2010STEPB1tra"/>
      <sheetName val="2010MDWGCorrections10STEPB1"/>
      <sheetName val="2010STEPB1tra-EES"/>
      <sheetName val="2010MDWGCorrections10STEPB1-EES"/>
      <sheetName val="Consider2010STEPB2"/>
      <sheetName val="2010STEPB2tra"/>
      <sheetName val="2010MDWGCorrections10STEPB2"/>
      <sheetName val="2010MDWGCorrections09AP2AFS4"/>
      <sheetName val="Consider2009AGP2AFS4"/>
      <sheetName val="2009AGP2AFS4tra"/>
      <sheetName val="2010MDWGCorrections10AP1AFS1"/>
      <sheetName val="Consider2010AGP1AFS1"/>
      <sheetName val="2010AGP1AFS1tra"/>
      <sheetName val="Oasis"/>
      <sheetName val="2010MDWGCorrections09AP2AFS5"/>
      <sheetName val="Consider2009AGP2AFS5"/>
      <sheetName val="2009AGP2AFS5tra"/>
      <sheetName val="2010MDWGCorrections10AP1AFS2"/>
      <sheetName val="Consider2010AGP1AFS2"/>
      <sheetName val="2010AGP1AFS2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TO Forecast"/>
      <sheetName val="2-RA Forecast"/>
      <sheetName val="3-Info"/>
    </sheetNames>
    <sheetDataSet>
      <sheetData sheetId="0"/>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L Input Variables"/>
      <sheetName val="DLL EquIDs"/>
      <sheetName val="Hg EMFs v5.12"/>
      <sheetName val="Index Key"/>
      <sheetName val="BurnerType"/>
      <sheetName val="Particulate"/>
      <sheetName val="PostComb"/>
      <sheetName val="FuelGroup"/>
      <sheetName val="NEEDS-Retrofit Index"/>
      <sheetName val="2nd stage rules"/>
      <sheetName val="Retrofit Options Key v512"/>
      <sheetName val="Retrofit Options Key v411"/>
      <sheetName val="Data Validation List"/>
      <sheetName val="Key to Emission Contro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sheetName val="Massdata"/>
      <sheetName val="Template"/>
      <sheetName val="MPT_Setting"/>
      <sheetName val="ESPEC"/>
      <sheetName val="Sheet2"/>
    </sheetNames>
    <sheetDataSet>
      <sheetData sheetId="0"/>
      <sheetData sheetId="1"/>
      <sheetData sheetId="2"/>
      <sheetData sheetId="3"/>
      <sheetData sheetId="4"/>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ull"/>
      <sheetName val="Customer Model"/>
    </sheetNames>
    <sheetDataSet>
      <sheetData sheetId="0" refreshError="1"/>
      <sheetData sheetId="1" refreshError="1"/>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Info"/>
      <sheetName val="Tables_4Compar"/>
      <sheetName val="Tables"/>
      <sheetName val="Summary_PreTax"/>
      <sheetName val="Summary_AfterTax"/>
      <sheetName val="Summary_RetiredFacilities"/>
      <sheetName val="Private_Costs _AnalysisYear"/>
      <sheetName val="Private_Costs _PromulgationYear"/>
      <sheetName val="Private_Costs _ComplianceYear"/>
      <sheetName val="ICR_Cost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finitions"/>
      <sheetName val="XML_Export"/>
      <sheetName val="Annual_Prices"/>
      <sheetName val="Forecast-Peak_OffPeak"/>
      <sheetName val="Forecast-Night_Wkend"/>
      <sheetName val="Inflation_Factors"/>
      <sheetName val="Natural Gas Prices"/>
      <sheetName val="Coal_Price_Data"/>
      <sheetName val="Coal Prices"/>
      <sheetName val="Emissions"/>
      <sheetName val="Demand"/>
      <sheetName val="CapacityCreditAuction"/>
      <sheetName val="Capacity Credits"/>
      <sheetName val="Uranium"/>
      <sheetName val="REC_Price"/>
      <sheetName val="GDP_Scenarios_H110"/>
      <sheetName val="GDP_Scen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gt;"/>
      <sheetName val="Monthly"/>
      <sheetName val="Yearly"/>
      <sheetName val="Dispatch_Calcs--&gt;"/>
      <sheetName val="Dispatch"/>
      <sheetName val="Results"/>
      <sheetName val="Year"/>
      <sheetName val="Month"/>
      <sheetName val="Inputs--&gt;"/>
      <sheetName val="Unit_Assumptions"/>
      <sheetName val="Energy_Price"/>
      <sheetName val="Fuel_Price"/>
      <sheetName val="Emission_Price"/>
      <sheetName val="Capacity_Price"/>
      <sheetName val="Inf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WS"/>
      <sheetName val="B WS"/>
      <sheetName val="basis01"/>
      <sheetName val="basis2,7,8,9,20"/>
      <sheetName val="basis10,14,15,16,17"/>
      <sheetName val="basis11"/>
      <sheetName val="basis13"/>
      <sheetName val="MATRIX"/>
      <sheetName val="Module3"/>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55 B"/>
      <sheetName val="Int Credit Allocation"/>
      <sheetName val="OUCC June 15 Proposal"/>
      <sheetName val="Notes"/>
    </sheetNames>
    <sheetDataSet>
      <sheetData sheetId="0"/>
      <sheetData sheetId="1"/>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Electric Proforma Cover"/>
      <sheetName val="Controller Letter Data"/>
      <sheetName val="Actual Detail"/>
      <sheetName val="Feb 2014 to Jul 2014"/>
      <sheetName val="Aug 2014 to Jan 2015"/>
      <sheetName val="Feb 2015 to Jul 2015"/>
      <sheetName val="Ratio 5 Yr End"/>
      <sheetName val="OPEB Exp RC Readiness WS"/>
      <sheetName val="Hewitt Stmts RC Readiness WS"/>
      <sheetName val="Hewitt Stmts 5 Yr Avg"/>
      <sheetName val="Pension Gas Proforma Cover"/>
      <sheetName val="OPEB"/>
      <sheetName val="FERC Download WS"/>
      <sheetName val="FERC Download"/>
      <sheetName val="Input"/>
      <sheetName val="PensionController Let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cell."/>
      <sheetName val="AMB 1151 input"/>
      <sheetName val="AM1050 1070 input"/>
      <sheetName val="Summ of Alloc. Section1 pge 1"/>
      <sheetName val="Depr Res. Alloc. Sec 1 Pge 2"/>
      <sheetName val="Sec 1 Pge 3"/>
      <sheetName val="Sec 1 Pge 4"/>
      <sheetName val="Sec 1 Pge 5"/>
      <sheetName val="Sec 2 Pge 3"/>
      <sheetName val="Sec 2 Page 6"/>
      <sheetName val="Sec 2 Pge 8"/>
      <sheetName val="Sec 2 Pge 9"/>
      <sheetName val="Sec 2 Pge 10"/>
      <sheetName val="Sec 2 Pge 11"/>
      <sheetName val="Sec 2 Pge 12"/>
      <sheetName val="Sec 3 Pge 4"/>
      <sheetName val="Non Util Plant and Investments"/>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1"/>
      <sheetName val="Table of Contents 2"/>
      <sheetName val="RB"/>
      <sheetName val="RB - 10"/>
      <sheetName val="CS"/>
      <sheetName val="ADJ"/>
      <sheetName val="C"/>
      <sheetName val="C - 100"/>
      <sheetName val="C - 110"/>
      <sheetName val="C - 200"/>
      <sheetName val="L"/>
      <sheetName val="L - 100"/>
      <sheetName val="L - 110"/>
      <sheetName val="U"/>
      <sheetName val="U - E"/>
      <sheetName val="U - G"/>
      <sheetName val="U - C"/>
      <sheetName val="U - D"/>
      <sheetName val="U - 10"/>
      <sheetName val="U - 20"/>
      <sheetName val="U - 100"/>
      <sheetName val="U - 105"/>
      <sheetName val="V"/>
      <sheetName val="V - E"/>
      <sheetName val="V - G"/>
      <sheetName val="V - C"/>
      <sheetName val="V - D"/>
      <sheetName val="V - 10"/>
      <sheetName val="V - 20"/>
      <sheetName val="Z"/>
      <sheetName val="Z - 100"/>
      <sheetName val=" CC"/>
      <sheetName val="CC - 100"/>
      <sheetName val="FF"/>
      <sheetName val="FF - 100"/>
      <sheetName val="FF - 110"/>
      <sheetName val="FF - 120"/>
      <sheetName val="FF - 130"/>
      <sheetName val="FF - 200"/>
      <sheetName val="FF - 210"/>
      <sheetName val="FF - 211"/>
      <sheetName val="FF - 220"/>
      <sheetName val="FF - 300"/>
      <sheetName val="NN"/>
      <sheetName val="NN - 100"/>
      <sheetName val="NN - 200"/>
      <sheetName val="SS"/>
      <sheetName val="10"/>
      <sheetName val="10 - E"/>
      <sheetName val="10 - G"/>
      <sheetName val="10 - 10"/>
      <sheetName val="10 - 100"/>
      <sheetName val="10 - 105"/>
      <sheetName val="10 - 110"/>
      <sheetName val="30"/>
      <sheetName val="30 - E"/>
      <sheetName val="30 - G"/>
      <sheetName val="30 - 10"/>
      <sheetName val="30 - 100"/>
      <sheetName val="30 - 105"/>
      <sheetName val="30 - 110"/>
      <sheetName val="30 - 115"/>
      <sheetName val="30 - 120"/>
      <sheetName val="30 - 125"/>
      <sheetName val="30 - 130"/>
      <sheetName val="30 - 135"/>
      <sheetName val="30 - 140"/>
      <sheetName val="30 - 145"/>
      <sheetName val="30 - 150"/>
      <sheetName val="30 - 155"/>
      <sheetName val="30 - 160 "/>
      <sheetName val="30 - 165"/>
      <sheetName val="30 - 170"/>
      <sheetName val="30 - 175"/>
      <sheetName val="30 - 180"/>
      <sheetName val="30 - 185"/>
      <sheetName val="30 - 190"/>
      <sheetName val="30 - 195"/>
      <sheetName val="50"/>
      <sheetName val="50 - E"/>
      <sheetName val="50 - G"/>
      <sheetName val="50 - 10"/>
      <sheetName val="50 - 100"/>
      <sheetName val="50 - 105"/>
      <sheetName val="50 - 106"/>
      <sheetName val="50 - 107"/>
      <sheetName val="50 - 108"/>
      <sheetName val="70"/>
      <sheetName val="70 - E"/>
      <sheetName val="70 - G"/>
      <sheetName val="70 - 10"/>
      <sheetName val="70 - 100"/>
      <sheetName val="70 - 105"/>
      <sheetName val="Slide 1"/>
      <sheetName val="Slide 2"/>
      <sheetName val="Slide 3"/>
      <sheetName val="Slide 3 (2)"/>
      <sheetName val="Slide 4"/>
      <sheetName val="Slide 5"/>
      <sheetName val="Slide 6"/>
      <sheetName val="INF - 10 - 100"/>
      <sheetName val="L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Summary"/>
      <sheetName val="pivot"/>
      <sheetName val="Access File"/>
      <sheetName val="Summary"/>
      <sheetName val="Air Products"/>
      <sheetName val="AMROX"/>
      <sheetName val="BP AMOCO CHEM"/>
      <sheetName val="BP AMOCO"/>
      <sheetName val="Beta Steel"/>
      <sheetName val="Bethlehem"/>
      <sheetName val="Bethlehem Off."/>
      <sheetName val="BETH TRAIN"/>
      <sheetName val="Bethlehem WW"/>
      <sheetName val="Cerestar"/>
      <sheetName val="Chicago Cold R."/>
      <sheetName val="FER MIDW"/>
      <sheetName val="Inland"/>
      <sheetName val="Inland Reseach"/>
      <sheetName val="LaSalle Griff"/>
      <sheetName val="LaSalle Ham."/>
      <sheetName val="Lever Bros."/>
      <sheetName val="Ltv"/>
      <sheetName val="Magnetics"/>
      <sheetName val="GREAT LAKES Process"/>
      <sheetName val="GREAT LAKES - EC"/>
      <sheetName val="Midwest Enaml"/>
      <sheetName val="Midwest"/>
      <sheetName val="Praxair"/>
      <sheetName val="Roll Coater"/>
      <sheetName val="Whiting Clean Energy"/>
      <sheetName val="U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ucher #2"/>
      <sheetName val="voucher #3"/>
      <sheetName val="voucher #4a"/>
      <sheetName val="voucher #4b"/>
      <sheetName val="FAS 109 Voucher#4c"/>
      <sheetName val="voucher #5"/>
      <sheetName val="voucher #6"/>
      <sheetName val="wkpr #2"/>
      <sheetName val="wkpr #3 fed"/>
      <sheetName val="wkpr #3 st"/>
      <sheetName val="wkpr #4a"/>
      <sheetName val="wkpr #4b"/>
      <sheetName val="wkpr #5"/>
      <sheetName val="SFAS109"/>
      <sheetName val="SFAS entry"/>
      <sheetName val="SFAS YTD activity"/>
      <sheetName val="inctax calc"/>
      <sheetName val="percetages"/>
      <sheetName val="property input "/>
      <sheetName val="calcs"/>
      <sheetName val="sit calc"/>
      <sheetName val="eff inc tax rate"/>
      <sheetName val="nonoperating"/>
      <sheetName val="allocate current"/>
      <sheetName val="allocate e&amp;g tax"/>
      <sheetName val="eff rate rec mo"/>
      <sheetName val="eff rate rec ytd"/>
      <sheetName val="reclass"/>
      <sheetName val="EFF RATE REC"/>
      <sheetName val="voucher #1"/>
      <sheetName val="wkpr #1 "/>
      <sheetName val="TABLES DO NOT DELETE"/>
      <sheetName val="voucher_#2"/>
      <sheetName val="voucher_#3"/>
      <sheetName val="voucher_#4a"/>
      <sheetName val="voucher_#4b"/>
      <sheetName val="FAS_109_Voucher#4c"/>
      <sheetName val="voucher_#5"/>
      <sheetName val="voucher_#6"/>
      <sheetName val="wkpr_#2"/>
      <sheetName val="wkpr_#3_fed"/>
      <sheetName val="wkpr_#3_st"/>
      <sheetName val="wkpr_#4a"/>
      <sheetName val="wkpr_#4b"/>
      <sheetName val="wkpr_#5"/>
      <sheetName val="SFAS_entry"/>
      <sheetName val="SFAS_YTD_activity"/>
      <sheetName val="inctax_calc"/>
      <sheetName val="property_input_"/>
      <sheetName val="sit_calc"/>
      <sheetName val="eff_inc_tax_rate"/>
      <sheetName val="allocate_current"/>
      <sheetName val="allocate_e&amp;g_tax"/>
      <sheetName val="eff_rate_rec_mo"/>
      <sheetName val="eff_rate_rec_ytd"/>
      <sheetName val="EFF_RATE_REC"/>
      <sheetName val="voucher_#1"/>
      <sheetName val="wkpr_#1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argin"/>
      <sheetName val="Expenses"/>
      <sheetName val="Income Statement"/>
      <sheetName val="Balance Sheet"/>
      <sheetName val="Cash Flow"/>
      <sheetName val="BUDGET SUMMARY"/>
      <sheetName val="OPERATIONS"/>
      <sheetName val="MAINTENANCE"/>
      <sheetName val="SUBCONTRACTED SERVIC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Detail Report"/>
      <sheetName val="Rev"/>
      <sheetName val="By Rate"/>
      <sheetName val="RATE"/>
      <sheetName val="R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
      <sheetName val="WCE"/>
      <sheetName val="WCE (3)"/>
      <sheetName val="WCE (2)"/>
      <sheetName val="Whiting Leasing"/>
      <sheetName val="Holding"/>
      <sheetName val="Eliminations"/>
      <sheetName val="Layers_Changes for 0+12"/>
      <sheetName val="Layers_Changes for 0+12 - WCE"/>
      <sheetName val="Consolidated"/>
      <sheetName val="Consolidated (2)"/>
      <sheetName val="Consolidated 2004 (2003 8+4 (4)"/>
      <sheetName val="WCE After Layers_Changes"/>
      <sheetName val="Consolidated (3)"/>
      <sheetName val="Holding Feed"/>
      <sheetName val="Fees for 0+12"/>
      <sheetName val="PEI Fees for 0+12"/>
      <sheetName val="Balance Sheet (2)"/>
      <sheetName val="Primary Consoldiate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ks2008"/>
      <sheetName val="peakbyagency"/>
      <sheetName val="LU"/>
      <sheetName val="copkdata"/>
      <sheetName val="planreanel"/>
      <sheetName val="BApeakTable"/>
      <sheetName val="BApeakTable1in20"/>
      <sheetName val="BApeakTable1in10"/>
      <sheetName val="BApeakTable1in5"/>
      <sheetName val="BANELTable"/>
      <sheetName val="nelbyagency"/>
      <sheetName val="salesbyagency"/>
      <sheetName val="qfer"/>
      <sheetName val="baynb"/>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ources"/>
      <sheetName val="Capacity Balance"/>
      <sheetName val="Commodity Calculator"/>
      <sheetName val="Carbon Calculator"/>
      <sheetName val="IRP Tables"/>
      <sheetName val="IRP Figures"/>
      <sheetName val="System Input Data"/>
      <sheetName val="Energy"/>
      <sheetName val="DSM"/>
      <sheetName val="Peak"/>
      <sheetName val="Generators"/>
      <sheetName val="Prototypes"/>
      <sheetName val="CAPX"/>
      <sheetName val="MISO Market Prices"/>
      <sheetName val="MISO Market Shape"/>
      <sheetName val="Coal Prices"/>
      <sheetName val="Gas Prices"/>
      <sheetName val="Gas Workup"/>
      <sheetName val="Effluents"/>
      <sheetName val="NIPSCO SYSTEM GAS RAW"/>
      <sheetName val="SUGAR CREEK GAS RAW"/>
      <sheetName val="RAW Peak File - Before DSM"/>
      <sheetName val="RAW Yr2012HrlyInternalLoadEST"/>
      <sheetName val="RAW Hyrdros Purch and Store"/>
      <sheetName val="RAW HydrosCapitalBudget"/>
      <sheetName val="RAW HourlyMarketP"/>
      <sheetName val="Long Term Contract Assumptions"/>
      <sheetName val="Prototype_"/>
      <sheetName val="PRV_PARAMETERS"/>
      <sheetName val="Generator_"/>
      <sheetName val="DSM_PARAMETERS"/>
      <sheetName val="FuelCategory_"/>
      <sheetName val="FuelForecast_"/>
      <sheetName val="Effluent_"/>
      <sheetName val="capx_INP"/>
      <sheetName val="LFA"/>
      <sheetName val="SYS_PARAMETERS"/>
      <sheetName val="Load Forecast EEI"/>
      <sheetName val="Escalation_"/>
      <sheetName val="Area_"/>
      <sheetName val="Link_"/>
      <sheetName val="Generator_MonthlyProfile_"/>
      <sheetName val="Transaction_"/>
      <sheetName val="Generator_Maintenances_"/>
      <sheetName val="Generator_CapacityStates_"/>
      <sheetName val="Generator_FuelUsages_"/>
      <sheetName val="Generator_GeneratorEffluents_"/>
      <sheetName val="GeneratorCategory_"/>
      <sheetName val="AnnualProfile_Subperiods_"/>
      <sheetName val="AreaMarketPrices_"/>
      <sheetName val="AreaMarketPrices_HourlyShape_"/>
      <sheetName val="AreaMarketPrices_MarketPrices_"/>
      <sheetName val="TimeDefinition_"/>
      <sheetName val="HourlyProfile_"/>
      <sheetName val="AnnualProfile_"/>
      <sheetName val="HeatRate_"/>
      <sheetName val="Prototype_FuelUsages_"/>
      <sheetName val="Prototype_GeneratorEffluents_"/>
      <sheetName val="prototype_CapacityStates_"/>
      <sheetName val="GAF_PARAMETERS"/>
      <sheetName val="CC_GAS"/>
      <sheetName val="CC_Market"/>
      <sheetName val="Carbon_Mark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ble of Contents"/>
      <sheetName val="Towantic&gt;&gt;"/>
      <sheetName val="Towantic_MonthlyResults"/>
      <sheetName val="Towantic_AnnualResults"/>
      <sheetName val="ForeRiver&gt;&gt;"/>
      <sheetName val="ForeRiver_MonthlyResults"/>
      <sheetName val="ForeRiver_AnnualResults"/>
      <sheetName val="Shore&gt;&gt;"/>
      <sheetName val="Shore_MonthlyResults"/>
      <sheetName val="Shore_AnnualResults"/>
      <sheetName val="Guadalupe&gt;&gt;"/>
      <sheetName val="Guadalupe_MonthlyResults"/>
      <sheetName val="Guadalupe_AnnualResults"/>
      <sheetName val="Guadalupe075&gt;&gt;"/>
      <sheetName val="Guadalupe075_MonthlyResults"/>
      <sheetName val="Guadalupe075_AnnualResults"/>
      <sheetName val="Laredo&gt;&gt;"/>
      <sheetName val="Laredo_MonthlyResults"/>
      <sheetName val="Laredo_AnnualRes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t's new"/>
      <sheetName val="Setup"/>
      <sheetName val="NPV"/>
      <sheetName val="Nox policy cost Map"/>
      <sheetName val="Final Wholesale Price"/>
      <sheetName val="Create LoadShape"/>
      <sheetName val="Input - Coal Supply"/>
      <sheetName val="input - Collapse Tables"/>
      <sheetName val="Gen&amp;Cap Summary"/>
      <sheetName val="Cap_Summary"/>
      <sheetName val="PlantType"/>
      <sheetName val="Summary"/>
      <sheetName val="ToAccess"/>
      <sheetName val="NEW UNITS Table"/>
      <sheetName val="state list abb"/>
      <sheetName val="State Emissions Data"/>
      <sheetName val="Emiss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ne_Losses"/>
      <sheetName val="3-Winding Overloads"/>
      <sheetName val="Area_tolerance_violations"/>
      <sheetName val="Area_Report"/>
      <sheetName val="Branch Overloads"/>
      <sheetName val="Branch Ratings"/>
      <sheetName val="Bus Voltage"/>
      <sheetName val="Gen Overview"/>
      <sheetName val="Gen Swings"/>
      <sheetName val="System Mismatch"/>
      <sheetName val="Sheet1"/>
      <sheetName val="Sheet2"/>
      <sheetName val="Sheet3"/>
    </sheetNames>
    <sheetDataSet>
      <sheetData sheetId="0" refreshError="1"/>
      <sheetData sheetId="1" refreshError="1"/>
      <sheetData sheetId="2" refreshError="1"/>
      <sheetData sheetId="3"/>
      <sheetData sheetId="4" refreshError="1"/>
      <sheetData sheetId="5"/>
      <sheetData sheetId="6" refreshError="1"/>
      <sheetData sheetId="7"/>
      <sheetData sheetId="8"/>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ic Inputs"/>
      <sheetName val="Sep Flow Parametric"/>
      <sheetName val="Linear Comparison #1"/>
      <sheetName val="Base"/>
      <sheetName val="New"/>
      <sheetName val="Base-New Deltas"/>
      <sheetName val="Target"/>
      <sheetName val="Base-Target Deltas"/>
      <sheetName val="h-s Plot"/>
      <sheetName val="hs Data"/>
      <sheetName val="Pri Streams"/>
      <sheetName val="All Streams"/>
      <sheetName val="Stream Data"/>
      <sheetName val="Stack to Target"/>
      <sheetName val="Avg'd sfc Chart"/>
      <sheetName val="First &amp; Last sfc Chart"/>
      <sheetName val="Functions"/>
      <sheetName val="Ga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amp; INSTRUCTIONS"/>
      <sheetName val="NITR"/>
      <sheetName val="RESPONDENT_INFO"/>
      <sheetName val="EXECUTIVE_SUMMARY"/>
      <sheetName val="Form A-Bid_Type"/>
      <sheetName val="Form B-Typ Output Shape"/>
      <sheetName val="FORM B"/>
      <sheetName val="FORM C-Transmission"/>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L 2"/>
      <sheetName val="Ce L"/>
      <sheetName val="325"/>
      <sheetName val="323"/>
      <sheetName val="321"/>
      <sheetName val="317"/>
      <sheetName val="316"/>
      <sheetName val="315"/>
      <sheetName val="311"/>
      <sheetName val="Wx"/>
      <sheetName val="Summary"/>
      <sheetName val="Pivot"/>
      <sheetName val="Walker_Cust_therms_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mt wout C&amp;I"/>
      <sheetName val="Assumptions wout C&amp;I"/>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Manual Inputs"/>
      <sheetName val="2"/>
      <sheetName val="2A"/>
      <sheetName val="3"/>
      <sheetName val="3 (2)"/>
      <sheetName val="4"/>
      <sheetName val="5"/>
      <sheetName val="5 (2)"/>
      <sheetName val="6"/>
      <sheetName val="7"/>
      <sheetName val="9"/>
      <sheetName val="10 - Sales"/>
      <sheetName val="10 - Revs"/>
      <sheetName val="Actuals Test"/>
      <sheetName val="DetailMISO total"/>
      <sheetName val="WP1 - FAC sch4"/>
      <sheetName val="Energy Cost Adj Charge"/>
      <sheetName val="Energy Cost Adj Charge (2)"/>
      <sheetName val="Sch 4 - Test 1"/>
      <sheetName val="Sch 4 - Test 2"/>
      <sheetName val="FAC sch5"/>
      <sheetName val="FAC Sch5 TTL"/>
      <sheetName val="FAC sch 5-42d"/>
      <sheetName val="FAC sch 5-42a"/>
      <sheetName val="workpaper 42A"/>
      <sheetName val="FAC sch 6"/>
      <sheetName val="FAC sch 7"/>
      <sheetName val="Margins"/>
      <sheetName val="Reg Acctg"/>
      <sheetName val="Revenue Comp"/>
      <sheetName val="Margins to access"/>
      <sheetName val="YTD Margins 000's"/>
      <sheetName val="Prior Month YTD Margins 000's"/>
      <sheetName val="Income Statement"/>
      <sheetName val="NonTrackable PP"/>
      <sheetName val="OLD IS"/>
      <sheetName val="Income Stmt acctg"/>
      <sheetName val="MISO non"/>
      <sheetName val="Budget 2015"/>
      <sheetName val="Rev&amp;Stat - 600"/>
      <sheetName val="Rev&amp;Stat - 800"/>
      <sheetName val="MWH Budget"/>
      <sheetName val="Revenue Budget"/>
      <sheetName val="Margin Budget"/>
      <sheetName val="Margins Summary"/>
      <sheetName val="SOX ties"/>
      <sheetName val="Monthly checklist"/>
      <sheetName val="Sales for Resale"/>
      <sheetName val="DetailMISO3 (NIP)"/>
      <sheetName val="9 Pg Summary"/>
      <sheetName val="PurchPowerRecon"/>
      <sheetName val="MSMR"/>
      <sheetName val="WP 6 OSS Summary"/>
      <sheetName val="Set-Up Letter"/>
      <sheetName val="Rev &amp; Stat"/>
      <sheetName val="Rev&amp;StatData"/>
      <sheetName val="Cognos 85 Base Data"/>
      <sheetName val="DSM"/>
      <sheetName val="DSM Data"/>
      <sheetName val="DSMLM "/>
      <sheetName val="DSMLM Data"/>
      <sheetName val="DSMLM Data 2"/>
      <sheetName val="Green Power"/>
      <sheetName val="Green Power Data"/>
      <sheetName val="Electric Vehicles"/>
      <sheetName val="Cognos 55 Base Data"/>
      <sheetName val="Co Use JE PS"/>
      <sheetName val="Unbilled Sales JE"/>
      <sheetName val="Unbilled Sales JE REVERSAL"/>
      <sheetName val="Unbilled Rev JE"/>
      <sheetName val="Unbilled Rev JE REVERSAL"/>
      <sheetName val="SM Summary"/>
      <sheetName val="Special Markets"/>
      <sheetName val="PS Unbilled"/>
      <sheetName val="PS GE Sales"/>
      <sheetName val="GE Sales Rev Check"/>
      <sheetName val="GE Sales KWH Check"/>
      <sheetName val="Elec Sales"/>
      <sheetName val="Elec Revenues"/>
      <sheetName val="Other Ele Rev "/>
      <sheetName val="FAC exh 1-G no longer filed"/>
      <sheetName val="FAC 1G2 no longer filed"/>
      <sheetName val="Rate 665"/>
      <sheetName val="Sheet1"/>
      <sheetName val="Sch 5 Forecas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
      <sheetName val="Rev Test"/>
      <sheetName val="RA Rev Filing NoRound (NR) "/>
      <sheetName val="Cap Rev (NR)"/>
      <sheetName val="Int Rev (NR)"/>
      <sheetName val="Var Rev (NR)"/>
      <sheetName val="RA info"/>
      <sheetName val="Accounting Close - Filing Check"/>
      <sheetName val="SOX Checklist"/>
      <sheetName val="SOX Ties"/>
      <sheetName val="Inputs"/>
      <sheetName val="Residential Impact"/>
      <sheetName val="Analytics"/>
      <sheetName val="Sch 1"/>
      <sheetName val="1.1 RA Allocation"/>
      <sheetName val="1.2 Forecast"/>
      <sheetName val="1.3 Forecast Interruptible Adj"/>
      <sheetName val="Sch 2"/>
      <sheetName val="2.1 Cost Detail"/>
      <sheetName val="Sch 3"/>
      <sheetName val="3.1 Cost Detail"/>
      <sheetName val="Sch 4"/>
      <sheetName val="Variance WP"/>
      <sheetName val="RA Revenues Summary Filing"/>
      <sheetName val="Capacity Rev Filing"/>
      <sheetName val="Interruptible Rev Filing"/>
      <sheetName val="Variance Rev Filing"/>
      <sheetName val="Misc Rev Interdept - Nov"/>
      <sheetName val="Misc Rev Interdept - Dec"/>
      <sheetName val="675 Nov"/>
      <sheetName val="675 Dec"/>
      <sheetName val="RA_Nov"/>
      <sheetName val="RA_Dec"/>
      <sheetName val="675 Jan"/>
      <sheetName val="675 Feb"/>
      <sheetName val="675 Mar"/>
      <sheetName val="675 Apr"/>
      <sheetName val="675 May"/>
      <sheetName val="675 Jun"/>
      <sheetName val="Acct Summary Jul-Dec Close"/>
      <sheetName val="RA Revenues Summary Close"/>
      <sheetName val="Capacity Rev Close"/>
      <sheetName val="Interruptible Rev Close"/>
      <sheetName val="Variance Rev Close"/>
      <sheetName val="RA_Jan"/>
      <sheetName val="RA_Feb"/>
      <sheetName val="RA_Mar"/>
      <sheetName val="RA_Apr"/>
      <sheetName val="RA_May"/>
      <sheetName val="RA_Jun"/>
      <sheetName val="Misc Rev Interdept -Jan"/>
      <sheetName val="Misc Rev Interdept - Feb"/>
      <sheetName val="Misc Rev Interdept - Mar"/>
      <sheetName val="Misc Rev Interdept - Apr"/>
      <sheetName val="Misc Rev Interdept - May"/>
      <sheetName val="Misc Rev Interdept - Jun"/>
      <sheetName val="Interdepart Check"/>
      <sheetName val="Planning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Set>
  </externalBook>
</externalLink>
</file>

<file path=xl/theme/theme1.xml><?xml version="1.0" encoding="utf-8"?>
<a:theme xmlns:a="http://schemas.openxmlformats.org/drawingml/2006/main" name="Office Theme">
  <a:themeElements>
    <a:clrScheme name="CRA standard">
      <a:dk1>
        <a:srgbClr val="000000"/>
      </a:dk1>
      <a:lt1>
        <a:srgbClr val="FFFFFF"/>
      </a:lt1>
      <a:dk2>
        <a:srgbClr val="C0C0C0"/>
      </a:dk2>
      <a:lt2>
        <a:srgbClr val="ED8903"/>
      </a:lt2>
      <a:accent1>
        <a:srgbClr val="0073AE"/>
      </a:accent1>
      <a:accent2>
        <a:srgbClr val="A0CBED"/>
      </a:accent2>
      <a:accent3>
        <a:srgbClr val="B2BB1E"/>
      </a:accent3>
      <a:accent4>
        <a:srgbClr val="717074"/>
      </a:accent4>
      <a:accent5>
        <a:srgbClr val="FAC805"/>
      </a:accent5>
      <a:accent6>
        <a:srgbClr val="39893C"/>
      </a:accent6>
      <a:hlink>
        <a:srgbClr val="50B3CF"/>
      </a:hlink>
      <a:folHlink>
        <a:srgbClr val="791D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RA standard">
    <a:dk1>
      <a:srgbClr val="000000"/>
    </a:dk1>
    <a:lt1>
      <a:srgbClr val="FFFFFF"/>
    </a:lt1>
    <a:dk2>
      <a:srgbClr val="C0C0C0"/>
    </a:dk2>
    <a:lt2>
      <a:srgbClr val="ED8903"/>
    </a:lt2>
    <a:accent1>
      <a:srgbClr val="0073AE"/>
    </a:accent1>
    <a:accent2>
      <a:srgbClr val="A0CBED"/>
    </a:accent2>
    <a:accent3>
      <a:srgbClr val="B2BB1E"/>
    </a:accent3>
    <a:accent4>
      <a:srgbClr val="717074"/>
    </a:accent4>
    <a:accent5>
      <a:srgbClr val="FAC805"/>
    </a:accent5>
    <a:accent6>
      <a:srgbClr val="39893C"/>
    </a:accent6>
    <a:hlink>
      <a:srgbClr val="50B3CF"/>
    </a:hlink>
    <a:folHlink>
      <a:srgbClr val="791D7E"/>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CRA standard">
    <a:dk1>
      <a:srgbClr val="000000"/>
    </a:dk1>
    <a:lt1>
      <a:srgbClr val="FFFFFF"/>
    </a:lt1>
    <a:dk2>
      <a:srgbClr val="C0C0C0"/>
    </a:dk2>
    <a:lt2>
      <a:srgbClr val="ED8903"/>
    </a:lt2>
    <a:accent1>
      <a:srgbClr val="0073AE"/>
    </a:accent1>
    <a:accent2>
      <a:srgbClr val="A0CBED"/>
    </a:accent2>
    <a:accent3>
      <a:srgbClr val="B2BB1E"/>
    </a:accent3>
    <a:accent4>
      <a:srgbClr val="717074"/>
    </a:accent4>
    <a:accent5>
      <a:srgbClr val="FAC805"/>
    </a:accent5>
    <a:accent6>
      <a:srgbClr val="39893C"/>
    </a:accent6>
    <a:hlink>
      <a:srgbClr val="50B3CF"/>
    </a:hlink>
    <a:folHlink>
      <a:srgbClr val="791D7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CRA standard">
    <a:dk1>
      <a:srgbClr val="000000"/>
    </a:dk1>
    <a:lt1>
      <a:srgbClr val="FFFFFF"/>
    </a:lt1>
    <a:dk2>
      <a:srgbClr val="C0C0C0"/>
    </a:dk2>
    <a:lt2>
      <a:srgbClr val="ED8903"/>
    </a:lt2>
    <a:accent1>
      <a:srgbClr val="0073AE"/>
    </a:accent1>
    <a:accent2>
      <a:srgbClr val="A0CBED"/>
    </a:accent2>
    <a:accent3>
      <a:srgbClr val="B2BB1E"/>
    </a:accent3>
    <a:accent4>
      <a:srgbClr val="717074"/>
    </a:accent4>
    <a:accent5>
      <a:srgbClr val="FAC805"/>
    </a:accent5>
    <a:accent6>
      <a:srgbClr val="39893C"/>
    </a:accent6>
    <a:hlink>
      <a:srgbClr val="50B3CF"/>
    </a:hlink>
    <a:folHlink>
      <a:srgbClr val="791D7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CRA standard">
    <a:dk1>
      <a:srgbClr val="000000"/>
    </a:dk1>
    <a:lt1>
      <a:srgbClr val="FFFFFF"/>
    </a:lt1>
    <a:dk2>
      <a:srgbClr val="C0C0C0"/>
    </a:dk2>
    <a:lt2>
      <a:srgbClr val="ED8903"/>
    </a:lt2>
    <a:accent1>
      <a:srgbClr val="0073AE"/>
    </a:accent1>
    <a:accent2>
      <a:srgbClr val="A0CBED"/>
    </a:accent2>
    <a:accent3>
      <a:srgbClr val="B2BB1E"/>
    </a:accent3>
    <a:accent4>
      <a:srgbClr val="717074"/>
    </a:accent4>
    <a:accent5>
      <a:srgbClr val="FAC805"/>
    </a:accent5>
    <a:accent6>
      <a:srgbClr val="39893C"/>
    </a:accent6>
    <a:hlink>
      <a:srgbClr val="50B3CF"/>
    </a:hlink>
    <a:folHlink>
      <a:srgbClr val="791D7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CRA standard">
    <a:dk1>
      <a:srgbClr val="000000"/>
    </a:dk1>
    <a:lt1>
      <a:srgbClr val="FFFFFF"/>
    </a:lt1>
    <a:dk2>
      <a:srgbClr val="C0C0C0"/>
    </a:dk2>
    <a:lt2>
      <a:srgbClr val="ED8903"/>
    </a:lt2>
    <a:accent1>
      <a:srgbClr val="0073AE"/>
    </a:accent1>
    <a:accent2>
      <a:srgbClr val="A0CBED"/>
    </a:accent2>
    <a:accent3>
      <a:srgbClr val="B2BB1E"/>
    </a:accent3>
    <a:accent4>
      <a:srgbClr val="717074"/>
    </a:accent4>
    <a:accent5>
      <a:srgbClr val="FAC805"/>
    </a:accent5>
    <a:accent6>
      <a:srgbClr val="39893C"/>
    </a:accent6>
    <a:hlink>
      <a:srgbClr val="50B3CF"/>
    </a:hlink>
    <a:folHlink>
      <a:srgbClr val="791D7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RA standard">
    <a:dk1>
      <a:srgbClr val="000000"/>
    </a:dk1>
    <a:lt1>
      <a:srgbClr val="FFFFFF"/>
    </a:lt1>
    <a:dk2>
      <a:srgbClr val="C0C0C0"/>
    </a:dk2>
    <a:lt2>
      <a:srgbClr val="ED8903"/>
    </a:lt2>
    <a:accent1>
      <a:srgbClr val="0073AE"/>
    </a:accent1>
    <a:accent2>
      <a:srgbClr val="A0CBED"/>
    </a:accent2>
    <a:accent3>
      <a:srgbClr val="B2BB1E"/>
    </a:accent3>
    <a:accent4>
      <a:srgbClr val="717074"/>
    </a:accent4>
    <a:accent5>
      <a:srgbClr val="FAC805"/>
    </a:accent5>
    <a:accent6>
      <a:srgbClr val="39893C"/>
    </a:accent6>
    <a:hlink>
      <a:srgbClr val="50B3CF"/>
    </a:hlink>
    <a:folHlink>
      <a:srgbClr val="791D7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RA standard">
    <a:dk1>
      <a:srgbClr val="000000"/>
    </a:dk1>
    <a:lt1>
      <a:srgbClr val="FFFFFF"/>
    </a:lt1>
    <a:dk2>
      <a:srgbClr val="C0C0C0"/>
    </a:dk2>
    <a:lt2>
      <a:srgbClr val="ED8903"/>
    </a:lt2>
    <a:accent1>
      <a:srgbClr val="0073AE"/>
    </a:accent1>
    <a:accent2>
      <a:srgbClr val="A0CBED"/>
    </a:accent2>
    <a:accent3>
      <a:srgbClr val="B2BB1E"/>
    </a:accent3>
    <a:accent4>
      <a:srgbClr val="717074"/>
    </a:accent4>
    <a:accent5>
      <a:srgbClr val="FAC805"/>
    </a:accent5>
    <a:accent6>
      <a:srgbClr val="39893C"/>
    </a:accent6>
    <a:hlink>
      <a:srgbClr val="50B3CF"/>
    </a:hlink>
    <a:folHlink>
      <a:srgbClr val="791D7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rggi.org/auctions/auction-result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FB939-B097-49A8-843C-655F4EF31FC1}">
  <dimension ref="A1:X76"/>
  <sheetViews>
    <sheetView tabSelected="1" view="pageLayout" zoomScaleNormal="100" workbookViewId="0">
      <selection activeCell="B3" sqref="B3"/>
    </sheetView>
  </sheetViews>
  <sheetFormatPr defaultRowHeight="15" x14ac:dyDescent="0.25"/>
  <cols>
    <col min="1" max="1" width="12.5703125" bestFit="1" customWidth="1"/>
    <col min="2" max="2" width="19.42578125" customWidth="1"/>
    <col min="3" max="3" width="9.140625" bestFit="1" customWidth="1"/>
    <col min="4" max="4" width="11.140625" bestFit="1" customWidth="1"/>
    <col min="5" max="11" width="10.140625" bestFit="1" customWidth="1"/>
    <col min="12" max="12" width="11.140625" bestFit="1" customWidth="1"/>
    <col min="13" max="14" width="10.140625" bestFit="1" customWidth="1"/>
    <col min="15" max="15" width="13.42578125" bestFit="1" customWidth="1"/>
    <col min="16" max="16" width="12.140625" bestFit="1" customWidth="1"/>
    <col min="17" max="17" width="8.85546875" bestFit="1" customWidth="1"/>
    <col min="18" max="22" width="10.140625" bestFit="1" customWidth="1"/>
    <col min="23" max="23" width="9.140625" bestFit="1" customWidth="1"/>
    <col min="24" max="24" width="11.140625" bestFit="1" customWidth="1"/>
  </cols>
  <sheetData>
    <row r="1" spans="1:24" x14ac:dyDescent="0.25">
      <c r="A1" s="274" t="s">
        <v>0</v>
      </c>
      <c r="B1" t="s">
        <v>1</v>
      </c>
    </row>
    <row r="5" spans="1:24" ht="15.75" x14ac:dyDescent="0.25">
      <c r="B5" s="1" t="s">
        <v>2</v>
      </c>
      <c r="C5" s="1" t="s">
        <v>3</v>
      </c>
    </row>
    <row r="6" spans="1:24" ht="15.75" x14ac:dyDescent="0.25">
      <c r="A6" s="2" t="s">
        <v>4</v>
      </c>
      <c r="B6" s="1" t="s">
        <v>5</v>
      </c>
      <c r="C6" s="3" t="s">
        <v>6</v>
      </c>
      <c r="D6" s="3" t="s">
        <v>7</v>
      </c>
      <c r="E6" s="3" t="s">
        <v>8</v>
      </c>
      <c r="F6" s="3" t="s">
        <v>9</v>
      </c>
      <c r="G6" s="3" t="s">
        <v>10</v>
      </c>
      <c r="H6" s="3" t="s">
        <v>11</v>
      </c>
      <c r="I6" s="3" t="s">
        <v>12</v>
      </c>
      <c r="J6" s="3" t="s">
        <v>13</v>
      </c>
      <c r="K6" s="3" t="s">
        <v>14</v>
      </c>
      <c r="L6" s="3" t="s">
        <v>15</v>
      </c>
      <c r="M6" s="3" t="s">
        <v>16</v>
      </c>
      <c r="N6" s="3" t="s">
        <v>17</v>
      </c>
      <c r="O6" s="3" t="s">
        <v>18</v>
      </c>
      <c r="P6" s="3" t="s">
        <v>19</v>
      </c>
      <c r="Q6" s="3" t="s">
        <v>20</v>
      </c>
      <c r="R6" s="3" t="s">
        <v>21</v>
      </c>
      <c r="S6" s="3" t="s">
        <v>22</v>
      </c>
      <c r="T6" s="3" t="s">
        <v>23</v>
      </c>
      <c r="U6" s="3" t="s">
        <v>24</v>
      </c>
      <c r="V6" s="3" t="s">
        <v>25</v>
      </c>
      <c r="W6" s="3" t="s">
        <v>26</v>
      </c>
      <c r="X6" s="3" t="s">
        <v>27</v>
      </c>
    </row>
    <row r="7" spans="1:24" x14ac:dyDescent="0.25">
      <c r="A7" s="4">
        <v>781318</v>
      </c>
      <c r="B7" s="3">
        <v>2022</v>
      </c>
      <c r="C7" s="4">
        <v>9440</v>
      </c>
      <c r="D7" s="4">
        <v>127782</v>
      </c>
      <c r="E7" s="4">
        <v>50310</v>
      </c>
      <c r="F7" s="4">
        <v>64441</v>
      </c>
      <c r="G7" s="4">
        <v>30746</v>
      </c>
      <c r="H7" s="4">
        <v>93463</v>
      </c>
      <c r="I7" s="4">
        <v>16829</v>
      </c>
      <c r="J7" s="4">
        <v>26679</v>
      </c>
      <c r="K7" s="4">
        <v>13087</v>
      </c>
      <c r="L7" s="4">
        <v>113160</v>
      </c>
      <c r="M7" s="4">
        <v>18356</v>
      </c>
      <c r="N7" s="4">
        <v>11384</v>
      </c>
      <c r="O7" s="4">
        <v>21635</v>
      </c>
      <c r="P7" s="4">
        <v>15409</v>
      </c>
      <c r="Q7" s="4">
        <v>375</v>
      </c>
      <c r="R7" s="4">
        <v>39254</v>
      </c>
      <c r="S7" s="4">
        <v>28020</v>
      </c>
      <c r="T7" s="4">
        <v>16802</v>
      </c>
      <c r="U7" s="4">
        <v>40578</v>
      </c>
      <c r="V7" s="4">
        <v>42166</v>
      </c>
      <c r="W7" s="4">
        <v>1402</v>
      </c>
      <c r="X7" s="4">
        <v>781318</v>
      </c>
    </row>
    <row r="8" spans="1:24" x14ac:dyDescent="0.25">
      <c r="A8" s="4">
        <v>787761</v>
      </c>
      <c r="B8" s="3">
        <v>2023</v>
      </c>
      <c r="C8" s="4">
        <v>9411</v>
      </c>
      <c r="D8" s="4">
        <v>128128</v>
      </c>
      <c r="E8" s="4">
        <v>50569</v>
      </c>
      <c r="F8" s="4">
        <v>64813</v>
      </c>
      <c r="G8" s="4">
        <v>30773</v>
      </c>
      <c r="H8" s="4">
        <v>92982</v>
      </c>
      <c r="I8" s="4">
        <v>16809</v>
      </c>
      <c r="J8" s="4">
        <v>26827</v>
      </c>
      <c r="K8" s="4">
        <v>13173</v>
      </c>
      <c r="L8" s="4">
        <v>118859</v>
      </c>
      <c r="M8" s="4">
        <v>18374</v>
      </c>
      <c r="N8" s="4">
        <v>11483</v>
      </c>
      <c r="O8" s="4">
        <v>21561</v>
      </c>
      <c r="P8" s="4">
        <v>15379</v>
      </c>
      <c r="Q8" s="4">
        <v>375</v>
      </c>
      <c r="R8" s="4">
        <v>39266</v>
      </c>
      <c r="S8" s="4">
        <v>28076</v>
      </c>
      <c r="T8" s="4">
        <v>16745</v>
      </c>
      <c r="U8" s="4">
        <v>40560</v>
      </c>
      <c r="V8" s="4">
        <v>42203</v>
      </c>
      <c r="W8" s="4">
        <v>1395</v>
      </c>
      <c r="X8" s="4">
        <v>787761</v>
      </c>
    </row>
    <row r="9" spans="1:24" x14ac:dyDescent="0.25">
      <c r="A9" s="4">
        <v>797073</v>
      </c>
      <c r="B9" s="3">
        <v>2024</v>
      </c>
      <c r="C9" s="4">
        <v>9398</v>
      </c>
      <c r="D9" s="4">
        <v>128860</v>
      </c>
      <c r="E9" s="4">
        <v>51056</v>
      </c>
      <c r="F9" s="4">
        <v>65185</v>
      </c>
      <c r="G9" s="4">
        <v>30971</v>
      </c>
      <c r="H9" s="4">
        <v>92716</v>
      </c>
      <c r="I9" s="4">
        <v>16843</v>
      </c>
      <c r="J9" s="4">
        <v>27060</v>
      </c>
      <c r="K9" s="4">
        <v>13275</v>
      </c>
      <c r="L9" s="4">
        <v>125595</v>
      </c>
      <c r="M9" s="4">
        <v>18425</v>
      </c>
      <c r="N9" s="4">
        <v>11591</v>
      </c>
      <c r="O9" s="4">
        <v>21590</v>
      </c>
      <c r="P9" s="4">
        <v>15416</v>
      </c>
      <c r="Q9" s="4">
        <v>375</v>
      </c>
      <c r="R9" s="4">
        <v>39281</v>
      </c>
      <c r="S9" s="4">
        <v>28185</v>
      </c>
      <c r="T9" s="4">
        <v>16737</v>
      </c>
      <c r="U9" s="4">
        <v>40701</v>
      </c>
      <c r="V9" s="4">
        <v>42425</v>
      </c>
      <c r="W9" s="4">
        <v>1388</v>
      </c>
      <c r="X9" s="4">
        <v>797073</v>
      </c>
    </row>
    <row r="10" spans="1:24" x14ac:dyDescent="0.25">
      <c r="A10" s="4">
        <v>802580</v>
      </c>
      <c r="B10" s="3">
        <v>2025</v>
      </c>
      <c r="C10" s="4">
        <v>9341</v>
      </c>
      <c r="D10" s="4">
        <v>128815</v>
      </c>
      <c r="E10" s="4">
        <v>51112</v>
      </c>
      <c r="F10" s="4">
        <v>65125</v>
      </c>
      <c r="G10" s="4">
        <v>30990</v>
      </c>
      <c r="H10" s="4">
        <v>92036</v>
      </c>
      <c r="I10" s="4">
        <v>16804</v>
      </c>
      <c r="J10" s="4">
        <v>27102</v>
      </c>
      <c r="K10" s="4">
        <v>13294</v>
      </c>
      <c r="L10" s="4">
        <v>132352</v>
      </c>
      <c r="M10" s="4">
        <v>18384</v>
      </c>
      <c r="N10" s="4">
        <v>11643</v>
      </c>
      <c r="O10" s="4">
        <v>21542</v>
      </c>
      <c r="P10" s="4">
        <v>15393</v>
      </c>
      <c r="Q10" s="4">
        <v>375</v>
      </c>
      <c r="R10" s="4">
        <v>39076</v>
      </c>
      <c r="S10" s="4">
        <v>28107</v>
      </c>
      <c r="T10" s="4">
        <v>16646</v>
      </c>
      <c r="U10" s="4">
        <v>40620</v>
      </c>
      <c r="V10" s="4">
        <v>42444</v>
      </c>
      <c r="W10" s="4">
        <v>1379</v>
      </c>
      <c r="X10" s="4">
        <v>802580</v>
      </c>
    </row>
    <row r="11" spans="1:24" x14ac:dyDescent="0.25">
      <c r="A11" s="4">
        <v>810362</v>
      </c>
      <c r="B11" s="3">
        <v>2026</v>
      </c>
      <c r="C11" s="4">
        <v>9333</v>
      </c>
      <c r="D11" s="4">
        <v>129004</v>
      </c>
      <c r="E11" s="4">
        <v>51191</v>
      </c>
      <c r="F11" s="4">
        <v>65214</v>
      </c>
      <c r="G11" s="4">
        <v>31121</v>
      </c>
      <c r="H11" s="4">
        <v>91904</v>
      </c>
      <c r="I11" s="4">
        <v>16800</v>
      </c>
      <c r="J11" s="4">
        <v>27186</v>
      </c>
      <c r="K11" s="4">
        <v>13343</v>
      </c>
      <c r="L11" s="4">
        <v>139354</v>
      </c>
      <c r="M11" s="4">
        <v>18401</v>
      </c>
      <c r="N11" s="4">
        <v>11727</v>
      </c>
      <c r="O11" s="4">
        <v>21606</v>
      </c>
      <c r="P11" s="4">
        <v>15423</v>
      </c>
      <c r="Q11" s="4">
        <v>375</v>
      </c>
      <c r="R11" s="4">
        <v>38988</v>
      </c>
      <c r="S11" s="4">
        <v>28063</v>
      </c>
      <c r="T11" s="4">
        <v>16619</v>
      </c>
      <c r="U11" s="4">
        <v>40680</v>
      </c>
      <c r="V11" s="4">
        <v>42653</v>
      </c>
      <c r="W11" s="4">
        <v>1377</v>
      </c>
      <c r="X11" s="4">
        <v>810362</v>
      </c>
    </row>
    <row r="12" spans="1:24" x14ac:dyDescent="0.25">
      <c r="A12" s="4">
        <v>815527</v>
      </c>
      <c r="B12" s="3">
        <v>2027</v>
      </c>
      <c r="C12" s="4">
        <v>9376</v>
      </c>
      <c r="D12" s="4">
        <v>129299</v>
      </c>
      <c r="E12" s="4">
        <v>51316</v>
      </c>
      <c r="F12" s="4">
        <v>65309</v>
      </c>
      <c r="G12" s="4">
        <v>31317</v>
      </c>
      <c r="H12" s="4">
        <v>92022</v>
      </c>
      <c r="I12" s="4">
        <v>16811</v>
      </c>
      <c r="J12" s="4">
        <v>27291</v>
      </c>
      <c r="K12" s="4">
        <v>13380</v>
      </c>
      <c r="L12" s="4">
        <v>142817</v>
      </c>
      <c r="M12" s="4">
        <v>18466</v>
      </c>
      <c r="N12" s="4">
        <v>11780</v>
      </c>
      <c r="O12" s="4">
        <v>21733</v>
      </c>
      <c r="P12" s="4">
        <v>15465</v>
      </c>
      <c r="Q12" s="4">
        <v>375</v>
      </c>
      <c r="R12" s="4">
        <v>38969</v>
      </c>
      <c r="S12" s="4">
        <v>28081</v>
      </c>
      <c r="T12" s="4">
        <v>16615</v>
      </c>
      <c r="U12" s="4">
        <v>40778</v>
      </c>
      <c r="V12" s="4">
        <v>42948</v>
      </c>
      <c r="W12" s="4">
        <v>1379</v>
      </c>
      <c r="X12" s="4">
        <v>815527</v>
      </c>
    </row>
    <row r="13" spans="1:24" x14ac:dyDescent="0.25">
      <c r="A13" s="4">
        <v>823107</v>
      </c>
      <c r="B13" s="3">
        <v>2028</v>
      </c>
      <c r="C13" s="4">
        <v>9484</v>
      </c>
      <c r="D13" s="4">
        <v>130055</v>
      </c>
      <c r="E13" s="4">
        <v>51639</v>
      </c>
      <c r="F13" s="4">
        <v>65584</v>
      </c>
      <c r="G13" s="4">
        <v>31656</v>
      </c>
      <c r="H13" s="4">
        <v>92524</v>
      </c>
      <c r="I13" s="4">
        <v>16878</v>
      </c>
      <c r="J13" s="4">
        <v>27473</v>
      </c>
      <c r="K13" s="4">
        <v>13444</v>
      </c>
      <c r="L13" s="4">
        <v>146136</v>
      </c>
      <c r="M13" s="4">
        <v>18619</v>
      </c>
      <c r="N13" s="4">
        <v>11844</v>
      </c>
      <c r="O13" s="4">
        <v>21991</v>
      </c>
      <c r="P13" s="4">
        <v>15545</v>
      </c>
      <c r="Q13" s="4">
        <v>375</v>
      </c>
      <c r="R13" s="4">
        <v>39117</v>
      </c>
      <c r="S13" s="4">
        <v>28189</v>
      </c>
      <c r="T13" s="4">
        <v>16674</v>
      </c>
      <c r="U13" s="4">
        <v>41021</v>
      </c>
      <c r="V13" s="4">
        <v>43465</v>
      </c>
      <c r="W13" s="4">
        <v>1394</v>
      </c>
      <c r="X13" s="4">
        <v>823107</v>
      </c>
    </row>
    <row r="14" spans="1:24" x14ac:dyDescent="0.25">
      <c r="A14" s="4">
        <v>826391</v>
      </c>
      <c r="B14" s="3">
        <v>2029</v>
      </c>
      <c r="C14" s="4">
        <v>9551</v>
      </c>
      <c r="D14" s="4">
        <v>130085</v>
      </c>
      <c r="E14" s="4">
        <v>51658</v>
      </c>
      <c r="F14" s="4">
        <v>65524</v>
      </c>
      <c r="G14" s="4">
        <v>31802</v>
      </c>
      <c r="H14" s="4">
        <v>92565</v>
      </c>
      <c r="I14" s="4">
        <v>16871</v>
      </c>
      <c r="J14" s="4">
        <v>27510</v>
      </c>
      <c r="K14" s="4">
        <v>13448</v>
      </c>
      <c r="L14" s="4">
        <v>148623</v>
      </c>
      <c r="M14" s="4">
        <v>18668</v>
      </c>
      <c r="N14" s="4">
        <v>11846</v>
      </c>
      <c r="O14" s="4">
        <v>22168</v>
      </c>
      <c r="P14" s="4">
        <v>15562</v>
      </c>
      <c r="Q14" s="4">
        <v>375</v>
      </c>
      <c r="R14" s="4">
        <v>39071</v>
      </c>
      <c r="S14" s="4">
        <v>28134</v>
      </c>
      <c r="T14" s="4">
        <v>16652</v>
      </c>
      <c r="U14" s="4">
        <v>41055</v>
      </c>
      <c r="V14" s="4">
        <v>43824</v>
      </c>
      <c r="W14" s="4">
        <v>1399</v>
      </c>
      <c r="X14" s="4">
        <v>826391</v>
      </c>
    </row>
    <row r="15" spans="1:24" x14ac:dyDescent="0.25">
      <c r="A15" s="4">
        <v>830618</v>
      </c>
      <c r="B15" s="3">
        <v>2030</v>
      </c>
      <c r="C15" s="4">
        <v>9645</v>
      </c>
      <c r="D15" s="4">
        <v>130190</v>
      </c>
      <c r="E15" s="4">
        <v>51708</v>
      </c>
      <c r="F15" s="4">
        <v>65488</v>
      </c>
      <c r="G15" s="4">
        <v>31989</v>
      </c>
      <c r="H15" s="4">
        <v>92741</v>
      </c>
      <c r="I15" s="4">
        <v>16847</v>
      </c>
      <c r="J15" s="4">
        <v>27553</v>
      </c>
      <c r="K15" s="4">
        <v>13463</v>
      </c>
      <c r="L15" s="4">
        <v>151408</v>
      </c>
      <c r="M15" s="4">
        <v>18723</v>
      </c>
      <c r="N15" s="4">
        <v>11860</v>
      </c>
      <c r="O15" s="4">
        <v>22397</v>
      </c>
      <c r="P15" s="4">
        <v>15595</v>
      </c>
      <c r="Q15" s="4">
        <v>375</v>
      </c>
      <c r="R15" s="4">
        <v>39095</v>
      </c>
      <c r="S15" s="4">
        <v>28049</v>
      </c>
      <c r="T15" s="4">
        <v>16654</v>
      </c>
      <c r="U15" s="4">
        <v>41161</v>
      </c>
      <c r="V15" s="4">
        <v>44269</v>
      </c>
      <c r="W15" s="4">
        <v>1408</v>
      </c>
      <c r="X15" s="4">
        <v>830618</v>
      </c>
    </row>
    <row r="16" spans="1:24" x14ac:dyDescent="0.25">
      <c r="A16" s="4">
        <v>836472</v>
      </c>
      <c r="B16" s="3">
        <v>2031</v>
      </c>
      <c r="C16" s="4">
        <v>9752</v>
      </c>
      <c r="D16" s="4">
        <v>130645</v>
      </c>
      <c r="E16" s="4">
        <v>51906</v>
      </c>
      <c r="F16" s="4">
        <v>65591</v>
      </c>
      <c r="G16" s="4">
        <v>32204</v>
      </c>
      <c r="H16" s="4">
        <v>93102</v>
      </c>
      <c r="I16" s="4">
        <v>16884</v>
      </c>
      <c r="J16" s="4">
        <v>27654</v>
      </c>
      <c r="K16" s="4">
        <v>13495</v>
      </c>
      <c r="L16" s="4">
        <v>154427</v>
      </c>
      <c r="M16" s="4">
        <v>18748</v>
      </c>
      <c r="N16" s="4">
        <v>11896</v>
      </c>
      <c r="O16" s="4">
        <v>22671</v>
      </c>
      <c r="P16" s="4">
        <v>15659</v>
      </c>
      <c r="Q16" s="4">
        <v>375</v>
      </c>
      <c r="R16" s="4">
        <v>39172</v>
      </c>
      <c r="S16" s="4">
        <v>28055</v>
      </c>
      <c r="T16" s="4">
        <v>16686</v>
      </c>
      <c r="U16" s="4">
        <v>41326</v>
      </c>
      <c r="V16" s="4">
        <v>44800</v>
      </c>
      <c r="W16" s="4">
        <v>1424</v>
      </c>
      <c r="X16" s="4">
        <v>836472</v>
      </c>
    </row>
    <row r="17" spans="1:24" x14ac:dyDescent="0.25">
      <c r="A17" s="4">
        <v>845133</v>
      </c>
      <c r="B17" s="3">
        <v>2032</v>
      </c>
      <c r="C17" s="4">
        <v>9897</v>
      </c>
      <c r="D17" s="4">
        <v>131491</v>
      </c>
      <c r="E17" s="4">
        <v>52265</v>
      </c>
      <c r="F17" s="4">
        <v>65854</v>
      </c>
      <c r="G17" s="4">
        <v>32537</v>
      </c>
      <c r="H17" s="4">
        <v>93793</v>
      </c>
      <c r="I17" s="4">
        <v>16964</v>
      </c>
      <c r="J17" s="4">
        <v>27832</v>
      </c>
      <c r="K17" s="4">
        <v>13567</v>
      </c>
      <c r="L17" s="4">
        <v>158003</v>
      </c>
      <c r="M17" s="4">
        <v>18830</v>
      </c>
      <c r="N17" s="4">
        <v>11968</v>
      </c>
      <c r="O17" s="4">
        <v>23043</v>
      </c>
      <c r="P17" s="4">
        <v>15775</v>
      </c>
      <c r="Q17" s="4">
        <v>375</v>
      </c>
      <c r="R17" s="4">
        <v>39376</v>
      </c>
      <c r="S17" s="4">
        <v>28208</v>
      </c>
      <c r="T17" s="4">
        <v>16768</v>
      </c>
      <c r="U17" s="4">
        <v>41629</v>
      </c>
      <c r="V17" s="4">
        <v>45518</v>
      </c>
      <c r="W17" s="4">
        <v>1440</v>
      </c>
      <c r="X17" s="4">
        <v>845133</v>
      </c>
    </row>
    <row r="18" spans="1:24" x14ac:dyDescent="0.25">
      <c r="A18" s="4">
        <v>848695</v>
      </c>
      <c r="B18" s="3">
        <v>2033</v>
      </c>
      <c r="C18" s="4">
        <v>9984</v>
      </c>
      <c r="D18" s="4">
        <v>131558</v>
      </c>
      <c r="E18" s="4">
        <v>52298</v>
      </c>
      <c r="F18" s="4">
        <v>65735</v>
      </c>
      <c r="G18" s="4">
        <v>32684</v>
      </c>
      <c r="H18" s="4">
        <v>93977</v>
      </c>
      <c r="I18" s="4">
        <v>16950</v>
      </c>
      <c r="J18" s="4">
        <v>27860</v>
      </c>
      <c r="K18" s="4">
        <v>13545</v>
      </c>
      <c r="L18" s="4">
        <v>160628</v>
      </c>
      <c r="M18" s="4">
        <v>18805</v>
      </c>
      <c r="N18" s="4">
        <v>11971</v>
      </c>
      <c r="O18" s="4">
        <v>23263</v>
      </c>
      <c r="P18" s="4">
        <v>15782</v>
      </c>
      <c r="Q18" s="4">
        <v>375</v>
      </c>
      <c r="R18" s="4">
        <v>39314</v>
      </c>
      <c r="S18" s="4">
        <v>28226</v>
      </c>
      <c r="T18" s="4">
        <v>16732</v>
      </c>
      <c r="U18" s="4">
        <v>41628</v>
      </c>
      <c r="V18" s="4">
        <v>45929</v>
      </c>
      <c r="W18" s="4">
        <v>1451</v>
      </c>
      <c r="X18" s="4">
        <v>848695</v>
      </c>
    </row>
    <row r="19" spans="1:24" x14ac:dyDescent="0.25">
      <c r="A19" s="4">
        <v>854753</v>
      </c>
      <c r="B19" s="3">
        <v>2034</v>
      </c>
      <c r="C19" s="4">
        <v>10114</v>
      </c>
      <c r="D19" s="4">
        <v>131935</v>
      </c>
      <c r="E19" s="4">
        <v>52476</v>
      </c>
      <c r="F19" s="4">
        <v>65750</v>
      </c>
      <c r="G19" s="4">
        <v>32955</v>
      </c>
      <c r="H19" s="4">
        <v>94424</v>
      </c>
      <c r="I19" s="4">
        <v>16980</v>
      </c>
      <c r="J19" s="4">
        <v>27962</v>
      </c>
      <c r="K19" s="4">
        <v>13556</v>
      </c>
      <c r="L19" s="4">
        <v>163762</v>
      </c>
      <c r="M19" s="4">
        <v>18850</v>
      </c>
      <c r="N19" s="4">
        <v>12002</v>
      </c>
      <c r="O19" s="4">
        <v>23582</v>
      </c>
      <c r="P19" s="4">
        <v>15821</v>
      </c>
      <c r="Q19" s="4">
        <v>375</v>
      </c>
      <c r="R19" s="4">
        <v>39364</v>
      </c>
      <c r="S19" s="4">
        <v>28374</v>
      </c>
      <c r="T19" s="4">
        <v>16734</v>
      </c>
      <c r="U19" s="4">
        <v>41736</v>
      </c>
      <c r="V19" s="4">
        <v>46535</v>
      </c>
      <c r="W19" s="4">
        <v>1466</v>
      </c>
      <c r="X19" s="4">
        <v>854753</v>
      </c>
    </row>
    <row r="20" spans="1:24" x14ac:dyDescent="0.25">
      <c r="A20" s="4">
        <v>861811</v>
      </c>
      <c r="B20" s="3">
        <v>2035</v>
      </c>
      <c r="C20" s="4">
        <v>10256</v>
      </c>
      <c r="D20" s="4">
        <v>132439</v>
      </c>
      <c r="E20" s="4">
        <v>52713</v>
      </c>
      <c r="F20" s="4">
        <v>65836</v>
      </c>
      <c r="G20" s="4">
        <v>33288</v>
      </c>
      <c r="H20" s="4">
        <v>94998</v>
      </c>
      <c r="I20" s="4">
        <v>17037</v>
      </c>
      <c r="J20" s="4">
        <v>28091</v>
      </c>
      <c r="K20" s="4">
        <v>13585</v>
      </c>
      <c r="L20" s="4">
        <v>166999</v>
      </c>
      <c r="M20" s="4">
        <v>18932</v>
      </c>
      <c r="N20" s="4">
        <v>12042</v>
      </c>
      <c r="O20" s="4">
        <v>23944</v>
      </c>
      <c r="P20" s="4">
        <v>15879</v>
      </c>
      <c r="Q20" s="4">
        <v>375</v>
      </c>
      <c r="R20" s="4">
        <v>39451</v>
      </c>
      <c r="S20" s="4">
        <v>28595</v>
      </c>
      <c r="T20" s="4">
        <v>16758</v>
      </c>
      <c r="U20" s="4">
        <v>41882</v>
      </c>
      <c r="V20" s="4">
        <v>47227</v>
      </c>
      <c r="W20" s="4">
        <v>1484</v>
      </c>
      <c r="X20" s="4">
        <v>861811</v>
      </c>
    </row>
    <row r="21" spans="1:24" x14ac:dyDescent="0.25">
      <c r="A21" s="4">
        <v>872598</v>
      </c>
      <c r="B21" s="3">
        <v>2036</v>
      </c>
      <c r="C21" s="4">
        <v>10476</v>
      </c>
      <c r="D21" s="4">
        <v>133276</v>
      </c>
      <c r="E21" s="4">
        <v>53138</v>
      </c>
      <c r="F21" s="4">
        <v>66081</v>
      </c>
      <c r="G21" s="4">
        <v>33917</v>
      </c>
      <c r="H21" s="4">
        <v>96078</v>
      </c>
      <c r="I21" s="4">
        <v>17126</v>
      </c>
      <c r="J21" s="4">
        <v>28289</v>
      </c>
      <c r="K21" s="4">
        <v>13665</v>
      </c>
      <c r="L21" s="4">
        <v>170984</v>
      </c>
      <c r="M21" s="4">
        <v>19103</v>
      </c>
      <c r="N21" s="4">
        <v>12103</v>
      </c>
      <c r="O21" s="4">
        <v>24492</v>
      </c>
      <c r="P21" s="4">
        <v>15986</v>
      </c>
      <c r="Q21" s="4">
        <v>375</v>
      </c>
      <c r="R21" s="4">
        <v>39667</v>
      </c>
      <c r="S21" s="4">
        <v>29085</v>
      </c>
      <c r="T21" s="4">
        <v>16824</v>
      </c>
      <c r="U21" s="4">
        <v>42165</v>
      </c>
      <c r="V21" s="4">
        <v>48253</v>
      </c>
      <c r="W21" s="4">
        <v>1515</v>
      </c>
      <c r="X21" s="4">
        <v>872598</v>
      </c>
    </row>
    <row r="22" spans="1:24" x14ac:dyDescent="0.25">
      <c r="A22" s="4">
        <v>877586</v>
      </c>
      <c r="B22" s="3">
        <v>2037</v>
      </c>
      <c r="C22" s="4">
        <v>10598</v>
      </c>
      <c r="D22" s="4">
        <v>133390</v>
      </c>
      <c r="E22" s="4">
        <v>53244</v>
      </c>
      <c r="F22" s="4">
        <v>65973</v>
      </c>
      <c r="G22" s="4">
        <v>34231</v>
      </c>
      <c r="H22" s="4">
        <v>96431</v>
      </c>
      <c r="I22" s="4">
        <v>17131</v>
      </c>
      <c r="J22" s="4">
        <v>28339</v>
      </c>
      <c r="K22" s="4">
        <v>13672</v>
      </c>
      <c r="L22" s="4">
        <v>173715</v>
      </c>
      <c r="M22" s="4">
        <v>19151</v>
      </c>
      <c r="N22" s="4">
        <v>12108</v>
      </c>
      <c r="O22" s="4">
        <v>24816</v>
      </c>
      <c r="P22" s="4">
        <v>16013</v>
      </c>
      <c r="Q22" s="4">
        <v>375</v>
      </c>
      <c r="R22" s="4">
        <v>39674</v>
      </c>
      <c r="S22" s="4">
        <v>29329</v>
      </c>
      <c r="T22" s="4">
        <v>16804</v>
      </c>
      <c r="U22" s="4">
        <v>42201</v>
      </c>
      <c r="V22" s="4">
        <v>48861</v>
      </c>
      <c r="W22" s="4">
        <v>1530</v>
      </c>
      <c r="X22" s="4">
        <v>877586</v>
      </c>
    </row>
    <row r="23" spans="1:24" x14ac:dyDescent="0.25">
      <c r="A23" s="5">
        <v>7.7426930949071604E-3</v>
      </c>
    </row>
    <row r="26" spans="1:24" ht="15.75" x14ac:dyDescent="0.25">
      <c r="B26" s="1" t="s">
        <v>28</v>
      </c>
      <c r="C26" s="1" t="s">
        <v>3</v>
      </c>
    </row>
    <row r="27" spans="1:24" ht="15.75" x14ac:dyDescent="0.25">
      <c r="A27" s="2" t="s">
        <v>4</v>
      </c>
      <c r="B27" s="1" t="s">
        <v>5</v>
      </c>
      <c r="C27" s="3" t="s">
        <v>6</v>
      </c>
      <c r="D27" s="3" t="s">
        <v>7</v>
      </c>
      <c r="E27" s="3" t="s">
        <v>8</v>
      </c>
      <c r="F27" s="3" t="s">
        <v>9</v>
      </c>
      <c r="G27" s="3" t="s">
        <v>10</v>
      </c>
      <c r="H27" s="3" t="s">
        <v>11</v>
      </c>
      <c r="I27" s="3" t="s">
        <v>12</v>
      </c>
      <c r="J27" s="3" t="s">
        <v>13</v>
      </c>
      <c r="K27" s="3" t="s">
        <v>14</v>
      </c>
      <c r="L27" s="3" t="s">
        <v>15</v>
      </c>
      <c r="M27" s="3" t="s">
        <v>16</v>
      </c>
      <c r="N27" s="3" t="s">
        <v>17</v>
      </c>
      <c r="O27" s="3" t="s">
        <v>18</v>
      </c>
      <c r="P27" s="3" t="s">
        <v>19</v>
      </c>
      <c r="Q27" s="3" t="s">
        <v>20</v>
      </c>
      <c r="R27" s="3" t="s">
        <v>21</v>
      </c>
      <c r="S27" s="3" t="s">
        <v>22</v>
      </c>
      <c r="T27" s="3" t="s">
        <v>23</v>
      </c>
      <c r="U27" s="3" t="s">
        <v>24</v>
      </c>
      <c r="V27" s="3" t="s">
        <v>25</v>
      </c>
      <c r="W27" s="3" t="s">
        <v>26</v>
      </c>
      <c r="X27" s="3" t="s">
        <v>27</v>
      </c>
    </row>
    <row r="28" spans="1:24" x14ac:dyDescent="0.25">
      <c r="A28" s="4">
        <v>148938</v>
      </c>
      <c r="B28" s="3">
        <v>2022</v>
      </c>
      <c r="C28" s="4">
        <v>2488</v>
      </c>
      <c r="D28" s="4">
        <v>22348</v>
      </c>
      <c r="E28" s="4">
        <v>9009</v>
      </c>
      <c r="F28" s="4">
        <v>12273</v>
      </c>
      <c r="G28" s="4">
        <v>6414</v>
      </c>
      <c r="H28" s="4">
        <v>20787</v>
      </c>
      <c r="I28" s="4">
        <v>3271</v>
      </c>
      <c r="J28" s="4">
        <v>5239</v>
      </c>
      <c r="K28" s="4">
        <v>2742</v>
      </c>
      <c r="L28" s="4">
        <v>20762</v>
      </c>
      <c r="M28" s="4">
        <v>3873</v>
      </c>
      <c r="N28" s="4">
        <v>2666</v>
      </c>
      <c r="O28" s="4">
        <v>5831</v>
      </c>
      <c r="P28" s="4">
        <v>2934</v>
      </c>
      <c r="Q28" s="4">
        <v>115</v>
      </c>
      <c r="R28" s="4">
        <v>8370</v>
      </c>
      <c r="S28" s="4">
        <v>5902</v>
      </c>
      <c r="T28" s="4">
        <v>2812</v>
      </c>
      <c r="U28" s="4">
        <v>7445</v>
      </c>
      <c r="V28" s="4">
        <v>9543</v>
      </c>
      <c r="W28" s="4">
        <v>391</v>
      </c>
      <c r="X28" s="4">
        <v>155215</v>
      </c>
    </row>
    <row r="29" spans="1:24" x14ac:dyDescent="0.25">
      <c r="A29" s="4">
        <v>149351</v>
      </c>
      <c r="B29" s="3">
        <v>2023</v>
      </c>
      <c r="C29" s="4">
        <v>2490</v>
      </c>
      <c r="D29" s="4">
        <v>22382</v>
      </c>
      <c r="E29" s="4">
        <v>9048</v>
      </c>
      <c r="F29" s="4">
        <v>12349</v>
      </c>
      <c r="G29" s="4">
        <v>6391</v>
      </c>
      <c r="H29" s="4">
        <v>20638</v>
      </c>
      <c r="I29" s="4">
        <v>3267</v>
      </c>
      <c r="J29" s="4">
        <v>5269</v>
      </c>
      <c r="K29" s="4">
        <v>2759</v>
      </c>
      <c r="L29" s="4">
        <v>21460</v>
      </c>
      <c r="M29" s="4">
        <v>3882</v>
      </c>
      <c r="N29" s="4">
        <v>2690</v>
      </c>
      <c r="O29" s="4">
        <v>5799</v>
      </c>
      <c r="P29" s="4">
        <v>2934</v>
      </c>
      <c r="Q29" s="4">
        <v>115</v>
      </c>
      <c r="R29" s="4">
        <v>8386</v>
      </c>
      <c r="S29" s="4">
        <v>5892</v>
      </c>
      <c r="T29" s="4">
        <v>2807</v>
      </c>
      <c r="U29" s="4">
        <v>7440</v>
      </c>
      <c r="V29" s="4">
        <v>9534</v>
      </c>
      <c r="W29" s="4">
        <v>389</v>
      </c>
      <c r="X29" s="4">
        <v>155921</v>
      </c>
    </row>
    <row r="30" spans="1:24" x14ac:dyDescent="0.25">
      <c r="A30" s="4">
        <v>150309</v>
      </c>
      <c r="B30" s="3">
        <v>2024</v>
      </c>
      <c r="C30" s="4">
        <v>2493</v>
      </c>
      <c r="D30" s="4">
        <v>22507</v>
      </c>
      <c r="E30" s="4">
        <v>9128</v>
      </c>
      <c r="F30" s="4">
        <v>12419</v>
      </c>
      <c r="G30" s="4">
        <v>6389</v>
      </c>
      <c r="H30" s="4">
        <v>20522</v>
      </c>
      <c r="I30" s="4">
        <v>3274</v>
      </c>
      <c r="J30" s="4">
        <v>5305</v>
      </c>
      <c r="K30" s="4">
        <v>2776</v>
      </c>
      <c r="L30" s="4">
        <v>22283</v>
      </c>
      <c r="M30" s="4">
        <v>3893</v>
      </c>
      <c r="N30" s="4">
        <v>2703</v>
      </c>
      <c r="O30" s="4">
        <v>5771</v>
      </c>
      <c r="P30" s="4">
        <v>2942</v>
      </c>
      <c r="Q30" s="4">
        <v>115</v>
      </c>
      <c r="R30" s="4">
        <v>8419</v>
      </c>
      <c r="S30" s="4">
        <v>5892</v>
      </c>
      <c r="T30" s="4">
        <v>2802</v>
      </c>
      <c r="U30" s="4">
        <v>7455</v>
      </c>
      <c r="V30" s="4">
        <v>9535</v>
      </c>
      <c r="W30" s="4">
        <v>389</v>
      </c>
      <c r="X30" s="4">
        <v>157012</v>
      </c>
    </row>
    <row r="31" spans="1:24" x14ac:dyDescent="0.25">
      <c r="A31" s="4">
        <v>151165</v>
      </c>
      <c r="B31" s="3">
        <v>2025</v>
      </c>
      <c r="C31" s="4">
        <v>2479</v>
      </c>
      <c r="D31" s="4">
        <v>22529</v>
      </c>
      <c r="E31" s="4">
        <v>9148</v>
      </c>
      <c r="F31" s="4">
        <v>12442</v>
      </c>
      <c r="G31" s="4">
        <v>6390</v>
      </c>
      <c r="H31" s="4">
        <v>20384</v>
      </c>
      <c r="I31" s="4">
        <v>3275</v>
      </c>
      <c r="J31" s="4">
        <v>5334</v>
      </c>
      <c r="K31" s="4">
        <v>2794</v>
      </c>
      <c r="L31" s="4">
        <v>23196</v>
      </c>
      <c r="M31" s="4">
        <v>3899</v>
      </c>
      <c r="N31" s="4">
        <v>2714</v>
      </c>
      <c r="O31" s="4">
        <v>5772</v>
      </c>
      <c r="P31" s="4">
        <v>2950</v>
      </c>
      <c r="Q31" s="4">
        <v>115</v>
      </c>
      <c r="R31" s="4">
        <v>8414</v>
      </c>
      <c r="S31" s="4">
        <v>5912</v>
      </c>
      <c r="T31" s="4">
        <v>2806</v>
      </c>
      <c r="U31" s="4">
        <v>7454</v>
      </c>
      <c r="V31" s="4">
        <v>9545</v>
      </c>
      <c r="W31" s="4">
        <v>389</v>
      </c>
      <c r="X31" s="4">
        <v>157941</v>
      </c>
    </row>
    <row r="32" spans="1:24" x14ac:dyDescent="0.25">
      <c r="A32" s="4">
        <v>152259</v>
      </c>
      <c r="B32" s="3">
        <v>2026</v>
      </c>
      <c r="C32" s="4">
        <v>2478</v>
      </c>
      <c r="D32" s="4">
        <v>22672</v>
      </c>
      <c r="E32" s="4">
        <v>9183</v>
      </c>
      <c r="F32" s="4">
        <v>12498</v>
      </c>
      <c r="G32" s="4">
        <v>6401</v>
      </c>
      <c r="H32" s="4">
        <v>20321</v>
      </c>
      <c r="I32" s="4">
        <v>3278</v>
      </c>
      <c r="J32" s="4">
        <v>5357</v>
      </c>
      <c r="K32" s="4">
        <v>2804</v>
      </c>
      <c r="L32" s="4">
        <v>24167</v>
      </c>
      <c r="M32" s="4">
        <v>3902</v>
      </c>
      <c r="N32" s="4">
        <v>2723</v>
      </c>
      <c r="O32" s="4">
        <v>5771</v>
      </c>
      <c r="P32" s="4">
        <v>2966</v>
      </c>
      <c r="Q32" s="4">
        <v>115</v>
      </c>
      <c r="R32" s="4">
        <v>8411</v>
      </c>
      <c r="S32" s="4">
        <v>5891</v>
      </c>
      <c r="T32" s="4">
        <v>2801</v>
      </c>
      <c r="U32" s="4">
        <v>7460</v>
      </c>
      <c r="V32" s="4">
        <v>9564</v>
      </c>
      <c r="W32" s="4">
        <v>388</v>
      </c>
      <c r="X32" s="4">
        <v>159151</v>
      </c>
    </row>
    <row r="33" spans="1:24" x14ac:dyDescent="0.25">
      <c r="A33" s="4">
        <v>152322</v>
      </c>
      <c r="B33" s="3">
        <v>2027</v>
      </c>
      <c r="C33" s="4">
        <v>2484</v>
      </c>
      <c r="D33" s="4">
        <v>22712</v>
      </c>
      <c r="E33" s="4">
        <v>9217</v>
      </c>
      <c r="F33" s="4">
        <v>12501</v>
      </c>
      <c r="G33" s="4">
        <v>6398</v>
      </c>
      <c r="H33" s="4">
        <v>20287</v>
      </c>
      <c r="I33" s="4">
        <v>3274</v>
      </c>
      <c r="J33" s="4">
        <v>5372</v>
      </c>
      <c r="K33" s="4">
        <v>2812</v>
      </c>
      <c r="L33" s="4">
        <v>24853</v>
      </c>
      <c r="M33" s="4">
        <v>3907</v>
      </c>
      <c r="N33" s="4">
        <v>2731</v>
      </c>
      <c r="O33" s="4">
        <v>5748</v>
      </c>
      <c r="P33" s="4">
        <v>2979</v>
      </c>
      <c r="Q33" s="4">
        <v>115</v>
      </c>
      <c r="R33" s="4">
        <v>8385</v>
      </c>
      <c r="S33" s="4">
        <v>5885</v>
      </c>
      <c r="T33" s="4">
        <v>2802</v>
      </c>
      <c r="U33" s="4">
        <v>7476</v>
      </c>
      <c r="V33" s="4">
        <v>9590</v>
      </c>
      <c r="W33" s="4">
        <v>387</v>
      </c>
      <c r="X33" s="4">
        <v>159915</v>
      </c>
    </row>
    <row r="34" spans="1:24" x14ac:dyDescent="0.25">
      <c r="A34" s="4">
        <v>152689</v>
      </c>
      <c r="B34" s="3">
        <v>2028</v>
      </c>
      <c r="C34" s="4">
        <v>2503</v>
      </c>
      <c r="D34" s="4">
        <v>22787</v>
      </c>
      <c r="E34" s="4">
        <v>9245</v>
      </c>
      <c r="F34" s="4">
        <v>12499</v>
      </c>
      <c r="G34" s="4">
        <v>6391</v>
      </c>
      <c r="H34" s="4">
        <v>20223</v>
      </c>
      <c r="I34" s="4">
        <v>3275</v>
      </c>
      <c r="J34" s="4">
        <v>5382</v>
      </c>
      <c r="K34" s="4">
        <v>2812</v>
      </c>
      <c r="L34" s="4">
        <v>25249</v>
      </c>
      <c r="M34" s="4">
        <v>3917</v>
      </c>
      <c r="N34" s="4">
        <v>2741</v>
      </c>
      <c r="O34" s="4">
        <v>5762</v>
      </c>
      <c r="P34" s="4">
        <v>2988</v>
      </c>
      <c r="Q34" s="4">
        <v>115</v>
      </c>
      <c r="R34" s="4">
        <v>8390</v>
      </c>
      <c r="S34" s="4">
        <v>5846</v>
      </c>
      <c r="T34" s="4">
        <v>2808</v>
      </c>
      <c r="U34" s="4">
        <v>7500</v>
      </c>
      <c r="V34" s="4">
        <v>9632</v>
      </c>
      <c r="W34" s="4">
        <v>387</v>
      </c>
      <c r="X34" s="4">
        <v>160452</v>
      </c>
    </row>
    <row r="35" spans="1:24" x14ac:dyDescent="0.25">
      <c r="A35" s="4">
        <v>153334</v>
      </c>
      <c r="B35" s="3">
        <v>2029</v>
      </c>
      <c r="C35" s="4">
        <v>2511</v>
      </c>
      <c r="D35" s="4">
        <v>22820</v>
      </c>
      <c r="E35" s="4">
        <v>9240</v>
      </c>
      <c r="F35" s="4">
        <v>12539</v>
      </c>
      <c r="G35" s="4">
        <v>6404</v>
      </c>
      <c r="H35" s="4">
        <v>20225</v>
      </c>
      <c r="I35" s="4">
        <v>3278</v>
      </c>
      <c r="J35" s="4">
        <v>5397</v>
      </c>
      <c r="K35" s="4">
        <v>2818</v>
      </c>
      <c r="L35" s="4">
        <v>25640</v>
      </c>
      <c r="M35" s="4">
        <v>3924</v>
      </c>
      <c r="N35" s="4">
        <v>2746</v>
      </c>
      <c r="O35" s="4">
        <v>5789</v>
      </c>
      <c r="P35" s="4">
        <v>3003</v>
      </c>
      <c r="Q35" s="4">
        <v>115</v>
      </c>
      <c r="R35" s="4">
        <v>8417</v>
      </c>
      <c r="S35" s="4">
        <v>5844</v>
      </c>
      <c r="T35" s="4">
        <v>2805</v>
      </c>
      <c r="U35" s="4">
        <v>7516</v>
      </c>
      <c r="V35" s="4">
        <v>9690</v>
      </c>
      <c r="W35" s="4">
        <v>388</v>
      </c>
      <c r="X35" s="4">
        <v>161109</v>
      </c>
    </row>
    <row r="36" spans="1:24" x14ac:dyDescent="0.25">
      <c r="A36" s="4">
        <v>153775</v>
      </c>
      <c r="B36" s="3">
        <v>2030</v>
      </c>
      <c r="C36" s="4">
        <v>2527</v>
      </c>
      <c r="D36" s="4">
        <v>22863</v>
      </c>
      <c r="E36" s="4">
        <v>9293</v>
      </c>
      <c r="F36" s="4">
        <v>12575</v>
      </c>
      <c r="G36" s="4">
        <v>6399</v>
      </c>
      <c r="H36" s="4">
        <v>20183</v>
      </c>
      <c r="I36" s="4">
        <v>3291</v>
      </c>
      <c r="J36" s="4">
        <v>5407</v>
      </c>
      <c r="K36" s="4">
        <v>2822</v>
      </c>
      <c r="L36" s="4">
        <v>26020</v>
      </c>
      <c r="M36" s="4">
        <v>3922</v>
      </c>
      <c r="N36" s="4">
        <v>2760</v>
      </c>
      <c r="O36" s="4">
        <v>5810</v>
      </c>
      <c r="P36" s="4">
        <v>3024</v>
      </c>
      <c r="Q36" s="4">
        <v>115</v>
      </c>
      <c r="R36" s="4">
        <v>8461</v>
      </c>
      <c r="S36" s="4">
        <v>5813</v>
      </c>
      <c r="T36" s="4">
        <v>2820</v>
      </c>
      <c r="U36" s="4">
        <v>7517</v>
      </c>
      <c r="V36" s="4">
        <v>9745</v>
      </c>
      <c r="W36" s="4">
        <v>388</v>
      </c>
      <c r="X36" s="4">
        <v>161755</v>
      </c>
    </row>
    <row r="37" spans="1:24" x14ac:dyDescent="0.25">
      <c r="A37" s="4">
        <v>154275</v>
      </c>
      <c r="B37" s="3">
        <v>2031</v>
      </c>
      <c r="C37" s="4">
        <v>2528</v>
      </c>
      <c r="D37" s="4">
        <v>22849</v>
      </c>
      <c r="E37" s="4">
        <v>9312</v>
      </c>
      <c r="F37" s="4">
        <v>12568</v>
      </c>
      <c r="G37" s="4">
        <v>6384</v>
      </c>
      <c r="H37" s="4">
        <v>20147</v>
      </c>
      <c r="I37" s="4">
        <v>3293</v>
      </c>
      <c r="J37" s="4">
        <v>5424</v>
      </c>
      <c r="K37" s="4">
        <v>2833</v>
      </c>
      <c r="L37" s="4">
        <v>26404</v>
      </c>
      <c r="M37" s="4">
        <v>3893</v>
      </c>
      <c r="N37" s="4">
        <v>2767</v>
      </c>
      <c r="O37" s="4">
        <v>5847</v>
      </c>
      <c r="P37" s="4">
        <v>3042</v>
      </c>
      <c r="Q37" s="4">
        <v>115</v>
      </c>
      <c r="R37" s="4">
        <v>8484</v>
      </c>
      <c r="S37" s="4">
        <v>5787</v>
      </c>
      <c r="T37" s="4">
        <v>2834</v>
      </c>
      <c r="U37" s="4">
        <v>7536</v>
      </c>
      <c r="V37" s="4">
        <v>9831</v>
      </c>
      <c r="W37" s="4">
        <v>390</v>
      </c>
      <c r="X37" s="4">
        <v>162268</v>
      </c>
    </row>
    <row r="38" spans="1:24" x14ac:dyDescent="0.25">
      <c r="A38" s="4">
        <v>154381</v>
      </c>
      <c r="B38" s="3">
        <v>2032</v>
      </c>
      <c r="C38" s="4">
        <v>2541</v>
      </c>
      <c r="D38" s="4">
        <v>22946</v>
      </c>
      <c r="E38" s="4">
        <v>9338</v>
      </c>
      <c r="F38" s="4">
        <v>12551</v>
      </c>
      <c r="G38" s="4">
        <v>6350</v>
      </c>
      <c r="H38" s="4">
        <v>20121</v>
      </c>
      <c r="I38" s="4">
        <v>3288</v>
      </c>
      <c r="J38" s="4">
        <v>5427</v>
      </c>
      <c r="K38" s="4">
        <v>2837</v>
      </c>
      <c r="L38" s="4">
        <v>26810</v>
      </c>
      <c r="M38" s="4">
        <v>3854</v>
      </c>
      <c r="N38" s="4">
        <v>2776</v>
      </c>
      <c r="O38" s="4">
        <v>5868</v>
      </c>
      <c r="P38" s="4">
        <v>3060</v>
      </c>
      <c r="Q38" s="4">
        <v>115</v>
      </c>
      <c r="R38" s="4">
        <v>8471</v>
      </c>
      <c r="S38" s="4">
        <v>5766</v>
      </c>
      <c r="T38" s="4">
        <v>2832</v>
      </c>
      <c r="U38" s="4">
        <v>7544</v>
      </c>
      <c r="V38" s="4">
        <v>9857</v>
      </c>
      <c r="W38" s="4">
        <v>388</v>
      </c>
      <c r="X38" s="4">
        <v>162740</v>
      </c>
    </row>
    <row r="39" spans="1:24" x14ac:dyDescent="0.25">
      <c r="A39" s="4">
        <v>154767</v>
      </c>
      <c r="B39" s="3">
        <v>2033</v>
      </c>
      <c r="C39" s="4">
        <v>2552</v>
      </c>
      <c r="D39" s="4">
        <v>23013</v>
      </c>
      <c r="E39" s="4">
        <v>9359</v>
      </c>
      <c r="F39" s="4">
        <v>12552</v>
      </c>
      <c r="G39" s="4">
        <v>6320</v>
      </c>
      <c r="H39" s="4">
        <v>20093</v>
      </c>
      <c r="I39" s="4">
        <v>3291</v>
      </c>
      <c r="J39" s="4">
        <v>5435</v>
      </c>
      <c r="K39" s="4">
        <v>2829</v>
      </c>
      <c r="L39" s="4">
        <v>27189</v>
      </c>
      <c r="M39" s="4">
        <v>3878</v>
      </c>
      <c r="N39" s="4">
        <v>2785</v>
      </c>
      <c r="O39" s="4">
        <v>5892</v>
      </c>
      <c r="P39" s="4">
        <v>3078</v>
      </c>
      <c r="Q39" s="4">
        <v>115</v>
      </c>
      <c r="R39" s="4">
        <v>8477</v>
      </c>
      <c r="S39" s="4">
        <v>5738</v>
      </c>
      <c r="T39" s="4">
        <v>2834</v>
      </c>
      <c r="U39" s="4">
        <v>7573</v>
      </c>
      <c r="V39" s="4">
        <v>9897</v>
      </c>
      <c r="W39" s="4">
        <v>388</v>
      </c>
      <c r="X39" s="4">
        <v>163288</v>
      </c>
    </row>
    <row r="40" spans="1:24" x14ac:dyDescent="0.25">
      <c r="A40" s="4">
        <v>154977</v>
      </c>
      <c r="B40" s="3">
        <v>2034</v>
      </c>
      <c r="C40" s="4">
        <v>2568</v>
      </c>
      <c r="D40" s="4">
        <v>23036</v>
      </c>
      <c r="E40" s="4">
        <v>9383</v>
      </c>
      <c r="F40" s="4">
        <v>12532</v>
      </c>
      <c r="G40" s="4">
        <v>6313</v>
      </c>
      <c r="H40" s="4">
        <v>20009</v>
      </c>
      <c r="I40" s="4">
        <v>3291</v>
      </c>
      <c r="J40" s="4">
        <v>5444</v>
      </c>
      <c r="K40" s="4">
        <v>2829</v>
      </c>
      <c r="L40" s="4">
        <v>27567</v>
      </c>
      <c r="M40" s="4">
        <v>3910</v>
      </c>
      <c r="N40" s="4">
        <v>2794</v>
      </c>
      <c r="O40" s="4">
        <v>5923</v>
      </c>
      <c r="P40" s="4">
        <v>3087</v>
      </c>
      <c r="Q40" s="4">
        <v>115</v>
      </c>
      <c r="R40" s="4">
        <v>8492</v>
      </c>
      <c r="S40" s="4">
        <v>5697</v>
      </c>
      <c r="T40" s="4">
        <v>2837</v>
      </c>
      <c r="U40" s="4">
        <v>7584</v>
      </c>
      <c r="V40" s="4">
        <v>9960</v>
      </c>
      <c r="W40" s="4">
        <v>389</v>
      </c>
      <c r="X40" s="4">
        <v>163760</v>
      </c>
    </row>
    <row r="41" spans="1:24" x14ac:dyDescent="0.25">
      <c r="A41" s="4">
        <v>156135</v>
      </c>
      <c r="B41" s="3">
        <v>2035</v>
      </c>
      <c r="C41" s="4">
        <v>2586</v>
      </c>
      <c r="D41" s="4">
        <v>23092</v>
      </c>
      <c r="E41" s="4">
        <v>9409</v>
      </c>
      <c r="F41" s="4">
        <v>12589</v>
      </c>
      <c r="G41" s="4">
        <v>6313</v>
      </c>
      <c r="H41" s="4">
        <v>20036</v>
      </c>
      <c r="I41" s="4">
        <v>3297</v>
      </c>
      <c r="J41" s="4">
        <v>5462</v>
      </c>
      <c r="K41" s="4">
        <v>2835</v>
      </c>
      <c r="L41" s="4">
        <v>27923</v>
      </c>
      <c r="M41" s="4">
        <v>3930</v>
      </c>
      <c r="N41" s="4">
        <v>2802</v>
      </c>
      <c r="O41" s="4">
        <v>5954</v>
      </c>
      <c r="P41" s="4">
        <v>3103</v>
      </c>
      <c r="Q41" s="4">
        <v>115</v>
      </c>
      <c r="R41" s="4">
        <v>8516</v>
      </c>
      <c r="S41" s="4">
        <v>5696</v>
      </c>
      <c r="T41" s="4">
        <v>2838</v>
      </c>
      <c r="U41" s="4">
        <v>7594</v>
      </c>
      <c r="V41" s="4">
        <v>10019</v>
      </c>
      <c r="W41" s="4">
        <v>391</v>
      </c>
      <c r="X41" s="4">
        <v>164500</v>
      </c>
    </row>
    <row r="42" spans="1:24" x14ac:dyDescent="0.25">
      <c r="A42" s="4">
        <v>156700</v>
      </c>
      <c r="B42" s="3">
        <v>2036</v>
      </c>
      <c r="C42" s="4">
        <v>2589</v>
      </c>
      <c r="D42" s="4">
        <v>23146</v>
      </c>
      <c r="E42" s="4">
        <v>9436</v>
      </c>
      <c r="F42" s="4">
        <v>12612</v>
      </c>
      <c r="G42" s="4">
        <v>6341</v>
      </c>
      <c r="H42" s="4">
        <v>20017</v>
      </c>
      <c r="I42" s="4">
        <v>3310</v>
      </c>
      <c r="J42" s="4">
        <v>5480</v>
      </c>
      <c r="K42" s="4">
        <v>2844</v>
      </c>
      <c r="L42" s="4">
        <v>28322</v>
      </c>
      <c r="M42" s="4">
        <v>3970</v>
      </c>
      <c r="N42" s="4">
        <v>2812</v>
      </c>
      <c r="O42" s="4">
        <v>5988</v>
      </c>
      <c r="P42" s="4">
        <v>3127</v>
      </c>
      <c r="Q42" s="4">
        <v>115</v>
      </c>
      <c r="R42" s="4">
        <v>8560</v>
      </c>
      <c r="S42" s="4">
        <v>5707</v>
      </c>
      <c r="T42" s="4">
        <v>2857</v>
      </c>
      <c r="U42" s="4">
        <v>7594</v>
      </c>
      <c r="V42" s="4">
        <v>10074</v>
      </c>
      <c r="W42" s="4">
        <v>393</v>
      </c>
      <c r="X42" s="4">
        <v>165294</v>
      </c>
    </row>
    <row r="43" spans="1:24" x14ac:dyDescent="0.25">
      <c r="A43" s="4">
        <v>157689</v>
      </c>
      <c r="B43" s="3">
        <v>2037</v>
      </c>
      <c r="C43" s="4">
        <v>2597</v>
      </c>
      <c r="D43" s="4">
        <v>23175</v>
      </c>
      <c r="E43" s="4">
        <v>9454</v>
      </c>
      <c r="F43" s="4">
        <v>12629</v>
      </c>
      <c r="G43" s="4">
        <v>6360</v>
      </c>
      <c r="H43" s="4">
        <v>19960</v>
      </c>
      <c r="I43" s="4">
        <v>3316</v>
      </c>
      <c r="J43" s="4">
        <v>5500</v>
      </c>
      <c r="K43" s="4">
        <v>2850</v>
      </c>
      <c r="L43" s="4">
        <v>28716</v>
      </c>
      <c r="M43" s="4">
        <v>3975</v>
      </c>
      <c r="N43" s="4">
        <v>2819</v>
      </c>
      <c r="O43" s="4">
        <v>6017</v>
      </c>
      <c r="P43" s="4">
        <v>3151</v>
      </c>
      <c r="Q43" s="4">
        <v>115</v>
      </c>
      <c r="R43" s="4">
        <v>8584</v>
      </c>
      <c r="S43" s="4">
        <v>5702</v>
      </c>
      <c r="T43" s="4">
        <v>2864</v>
      </c>
      <c r="U43" s="4">
        <v>7602</v>
      </c>
      <c r="V43" s="4">
        <v>10137</v>
      </c>
      <c r="W43" s="4">
        <v>393</v>
      </c>
      <c r="X43" s="4">
        <v>165916</v>
      </c>
    </row>
    <row r="48" spans="1:24" ht="15.75" x14ac:dyDescent="0.25">
      <c r="B48" s="1" t="s">
        <v>29</v>
      </c>
    </row>
    <row r="49" spans="2:16" ht="15.75" x14ac:dyDescent="0.25">
      <c r="B49" s="1" t="s">
        <v>5</v>
      </c>
      <c r="C49" s="3">
        <v>1</v>
      </c>
      <c r="D49" s="3">
        <v>2</v>
      </c>
      <c r="E49" s="3">
        <v>3</v>
      </c>
      <c r="F49" s="3">
        <v>4</v>
      </c>
      <c r="G49" s="3">
        <v>5</v>
      </c>
      <c r="H49" s="3">
        <v>6</v>
      </c>
      <c r="I49" s="3">
        <v>7</v>
      </c>
      <c r="J49" s="3">
        <v>8</v>
      </c>
      <c r="K49" s="3">
        <v>9</v>
      </c>
      <c r="L49" s="3">
        <v>10</v>
      </c>
      <c r="M49" s="3">
        <v>11</v>
      </c>
      <c r="N49" s="3">
        <v>12</v>
      </c>
      <c r="O49" s="3" t="s">
        <v>30</v>
      </c>
      <c r="P49" s="3" t="s">
        <v>31</v>
      </c>
    </row>
    <row r="50" spans="2:16" x14ac:dyDescent="0.25">
      <c r="B50" s="3">
        <v>2022</v>
      </c>
      <c r="C50">
        <v>132102</v>
      </c>
      <c r="D50">
        <v>125165</v>
      </c>
      <c r="E50">
        <v>115516</v>
      </c>
      <c r="F50">
        <v>100445</v>
      </c>
      <c r="G50">
        <v>116437</v>
      </c>
      <c r="H50">
        <v>137073</v>
      </c>
      <c r="I50">
        <v>148938</v>
      </c>
      <c r="J50">
        <v>144008</v>
      </c>
      <c r="K50">
        <v>125392</v>
      </c>
      <c r="L50">
        <v>96731</v>
      </c>
      <c r="M50">
        <v>105800</v>
      </c>
      <c r="N50">
        <v>123240</v>
      </c>
    </row>
    <row r="51" spans="2:16" x14ac:dyDescent="0.25">
      <c r="B51" s="3">
        <v>2023</v>
      </c>
      <c r="C51">
        <v>132980</v>
      </c>
      <c r="D51">
        <v>125818</v>
      </c>
      <c r="E51">
        <v>115857</v>
      </c>
      <c r="F51">
        <v>100090</v>
      </c>
      <c r="G51">
        <v>116869</v>
      </c>
      <c r="H51">
        <v>137326</v>
      </c>
      <c r="I51">
        <v>149351</v>
      </c>
      <c r="J51">
        <v>144323</v>
      </c>
      <c r="K51">
        <v>125874</v>
      </c>
      <c r="L51">
        <v>98173</v>
      </c>
      <c r="M51">
        <v>107085</v>
      </c>
      <c r="N51">
        <v>124434</v>
      </c>
    </row>
    <row r="52" spans="2:16" x14ac:dyDescent="0.25">
      <c r="B52" s="3">
        <v>2024</v>
      </c>
      <c r="C52">
        <v>134360</v>
      </c>
      <c r="D52">
        <v>127053</v>
      </c>
      <c r="E52">
        <v>116915</v>
      </c>
      <c r="F52">
        <v>101903</v>
      </c>
      <c r="G52">
        <v>117880</v>
      </c>
      <c r="H52">
        <v>136665</v>
      </c>
      <c r="I52">
        <v>150309</v>
      </c>
      <c r="J52">
        <v>144803</v>
      </c>
      <c r="K52">
        <v>126518</v>
      </c>
      <c r="L52">
        <v>99464</v>
      </c>
      <c r="M52">
        <v>106378</v>
      </c>
      <c r="N52">
        <v>125792</v>
      </c>
    </row>
    <row r="53" spans="2:16" x14ac:dyDescent="0.25">
      <c r="B53" s="3">
        <v>2025</v>
      </c>
      <c r="C53">
        <v>135521</v>
      </c>
      <c r="D53">
        <v>128173</v>
      </c>
      <c r="E53">
        <v>117924</v>
      </c>
      <c r="F53">
        <v>102459</v>
      </c>
      <c r="G53">
        <v>117311</v>
      </c>
      <c r="H53">
        <v>137611</v>
      </c>
      <c r="I53">
        <v>151165</v>
      </c>
      <c r="J53">
        <v>145549</v>
      </c>
      <c r="K53">
        <v>127783</v>
      </c>
      <c r="L53">
        <v>99935</v>
      </c>
      <c r="M53">
        <v>107064</v>
      </c>
      <c r="N53">
        <v>127659</v>
      </c>
    </row>
    <row r="54" spans="2:16" x14ac:dyDescent="0.25">
      <c r="B54" s="3">
        <v>2026</v>
      </c>
      <c r="C54">
        <v>136923</v>
      </c>
      <c r="D54">
        <v>129919</v>
      </c>
      <c r="E54">
        <v>118778</v>
      </c>
      <c r="F54">
        <v>102240</v>
      </c>
      <c r="G54">
        <v>116948</v>
      </c>
      <c r="H54">
        <v>138708</v>
      </c>
      <c r="I54">
        <v>152259</v>
      </c>
      <c r="J54">
        <v>146530</v>
      </c>
      <c r="K54">
        <v>128607</v>
      </c>
      <c r="L54">
        <v>100115</v>
      </c>
      <c r="M54">
        <v>108609</v>
      </c>
      <c r="N54">
        <v>128826</v>
      </c>
    </row>
    <row r="55" spans="2:16" x14ac:dyDescent="0.25">
      <c r="B55" s="3">
        <v>2027</v>
      </c>
      <c r="C55">
        <v>137943</v>
      </c>
      <c r="D55">
        <v>131356</v>
      </c>
      <c r="E55">
        <v>119472</v>
      </c>
      <c r="F55">
        <v>102404</v>
      </c>
      <c r="G55">
        <v>117144</v>
      </c>
      <c r="H55">
        <v>139170</v>
      </c>
      <c r="I55">
        <v>152322</v>
      </c>
      <c r="J55">
        <v>147131</v>
      </c>
      <c r="K55">
        <v>129163</v>
      </c>
      <c r="L55">
        <v>100245</v>
      </c>
      <c r="M55">
        <v>110089</v>
      </c>
      <c r="N55">
        <v>129112</v>
      </c>
    </row>
    <row r="56" spans="2:16" x14ac:dyDescent="0.25">
      <c r="B56" s="3">
        <v>2028</v>
      </c>
      <c r="C56">
        <v>138809</v>
      </c>
      <c r="D56">
        <v>131711</v>
      </c>
      <c r="E56">
        <v>120502</v>
      </c>
      <c r="F56">
        <v>103564</v>
      </c>
      <c r="G56">
        <v>120643</v>
      </c>
      <c r="H56">
        <v>139606</v>
      </c>
      <c r="I56">
        <v>152689</v>
      </c>
      <c r="J56">
        <v>147653</v>
      </c>
      <c r="K56">
        <v>129009</v>
      </c>
      <c r="L56">
        <v>101392</v>
      </c>
      <c r="M56">
        <v>111019</v>
      </c>
      <c r="N56">
        <v>128671</v>
      </c>
    </row>
    <row r="57" spans="2:16" x14ac:dyDescent="0.25">
      <c r="B57" s="3">
        <v>2029</v>
      </c>
      <c r="C57">
        <v>139318</v>
      </c>
      <c r="D57">
        <v>131896</v>
      </c>
      <c r="E57">
        <v>121111</v>
      </c>
      <c r="F57">
        <v>104509</v>
      </c>
      <c r="G57">
        <v>121334</v>
      </c>
      <c r="H57">
        <v>139395</v>
      </c>
      <c r="I57">
        <v>153334</v>
      </c>
      <c r="J57">
        <v>148101</v>
      </c>
      <c r="K57">
        <v>128983</v>
      </c>
      <c r="L57">
        <v>102837</v>
      </c>
      <c r="M57">
        <v>111308</v>
      </c>
      <c r="N57">
        <v>130837</v>
      </c>
    </row>
    <row r="58" spans="2:16" x14ac:dyDescent="0.25">
      <c r="B58" s="3">
        <v>2030</v>
      </c>
      <c r="C58">
        <v>140109</v>
      </c>
      <c r="D58">
        <v>133067</v>
      </c>
      <c r="E58">
        <v>121487</v>
      </c>
      <c r="F58">
        <v>104931</v>
      </c>
      <c r="G58">
        <v>121476</v>
      </c>
      <c r="H58">
        <v>139249</v>
      </c>
      <c r="I58">
        <v>153775</v>
      </c>
      <c r="J58">
        <v>148198</v>
      </c>
      <c r="K58">
        <v>130080</v>
      </c>
      <c r="L58">
        <v>102921</v>
      </c>
      <c r="M58">
        <v>110661</v>
      </c>
      <c r="N58">
        <v>130781</v>
      </c>
    </row>
    <row r="59" spans="2:16" x14ac:dyDescent="0.25">
      <c r="B59" s="3">
        <v>2031</v>
      </c>
      <c r="C59">
        <v>140682</v>
      </c>
      <c r="D59">
        <v>133266</v>
      </c>
      <c r="E59">
        <v>121798</v>
      </c>
      <c r="F59">
        <v>104824</v>
      </c>
      <c r="G59">
        <v>120243</v>
      </c>
      <c r="H59">
        <v>140001</v>
      </c>
      <c r="I59">
        <v>154275</v>
      </c>
      <c r="J59">
        <v>148601</v>
      </c>
      <c r="K59">
        <v>131184</v>
      </c>
      <c r="L59">
        <v>103466</v>
      </c>
      <c r="M59">
        <v>111220</v>
      </c>
      <c r="N59">
        <v>132138</v>
      </c>
    </row>
    <row r="60" spans="2:16" x14ac:dyDescent="0.25">
      <c r="B60" s="3">
        <v>2032</v>
      </c>
      <c r="C60">
        <v>141516</v>
      </c>
      <c r="D60">
        <v>134388</v>
      </c>
      <c r="E60">
        <v>122372</v>
      </c>
      <c r="F60">
        <v>104507</v>
      </c>
      <c r="G60">
        <v>119486</v>
      </c>
      <c r="H60">
        <v>140943</v>
      </c>
      <c r="I60">
        <v>154381</v>
      </c>
      <c r="J60">
        <v>149422</v>
      </c>
      <c r="K60">
        <v>131833</v>
      </c>
      <c r="L60">
        <v>103320</v>
      </c>
      <c r="M60">
        <v>113425</v>
      </c>
      <c r="N60">
        <v>132559</v>
      </c>
    </row>
    <row r="61" spans="2:16" x14ac:dyDescent="0.25">
      <c r="B61" s="3">
        <v>2033</v>
      </c>
      <c r="C61">
        <v>142314</v>
      </c>
      <c r="D61">
        <v>135093</v>
      </c>
      <c r="E61">
        <v>123134</v>
      </c>
      <c r="F61">
        <v>104982</v>
      </c>
      <c r="G61">
        <v>121702</v>
      </c>
      <c r="H61">
        <v>141484</v>
      </c>
      <c r="I61">
        <v>154767</v>
      </c>
      <c r="J61">
        <v>150354</v>
      </c>
      <c r="K61">
        <v>132124</v>
      </c>
      <c r="L61">
        <v>103929</v>
      </c>
      <c r="M61">
        <v>114049</v>
      </c>
      <c r="N61">
        <v>133215</v>
      </c>
    </row>
    <row r="62" spans="2:16" x14ac:dyDescent="0.25">
      <c r="B62" s="3">
        <v>2034</v>
      </c>
      <c r="C62">
        <v>142967</v>
      </c>
      <c r="D62">
        <v>135750</v>
      </c>
      <c r="E62">
        <v>123654</v>
      </c>
      <c r="F62">
        <v>105157</v>
      </c>
      <c r="G62">
        <v>122563</v>
      </c>
      <c r="H62">
        <v>141673</v>
      </c>
      <c r="I62">
        <v>154977</v>
      </c>
      <c r="J62">
        <v>150633</v>
      </c>
      <c r="K62">
        <v>132257</v>
      </c>
      <c r="L62">
        <v>105063</v>
      </c>
      <c r="M62">
        <v>114860</v>
      </c>
      <c r="N62">
        <v>133637</v>
      </c>
    </row>
    <row r="63" spans="2:16" x14ac:dyDescent="0.25">
      <c r="B63" s="3">
        <v>2035</v>
      </c>
      <c r="C63">
        <v>143635</v>
      </c>
      <c r="D63">
        <v>136128</v>
      </c>
      <c r="E63">
        <v>124236</v>
      </c>
      <c r="F63">
        <v>106210</v>
      </c>
      <c r="G63">
        <v>123460</v>
      </c>
      <c r="H63">
        <v>141987</v>
      </c>
      <c r="I63">
        <v>156135</v>
      </c>
      <c r="J63">
        <v>151274</v>
      </c>
      <c r="K63">
        <v>132572</v>
      </c>
      <c r="L63">
        <v>106193</v>
      </c>
      <c r="M63">
        <v>115247</v>
      </c>
      <c r="N63">
        <v>135130</v>
      </c>
    </row>
    <row r="64" spans="2:16" x14ac:dyDescent="0.25">
      <c r="B64" s="3">
        <v>2036</v>
      </c>
      <c r="C64">
        <v>144640</v>
      </c>
      <c r="D64">
        <v>137369</v>
      </c>
      <c r="E64">
        <v>124570</v>
      </c>
      <c r="F64">
        <v>106720</v>
      </c>
      <c r="G64">
        <v>122759</v>
      </c>
      <c r="H64">
        <v>142662</v>
      </c>
      <c r="I64">
        <v>156700</v>
      </c>
      <c r="J64">
        <v>151118</v>
      </c>
      <c r="K64">
        <v>134029</v>
      </c>
      <c r="L64">
        <v>106771</v>
      </c>
      <c r="M64">
        <v>114699</v>
      </c>
      <c r="N64">
        <v>135783</v>
      </c>
    </row>
    <row r="65" spans="2:14" x14ac:dyDescent="0.25">
      <c r="B65" s="3">
        <v>2037</v>
      </c>
      <c r="C65">
        <v>145220</v>
      </c>
      <c r="D65">
        <v>138244</v>
      </c>
      <c r="E65">
        <v>125262</v>
      </c>
      <c r="F65">
        <v>106741</v>
      </c>
      <c r="G65">
        <v>122058</v>
      </c>
      <c r="H65">
        <v>143628</v>
      </c>
      <c r="I65">
        <v>157689</v>
      </c>
      <c r="J65">
        <v>152492</v>
      </c>
      <c r="K65">
        <v>134762</v>
      </c>
      <c r="L65">
        <v>107056</v>
      </c>
      <c r="M65">
        <v>116246</v>
      </c>
      <c r="N65">
        <v>134379</v>
      </c>
    </row>
    <row r="66" spans="2:14" x14ac:dyDescent="0.25">
      <c r="B66" s="3" t="s">
        <v>32</v>
      </c>
      <c r="C66" s="5">
        <v>6.3091833615902537E-3</v>
      </c>
      <c r="I66" s="5">
        <v>3.8879312229838092E-3</v>
      </c>
    </row>
    <row r="67" spans="2:14" x14ac:dyDescent="0.25">
      <c r="B67" s="3"/>
    </row>
    <row r="73" spans="2:14" x14ac:dyDescent="0.25">
      <c r="C73" t="s">
        <v>33</v>
      </c>
    </row>
    <row r="74" spans="2:14" x14ac:dyDescent="0.25">
      <c r="B74" t="s">
        <v>34</v>
      </c>
      <c r="C74" s="6">
        <f>A23</f>
        <v>7.7426930949071604E-3</v>
      </c>
    </row>
    <row r="75" spans="2:14" x14ac:dyDescent="0.25">
      <c r="B75" t="s">
        <v>35</v>
      </c>
      <c r="C75" s="6">
        <f>I66</f>
        <v>3.8879312229838092E-3</v>
      </c>
    </row>
    <row r="76" spans="2:14" x14ac:dyDescent="0.25">
      <c r="B76" t="s">
        <v>36</v>
      </c>
      <c r="C76" s="6">
        <f>C66</f>
        <v>6.3091833615902537E-3</v>
      </c>
    </row>
  </sheetData>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03F5E-AA30-4EE3-8736-E4E6A5AF1E49}">
  <dimension ref="A2:AK123"/>
  <sheetViews>
    <sheetView showGridLines="0" tabSelected="1" zoomScale="80" zoomScaleNormal="80" workbookViewId="0">
      <selection activeCell="B3" sqref="B3"/>
    </sheetView>
  </sheetViews>
  <sheetFormatPr defaultColWidth="9.140625" defaultRowHeight="12.75" x14ac:dyDescent="0.25"/>
  <cols>
    <col min="1" max="1" width="12.42578125" style="180" customWidth="1"/>
    <col min="2" max="6" width="9.140625" style="180"/>
    <col min="7" max="7" width="11.140625" style="180" customWidth="1"/>
    <col min="8" max="8" width="9.140625" style="180"/>
    <col min="9" max="9" width="10.140625" style="180" bestFit="1" customWidth="1"/>
    <col min="10" max="10" width="9.140625" style="180"/>
    <col min="11" max="11" width="11.28515625" style="180" bestFit="1" customWidth="1"/>
    <col min="12" max="12" width="10.140625" style="180" bestFit="1" customWidth="1"/>
    <col min="13" max="30" width="9.140625" style="180"/>
    <col min="31" max="31" width="9.5703125" style="180" customWidth="1"/>
    <col min="32" max="32" width="8.5703125" style="180" bestFit="1" customWidth="1"/>
    <col min="33" max="36" width="14.7109375" style="180" customWidth="1"/>
    <col min="37" max="37" width="10.140625" style="180" bestFit="1" customWidth="1"/>
    <col min="38" max="16384" width="9.140625" style="180"/>
  </cols>
  <sheetData>
    <row r="2" spans="1:36" x14ac:dyDescent="0.25">
      <c r="A2" s="181" t="s">
        <v>210</v>
      </c>
      <c r="AA2" s="182"/>
      <c r="AB2" s="182"/>
    </row>
    <row r="3" spans="1:36" x14ac:dyDescent="0.25">
      <c r="A3" s="183" t="s">
        <v>193</v>
      </c>
    </row>
    <row r="4" spans="1:36" x14ac:dyDescent="0.2">
      <c r="A4" s="184"/>
      <c r="B4" s="183" t="s">
        <v>194</v>
      </c>
      <c r="C4" s="183" t="s">
        <v>195</v>
      </c>
      <c r="D4" s="183" t="s">
        <v>196</v>
      </c>
      <c r="E4" s="183" t="s">
        <v>197</v>
      </c>
      <c r="F4" s="183" t="s">
        <v>198</v>
      </c>
      <c r="G4" s="183" t="s">
        <v>189</v>
      </c>
      <c r="H4" s="183" t="s">
        <v>199</v>
      </c>
      <c r="I4" s="183" t="s">
        <v>200</v>
      </c>
      <c r="J4" s="183" t="s">
        <v>201</v>
      </c>
      <c r="K4" s="183" t="s">
        <v>202</v>
      </c>
      <c r="L4" s="183" t="s">
        <v>203</v>
      </c>
      <c r="T4" s="184"/>
      <c r="U4" s="183"/>
      <c r="V4" s="183"/>
      <c r="W4" s="183"/>
      <c r="X4" s="183"/>
      <c r="Y4" s="183"/>
      <c r="Z4" s="183"/>
      <c r="AA4" s="183"/>
      <c r="AB4" s="183"/>
      <c r="AC4" s="183"/>
      <c r="AD4" s="183"/>
      <c r="AE4" s="183"/>
      <c r="AF4" s="185"/>
      <c r="AG4" s="186"/>
      <c r="AH4" s="186"/>
      <c r="AI4" s="186"/>
      <c r="AJ4" s="183"/>
    </row>
    <row r="5" spans="1:36" x14ac:dyDescent="0.2">
      <c r="A5" s="187">
        <v>2022</v>
      </c>
      <c r="B5" s="188">
        <v>42330.410428404808</v>
      </c>
      <c r="C5" s="188">
        <v>87235.155526618473</v>
      </c>
      <c r="D5" s="188">
        <v>6212.3922204133123</v>
      </c>
      <c r="E5" s="188">
        <v>33749.090637207031</v>
      </c>
      <c r="F5" s="188">
        <v>8519.0195969715714</v>
      </c>
      <c r="G5" s="188">
        <v>11503.338192939758</v>
      </c>
      <c r="H5" s="188">
        <v>6133.4484402239323</v>
      </c>
      <c r="I5" s="188">
        <v>95.676711559295654</v>
      </c>
      <c r="J5" s="188">
        <v>2845.8616784792393</v>
      </c>
      <c r="K5" s="194">
        <v>24</v>
      </c>
      <c r="L5" s="194">
        <v>0</v>
      </c>
      <c r="T5" s="187"/>
      <c r="U5" s="189"/>
      <c r="V5" s="189"/>
      <c r="W5" s="189"/>
      <c r="X5" s="189"/>
      <c r="Y5" s="189"/>
      <c r="Z5" s="189"/>
      <c r="AA5" s="189"/>
      <c r="AB5" s="189"/>
      <c r="AC5" s="189"/>
      <c r="AD5" s="190"/>
      <c r="AE5" s="191"/>
      <c r="AF5" s="192"/>
      <c r="AG5" s="191"/>
      <c r="AH5" s="191"/>
      <c r="AI5" s="191"/>
      <c r="AJ5" s="193"/>
    </row>
    <row r="6" spans="1:36" x14ac:dyDescent="0.2">
      <c r="A6" s="187">
        <f>1+A5</f>
        <v>2023</v>
      </c>
      <c r="B6" s="188">
        <v>37781.054653227329</v>
      </c>
      <c r="C6" s="188">
        <v>89232.166364173405</v>
      </c>
      <c r="D6" s="188">
        <v>6136.7123438473791</v>
      </c>
      <c r="E6" s="188">
        <v>33749.090637207031</v>
      </c>
      <c r="F6" s="188">
        <v>8519.0195969715714</v>
      </c>
      <c r="G6" s="188">
        <v>11634.289975166321</v>
      </c>
      <c r="H6" s="188">
        <v>7866.1415927410126</v>
      </c>
      <c r="I6" s="188">
        <v>135.21095848083496</v>
      </c>
      <c r="J6" s="188">
        <v>2784.9610513430089</v>
      </c>
      <c r="K6" s="194">
        <v>24</v>
      </c>
      <c r="L6" s="194">
        <v>0</v>
      </c>
      <c r="T6" s="187"/>
      <c r="U6" s="189"/>
      <c r="V6" s="189"/>
      <c r="W6" s="189"/>
      <c r="X6" s="189"/>
      <c r="Y6" s="189"/>
      <c r="Z6" s="189"/>
      <c r="AA6" s="189"/>
      <c r="AB6" s="189"/>
      <c r="AC6" s="189"/>
      <c r="AD6" s="190"/>
      <c r="AE6" s="191"/>
      <c r="AF6" s="192"/>
      <c r="AG6" s="191"/>
      <c r="AH6" s="191"/>
      <c r="AI6" s="191"/>
      <c r="AJ6" s="193"/>
    </row>
    <row r="7" spans="1:36" x14ac:dyDescent="0.2">
      <c r="A7" s="187">
        <f t="shared" ref="A7:A23" si="0">1+A6</f>
        <v>2024</v>
      </c>
      <c r="B7" s="188">
        <v>33472.221605122089</v>
      </c>
      <c r="C7" s="188">
        <v>89250.042002890259</v>
      </c>
      <c r="D7" s="188">
        <v>6138.0842027403414</v>
      </c>
      <c r="E7" s="188">
        <v>33750.127624511719</v>
      </c>
      <c r="F7" s="188">
        <v>8519.156674541533</v>
      </c>
      <c r="G7" s="188">
        <v>12634.289975166321</v>
      </c>
      <c r="H7" s="188">
        <v>7982.0320041179657</v>
      </c>
      <c r="I7" s="188">
        <v>164.79999923706055</v>
      </c>
      <c r="J7" s="188">
        <v>2750.1553691606969</v>
      </c>
      <c r="K7" s="194">
        <v>274</v>
      </c>
      <c r="L7" s="194">
        <v>0</v>
      </c>
      <c r="T7" s="187"/>
      <c r="U7" s="189"/>
      <c r="V7" s="189"/>
      <c r="W7" s="189"/>
      <c r="X7" s="189"/>
      <c r="Y7" s="189"/>
      <c r="Z7" s="189"/>
      <c r="AA7" s="189"/>
      <c r="AB7" s="189"/>
      <c r="AC7" s="189"/>
      <c r="AD7" s="190"/>
      <c r="AE7" s="191"/>
      <c r="AF7" s="192"/>
      <c r="AG7" s="191"/>
      <c r="AH7" s="191"/>
      <c r="AI7" s="191"/>
      <c r="AJ7" s="193"/>
    </row>
    <row r="8" spans="1:36" x14ac:dyDescent="0.2">
      <c r="A8" s="187">
        <f t="shared" si="0"/>
        <v>2025</v>
      </c>
      <c r="B8" s="188">
        <v>31122.585222244263</v>
      </c>
      <c r="C8" s="188">
        <v>90034.715808394365</v>
      </c>
      <c r="D8" s="188">
        <v>6136.7123438473791</v>
      </c>
      <c r="E8" s="188">
        <v>33749.090637207031</v>
      </c>
      <c r="F8" s="188">
        <v>8519.0195969715714</v>
      </c>
      <c r="G8" s="188">
        <v>16134.289975166321</v>
      </c>
      <c r="H8" s="188">
        <v>10191.032004117966</v>
      </c>
      <c r="I8" s="188">
        <v>1821.7999992370605</v>
      </c>
      <c r="J8" s="188">
        <v>2750.1416543703526</v>
      </c>
      <c r="K8" s="194">
        <v>669.40274047851563</v>
      </c>
      <c r="L8" s="194">
        <v>0</v>
      </c>
      <c r="T8" s="187"/>
      <c r="U8" s="189"/>
      <c r="V8" s="189"/>
      <c r="W8" s="189"/>
      <c r="X8" s="189"/>
      <c r="Y8" s="189"/>
      <c r="Z8" s="189"/>
      <c r="AA8" s="189"/>
      <c r="AB8" s="189"/>
      <c r="AC8" s="189"/>
      <c r="AD8" s="190"/>
      <c r="AE8" s="191"/>
      <c r="AF8" s="192"/>
      <c r="AG8" s="191"/>
      <c r="AH8" s="191"/>
      <c r="AI8" s="191"/>
      <c r="AJ8" s="193"/>
    </row>
    <row r="9" spans="1:36" x14ac:dyDescent="0.2">
      <c r="A9" s="187">
        <f t="shared" si="0"/>
        <v>2026</v>
      </c>
      <c r="B9" s="188">
        <v>26160.727399289608</v>
      </c>
      <c r="C9" s="188">
        <v>90820.831710341386</v>
      </c>
      <c r="D9" s="188">
        <v>6007.8441205080599</v>
      </c>
      <c r="E9" s="188">
        <v>33749.090637207031</v>
      </c>
      <c r="F9" s="188">
        <v>8519.0195969715714</v>
      </c>
      <c r="G9" s="188">
        <v>19834.289975166321</v>
      </c>
      <c r="H9" s="188">
        <v>13100.032004117966</v>
      </c>
      <c r="I9" s="188">
        <v>3478.7999992370605</v>
      </c>
      <c r="J9" s="188">
        <v>2750.1416543703526</v>
      </c>
      <c r="K9" s="194">
        <v>1492.3561630249023</v>
      </c>
      <c r="L9" s="194">
        <v>0</v>
      </c>
      <c r="T9" s="187"/>
      <c r="U9" s="189"/>
      <c r="V9" s="189"/>
      <c r="W9" s="189"/>
      <c r="X9" s="189"/>
      <c r="Y9" s="189"/>
      <c r="Z9" s="189"/>
      <c r="AA9" s="189"/>
      <c r="AB9" s="189"/>
      <c r="AC9" s="189"/>
      <c r="AD9" s="190"/>
      <c r="AE9" s="191"/>
      <c r="AF9" s="192"/>
      <c r="AG9" s="191"/>
      <c r="AH9" s="191"/>
      <c r="AI9" s="191"/>
      <c r="AJ9" s="193"/>
    </row>
    <row r="10" spans="1:36" x14ac:dyDescent="0.2">
      <c r="A10" s="187">
        <f t="shared" si="0"/>
        <v>2027</v>
      </c>
      <c r="B10" s="188">
        <v>21434.999458312988</v>
      </c>
      <c r="C10" s="188">
        <v>90820.822162806988</v>
      </c>
      <c r="D10" s="188">
        <v>5985.5435729082674</v>
      </c>
      <c r="E10" s="188">
        <v>33749.090637207031</v>
      </c>
      <c r="F10" s="188">
        <v>8519.0195969715714</v>
      </c>
      <c r="G10" s="188">
        <v>23534.289975166321</v>
      </c>
      <c r="H10" s="188">
        <v>16183.032004117966</v>
      </c>
      <c r="I10" s="188">
        <v>3478.7999992370605</v>
      </c>
      <c r="J10" s="188">
        <v>2750.1416543703526</v>
      </c>
      <c r="K10" s="194">
        <v>2292</v>
      </c>
      <c r="L10" s="194">
        <v>0</v>
      </c>
      <c r="T10" s="187"/>
      <c r="U10" s="189"/>
      <c r="V10" s="189"/>
      <c r="W10" s="189"/>
      <c r="X10" s="189"/>
      <c r="Y10" s="189"/>
      <c r="Z10" s="189"/>
      <c r="AA10" s="189"/>
      <c r="AB10" s="189"/>
      <c r="AC10" s="189"/>
      <c r="AD10" s="190"/>
      <c r="AE10" s="191"/>
      <c r="AF10" s="192"/>
      <c r="AG10" s="191"/>
      <c r="AH10" s="191"/>
      <c r="AI10" s="191"/>
      <c r="AJ10" s="193"/>
    </row>
    <row r="11" spans="1:36" x14ac:dyDescent="0.2">
      <c r="A11" s="187">
        <f t="shared" si="0"/>
        <v>2028</v>
      </c>
      <c r="B11" s="188">
        <v>18535.788604736328</v>
      </c>
      <c r="C11" s="188">
        <v>90535.340190256014</v>
      </c>
      <c r="D11" s="188">
        <v>5585.0956561602652</v>
      </c>
      <c r="E11" s="188">
        <v>33750.127624511719</v>
      </c>
      <c r="F11" s="188">
        <v>8519.156674541533</v>
      </c>
      <c r="G11" s="188">
        <v>27234.289975166321</v>
      </c>
      <c r="H11" s="188">
        <v>20183.032004117966</v>
      </c>
      <c r="I11" s="188">
        <v>3478.7999992370605</v>
      </c>
      <c r="J11" s="188">
        <v>2750.1553691606969</v>
      </c>
      <c r="K11" s="194">
        <v>3442</v>
      </c>
      <c r="L11" s="194">
        <v>0</v>
      </c>
      <c r="T11" s="187"/>
      <c r="U11" s="189"/>
      <c r="V11" s="189"/>
      <c r="W11" s="189"/>
      <c r="X11" s="189"/>
      <c r="Y11" s="189"/>
      <c r="Z11" s="189"/>
      <c r="AA11" s="189"/>
      <c r="AB11" s="189"/>
      <c r="AC11" s="189"/>
      <c r="AD11" s="190"/>
      <c r="AE11" s="191"/>
      <c r="AF11" s="192"/>
      <c r="AG11" s="191"/>
      <c r="AH11" s="191"/>
      <c r="AI11" s="191"/>
      <c r="AJ11" s="193"/>
    </row>
    <row r="12" spans="1:36" x14ac:dyDescent="0.2">
      <c r="A12" s="187">
        <f t="shared" si="0"/>
        <v>2029</v>
      </c>
      <c r="B12" s="188">
        <v>15177.745452880859</v>
      </c>
      <c r="C12" s="188">
        <v>90504.832579776645</v>
      </c>
      <c r="D12" s="188">
        <v>5583.8581841047853</v>
      </c>
      <c r="E12" s="188">
        <v>33749.090637207031</v>
      </c>
      <c r="F12" s="188">
        <v>8519.0195969715714</v>
      </c>
      <c r="G12" s="188">
        <v>30934.289975166321</v>
      </c>
      <c r="H12" s="188">
        <v>25273.032004117966</v>
      </c>
      <c r="I12" s="188">
        <v>3478.7999992370605</v>
      </c>
      <c r="J12" s="188">
        <v>2636.1416543703526</v>
      </c>
      <c r="K12" s="194">
        <v>5892</v>
      </c>
      <c r="L12" s="194">
        <v>0</v>
      </c>
      <c r="T12" s="187"/>
      <c r="U12" s="189"/>
      <c r="V12" s="189"/>
      <c r="W12" s="189"/>
      <c r="X12" s="189"/>
      <c r="Y12" s="189"/>
      <c r="Z12" s="189"/>
      <c r="AA12" s="189"/>
      <c r="AB12" s="189"/>
      <c r="AC12" s="189"/>
      <c r="AD12" s="190"/>
      <c r="AE12" s="191"/>
      <c r="AF12" s="192"/>
      <c r="AG12" s="191"/>
      <c r="AH12" s="191"/>
      <c r="AI12" s="191"/>
      <c r="AJ12" s="193"/>
    </row>
    <row r="13" spans="1:36" x14ac:dyDescent="0.2">
      <c r="A13" s="187">
        <f t="shared" si="0"/>
        <v>2030</v>
      </c>
      <c r="B13" s="188">
        <v>15016.241072654724</v>
      </c>
      <c r="C13" s="188">
        <v>90504.832579776645</v>
      </c>
      <c r="D13" s="188">
        <v>5583.8581841047853</v>
      </c>
      <c r="E13" s="188">
        <v>33749.090637207031</v>
      </c>
      <c r="F13" s="188">
        <v>8519.0195969715714</v>
      </c>
      <c r="G13" s="188">
        <v>34934.289975166321</v>
      </c>
      <c r="H13" s="188">
        <v>31870.032004117966</v>
      </c>
      <c r="I13" s="188">
        <v>3478.7999992370605</v>
      </c>
      <c r="J13" s="188">
        <v>2636.1416543703526</v>
      </c>
      <c r="K13" s="194">
        <v>7242</v>
      </c>
      <c r="L13" s="194">
        <v>0</v>
      </c>
      <c r="T13" s="187"/>
      <c r="U13" s="189"/>
      <c r="V13" s="189"/>
      <c r="W13" s="189"/>
      <c r="X13" s="189"/>
      <c r="Y13" s="189"/>
      <c r="Z13" s="189"/>
      <c r="AA13" s="189"/>
      <c r="AB13" s="189"/>
      <c r="AC13" s="189"/>
      <c r="AD13" s="190"/>
      <c r="AE13" s="191"/>
      <c r="AF13" s="192"/>
      <c r="AG13" s="191"/>
      <c r="AH13" s="191"/>
      <c r="AI13" s="191"/>
      <c r="AJ13" s="193"/>
    </row>
    <row r="14" spans="1:36" x14ac:dyDescent="0.2">
      <c r="A14" s="187">
        <f t="shared" si="0"/>
        <v>2031</v>
      </c>
      <c r="B14" s="188">
        <v>15000.460250854492</v>
      </c>
      <c r="C14" s="188">
        <v>88395.731551334262</v>
      </c>
      <c r="D14" s="188">
        <v>4439.163284426555</v>
      </c>
      <c r="E14" s="188">
        <v>33749.090637207031</v>
      </c>
      <c r="F14" s="188">
        <v>8519.0195969715714</v>
      </c>
      <c r="G14" s="188">
        <v>38734.289975166321</v>
      </c>
      <c r="H14" s="188">
        <v>38700.032004117966</v>
      </c>
      <c r="I14" s="188">
        <v>3478.7999992370605</v>
      </c>
      <c r="J14" s="188">
        <v>2636.1416543703526</v>
      </c>
      <c r="K14" s="194">
        <v>7242</v>
      </c>
      <c r="L14" s="194">
        <v>0</v>
      </c>
      <c r="T14" s="187"/>
      <c r="U14" s="189"/>
      <c r="V14" s="189"/>
      <c r="W14" s="189"/>
      <c r="X14" s="189"/>
      <c r="Y14" s="189"/>
      <c r="Z14" s="189"/>
      <c r="AA14" s="189"/>
      <c r="AB14" s="189"/>
      <c r="AC14" s="189"/>
      <c r="AD14" s="190"/>
      <c r="AE14" s="191"/>
      <c r="AF14" s="192"/>
      <c r="AG14" s="191"/>
      <c r="AH14" s="191"/>
      <c r="AI14" s="191"/>
      <c r="AJ14" s="193"/>
    </row>
    <row r="15" spans="1:36" x14ac:dyDescent="0.2">
      <c r="A15" s="187">
        <f t="shared" si="0"/>
        <v>2032</v>
      </c>
      <c r="B15" s="188">
        <v>15001.062515258789</v>
      </c>
      <c r="C15" s="188">
        <v>88006.082535503432</v>
      </c>
      <c r="D15" s="188">
        <v>4440.0265034772456</v>
      </c>
      <c r="E15" s="188">
        <v>33750.127624511719</v>
      </c>
      <c r="F15" s="188">
        <v>8519.156674541533</v>
      </c>
      <c r="G15" s="188">
        <v>42834.289975166321</v>
      </c>
      <c r="H15" s="188">
        <v>46375.032004117966</v>
      </c>
      <c r="I15" s="188">
        <v>3478.7999992370605</v>
      </c>
      <c r="J15" s="188">
        <v>2636.1553691606969</v>
      </c>
      <c r="K15" s="194">
        <v>7242</v>
      </c>
      <c r="L15" s="194">
        <v>0</v>
      </c>
      <c r="T15" s="187"/>
      <c r="U15" s="189"/>
      <c r="V15" s="189"/>
      <c r="W15" s="189"/>
      <c r="X15" s="189"/>
      <c r="Y15" s="189"/>
      <c r="Z15" s="189"/>
      <c r="AA15" s="189"/>
      <c r="AB15" s="189"/>
      <c r="AC15" s="189"/>
      <c r="AD15" s="190"/>
      <c r="AE15" s="191"/>
      <c r="AF15" s="192"/>
      <c r="AG15" s="191"/>
      <c r="AH15" s="191"/>
      <c r="AI15" s="191"/>
      <c r="AJ15" s="193"/>
    </row>
    <row r="16" spans="1:36" x14ac:dyDescent="0.2">
      <c r="A16" s="187">
        <f t="shared" si="0"/>
        <v>2033</v>
      </c>
      <c r="B16" s="188">
        <v>15000.460250854492</v>
      </c>
      <c r="C16" s="188">
        <v>86847.714846774936</v>
      </c>
      <c r="D16" s="188">
        <v>4439.163284426555</v>
      </c>
      <c r="E16" s="188">
        <v>33749.090637207031</v>
      </c>
      <c r="F16" s="188">
        <v>8519.0195969715714</v>
      </c>
      <c r="G16" s="188">
        <v>46534.289975166321</v>
      </c>
      <c r="H16" s="188">
        <v>54626.032004117966</v>
      </c>
      <c r="I16" s="188">
        <v>3478.7999992370605</v>
      </c>
      <c r="J16" s="188">
        <v>2636.1416543703526</v>
      </c>
      <c r="K16" s="194">
        <v>8442</v>
      </c>
      <c r="L16" s="194">
        <v>0</v>
      </c>
      <c r="T16" s="187"/>
      <c r="U16" s="189"/>
      <c r="V16" s="189"/>
      <c r="W16" s="189"/>
      <c r="X16" s="189"/>
      <c r="Y16" s="189"/>
      <c r="Z16" s="189"/>
      <c r="AA16" s="189"/>
      <c r="AB16" s="189"/>
      <c r="AC16" s="189"/>
      <c r="AD16" s="190"/>
      <c r="AE16" s="191"/>
      <c r="AF16" s="192"/>
      <c r="AG16" s="191"/>
      <c r="AH16" s="191"/>
      <c r="AI16" s="191"/>
      <c r="AJ16" s="193"/>
    </row>
    <row r="17" spans="1:37" x14ac:dyDescent="0.2">
      <c r="A17" s="187">
        <f t="shared" si="0"/>
        <v>2034</v>
      </c>
      <c r="B17" s="188">
        <v>15000.460250854492</v>
      </c>
      <c r="C17" s="188">
        <v>86847.714846774936</v>
      </c>
      <c r="D17" s="188">
        <v>2608.6928046997637</v>
      </c>
      <c r="E17" s="188">
        <v>32682.608459472656</v>
      </c>
      <c r="F17" s="188">
        <v>8519.0195969715714</v>
      </c>
      <c r="G17" s="188">
        <v>49234.289975166321</v>
      </c>
      <c r="H17" s="188">
        <v>60794.032004117966</v>
      </c>
      <c r="I17" s="188">
        <v>3478.7999992370605</v>
      </c>
      <c r="J17" s="188">
        <v>2636.1416543703526</v>
      </c>
      <c r="K17" s="194">
        <v>11792</v>
      </c>
      <c r="L17" s="194">
        <v>0</v>
      </c>
      <c r="T17" s="187"/>
      <c r="U17" s="189"/>
      <c r="V17" s="189"/>
      <c r="W17" s="189"/>
      <c r="X17" s="189"/>
      <c r="Y17" s="189"/>
      <c r="Z17" s="189"/>
      <c r="AA17" s="189"/>
      <c r="AB17" s="189"/>
      <c r="AC17" s="189"/>
      <c r="AD17" s="190"/>
      <c r="AE17" s="191"/>
      <c r="AF17" s="192"/>
      <c r="AG17" s="191"/>
      <c r="AH17" s="191"/>
      <c r="AI17" s="191"/>
      <c r="AJ17" s="193"/>
    </row>
    <row r="18" spans="1:37" x14ac:dyDescent="0.2">
      <c r="A18" s="187">
        <f t="shared" si="0"/>
        <v>2035</v>
      </c>
      <c r="B18" s="188">
        <v>15000.460250854492</v>
      </c>
      <c r="C18" s="188">
        <v>86846.951044008136</v>
      </c>
      <c r="D18" s="188">
        <v>2608.6928046997637</v>
      </c>
      <c r="E18" s="188">
        <v>31930.090637207031</v>
      </c>
      <c r="F18" s="188">
        <v>8519.0195969715714</v>
      </c>
      <c r="G18" s="188">
        <v>49234.289975166321</v>
      </c>
      <c r="H18" s="188">
        <v>60794.032004117966</v>
      </c>
      <c r="I18" s="188">
        <v>3478.7999992370605</v>
      </c>
      <c r="J18" s="188">
        <v>2636.1416543703526</v>
      </c>
      <c r="K18" s="194">
        <v>11792</v>
      </c>
      <c r="L18" s="194">
        <v>0</v>
      </c>
      <c r="T18" s="187"/>
      <c r="U18" s="189"/>
      <c r="V18" s="189"/>
      <c r="W18" s="189"/>
      <c r="X18" s="189"/>
      <c r="Y18" s="189"/>
      <c r="Z18" s="189"/>
      <c r="AA18" s="189"/>
      <c r="AB18" s="189"/>
      <c r="AC18" s="189"/>
      <c r="AD18" s="190"/>
      <c r="AE18" s="191"/>
      <c r="AF18" s="192"/>
      <c r="AG18" s="191"/>
      <c r="AH18" s="191"/>
      <c r="AI18" s="191"/>
      <c r="AJ18" s="193"/>
    </row>
    <row r="19" spans="1:37" x14ac:dyDescent="0.2">
      <c r="A19" s="187">
        <f t="shared" si="0"/>
        <v>2036</v>
      </c>
      <c r="B19" s="188">
        <v>14350.004592895508</v>
      </c>
      <c r="C19" s="188">
        <v>85514.016282854602</v>
      </c>
      <c r="D19" s="188">
        <v>2609.1648334600031</v>
      </c>
      <c r="E19" s="188">
        <v>31931.127624511719</v>
      </c>
      <c r="F19" s="188">
        <v>8519.156674541533</v>
      </c>
      <c r="G19" s="188">
        <v>49334.289975166321</v>
      </c>
      <c r="H19" s="188">
        <v>62278.032004117966</v>
      </c>
      <c r="I19" s="188">
        <v>5658.7999992370605</v>
      </c>
      <c r="J19" s="188">
        <v>2636.1553691606969</v>
      </c>
      <c r="K19" s="194">
        <v>12992</v>
      </c>
      <c r="L19" s="194">
        <v>0</v>
      </c>
      <c r="T19" s="187"/>
      <c r="U19" s="189"/>
      <c r="V19" s="189"/>
      <c r="W19" s="189"/>
      <c r="X19" s="189"/>
      <c r="Y19" s="189"/>
      <c r="Z19" s="189"/>
      <c r="AA19" s="189"/>
      <c r="AB19" s="189"/>
      <c r="AC19" s="189"/>
      <c r="AD19" s="190"/>
      <c r="AE19" s="191"/>
      <c r="AF19" s="192"/>
      <c r="AG19" s="191"/>
      <c r="AH19" s="191"/>
      <c r="AI19" s="191"/>
      <c r="AJ19" s="193"/>
    </row>
    <row r="20" spans="1:37" x14ac:dyDescent="0.2">
      <c r="A20" s="187">
        <f t="shared" si="0"/>
        <v>2037</v>
      </c>
      <c r="B20" s="188">
        <v>14349.429550170898</v>
      </c>
      <c r="C20" s="188">
        <v>85880.742814943194</v>
      </c>
      <c r="D20" s="188">
        <v>1553.9007402714342</v>
      </c>
      <c r="E20" s="188">
        <v>31281.536071777344</v>
      </c>
      <c r="F20" s="188">
        <v>8519.0195969715714</v>
      </c>
      <c r="G20" s="188">
        <v>49834.289975166321</v>
      </c>
      <c r="H20" s="188">
        <v>66578.032004117966</v>
      </c>
      <c r="I20" s="188">
        <v>10598.799999237061</v>
      </c>
      <c r="J20" s="188">
        <v>2636.1416543703526</v>
      </c>
      <c r="K20" s="194">
        <v>12992</v>
      </c>
      <c r="L20" s="194">
        <v>0</v>
      </c>
      <c r="T20" s="187"/>
      <c r="U20" s="189"/>
      <c r="V20" s="189"/>
      <c r="W20" s="189"/>
      <c r="X20" s="189"/>
      <c r="Y20" s="189"/>
      <c r="Z20" s="189"/>
      <c r="AA20" s="189"/>
      <c r="AB20" s="189"/>
      <c r="AC20" s="189"/>
      <c r="AD20" s="190"/>
      <c r="AE20" s="191"/>
      <c r="AF20" s="192"/>
      <c r="AG20" s="195"/>
      <c r="AH20" s="195"/>
      <c r="AI20" s="195"/>
      <c r="AJ20" s="196"/>
      <c r="AK20" s="194"/>
    </row>
    <row r="21" spans="1:37" x14ac:dyDescent="0.2">
      <c r="A21" s="187">
        <f t="shared" si="0"/>
        <v>2038</v>
      </c>
      <c r="B21" s="188">
        <v>14349.429550170898</v>
      </c>
      <c r="C21" s="188">
        <v>85759.218944370747</v>
      </c>
      <c r="D21" s="188">
        <v>1558.6745072659105</v>
      </c>
      <c r="E21" s="188">
        <v>30990.38525390625</v>
      </c>
      <c r="F21" s="188">
        <v>8519.0195969715714</v>
      </c>
      <c r="G21" s="188">
        <v>50334.289975166321</v>
      </c>
      <c r="H21" s="188">
        <v>68862.032004117966</v>
      </c>
      <c r="I21" s="188">
        <v>12844.799999237061</v>
      </c>
      <c r="J21" s="188">
        <v>2636.1416543703526</v>
      </c>
      <c r="K21" s="194">
        <v>13392</v>
      </c>
      <c r="L21" s="194">
        <v>0</v>
      </c>
      <c r="T21" s="187"/>
      <c r="U21" s="189"/>
      <c r="V21" s="189"/>
      <c r="W21" s="189"/>
      <c r="X21" s="189"/>
      <c r="Y21" s="189"/>
      <c r="Z21" s="189"/>
      <c r="AA21" s="189"/>
      <c r="AB21" s="189"/>
      <c r="AC21" s="189"/>
      <c r="AD21" s="190"/>
      <c r="AE21" s="191"/>
      <c r="AF21" s="192"/>
      <c r="AG21" s="197"/>
      <c r="AH21" s="197"/>
      <c r="AI21" s="197"/>
      <c r="AJ21" s="193"/>
      <c r="AK21" s="194"/>
    </row>
    <row r="22" spans="1:37" x14ac:dyDescent="0.2">
      <c r="A22" s="187">
        <f t="shared" si="0"/>
        <v>2039</v>
      </c>
      <c r="B22" s="188">
        <v>13697.413986206055</v>
      </c>
      <c r="C22" s="188">
        <v>86061.847127787769</v>
      </c>
      <c r="D22" s="188">
        <v>1558.6745072659105</v>
      </c>
      <c r="E22" s="188">
        <v>30990.38525390625</v>
      </c>
      <c r="F22" s="188">
        <v>8519.0195969715714</v>
      </c>
      <c r="G22" s="188">
        <v>50634.289975166321</v>
      </c>
      <c r="H22" s="188">
        <v>72078.032004117966</v>
      </c>
      <c r="I22" s="188">
        <v>14896.799999237061</v>
      </c>
      <c r="J22" s="188">
        <v>2636.1416543703526</v>
      </c>
      <c r="K22" s="194">
        <v>14992</v>
      </c>
      <c r="L22" s="194">
        <v>0</v>
      </c>
      <c r="T22" s="187"/>
      <c r="U22" s="189"/>
      <c r="V22" s="189"/>
      <c r="W22" s="189"/>
      <c r="X22" s="189"/>
      <c r="Y22" s="189"/>
      <c r="Z22" s="189"/>
      <c r="AA22" s="189"/>
      <c r="AB22" s="189"/>
      <c r="AC22" s="189"/>
      <c r="AD22" s="190"/>
      <c r="AE22" s="191"/>
      <c r="AF22" s="192"/>
      <c r="AG22" s="191"/>
      <c r="AH22" s="191"/>
      <c r="AI22" s="191"/>
      <c r="AJ22" s="193"/>
    </row>
    <row r="23" spans="1:37" x14ac:dyDescent="0.2">
      <c r="A23" s="187">
        <f t="shared" si="0"/>
        <v>2040</v>
      </c>
      <c r="B23" s="188">
        <v>13046.903823852539</v>
      </c>
      <c r="C23" s="188">
        <v>86665.84151031822</v>
      </c>
      <c r="D23" s="188">
        <v>1546.9716798998415</v>
      </c>
      <c r="E23" s="188">
        <v>30991.384826660156</v>
      </c>
      <c r="F23" s="188">
        <v>8519.156674541533</v>
      </c>
      <c r="G23" s="188">
        <v>51134.289975166321</v>
      </c>
      <c r="H23" s="188">
        <v>75349.032004117966</v>
      </c>
      <c r="I23" s="188">
        <v>17176.799999237061</v>
      </c>
      <c r="J23" s="188">
        <v>2636.1553691606969</v>
      </c>
      <c r="K23" s="194">
        <v>14992</v>
      </c>
      <c r="L23" s="194">
        <v>0</v>
      </c>
      <c r="T23" s="187"/>
      <c r="U23" s="189"/>
      <c r="V23" s="189"/>
      <c r="W23" s="189"/>
      <c r="X23" s="189"/>
      <c r="Y23" s="189"/>
      <c r="Z23" s="189"/>
      <c r="AA23" s="189"/>
      <c r="AB23" s="189"/>
      <c r="AC23" s="189"/>
      <c r="AD23" s="190"/>
      <c r="AE23" s="191"/>
      <c r="AF23" s="192"/>
      <c r="AG23" s="195"/>
      <c r="AH23" s="198"/>
      <c r="AI23" s="198"/>
      <c r="AJ23" s="193"/>
    </row>
    <row r="24" spans="1:37" x14ac:dyDescent="0.2">
      <c r="A24" s="187"/>
      <c r="B24" s="188"/>
      <c r="C24" s="188"/>
      <c r="D24" s="188"/>
      <c r="E24" s="188"/>
      <c r="F24" s="188"/>
      <c r="G24" s="188"/>
      <c r="H24" s="188"/>
      <c r="I24" s="188"/>
      <c r="J24" s="188"/>
      <c r="K24" s="188"/>
      <c r="L24" s="199"/>
      <c r="T24" s="187"/>
      <c r="U24" s="189"/>
      <c r="V24" s="189"/>
      <c r="W24" s="189"/>
      <c r="X24" s="189"/>
      <c r="Y24" s="189"/>
      <c r="Z24" s="189"/>
      <c r="AA24" s="189"/>
      <c r="AB24" s="189"/>
      <c r="AC24" s="189"/>
      <c r="AD24" s="190"/>
      <c r="AE24" s="191"/>
      <c r="AF24" s="191"/>
      <c r="AG24" s="182"/>
      <c r="AH24" s="191"/>
      <c r="AI24" s="189"/>
      <c r="AJ24" s="193"/>
    </row>
    <row r="25" spans="1:37" x14ac:dyDescent="0.2">
      <c r="A25" s="187"/>
      <c r="B25" s="188"/>
      <c r="C25" s="188"/>
      <c r="D25" s="188"/>
      <c r="E25" s="188"/>
      <c r="F25" s="188"/>
      <c r="G25" s="188"/>
      <c r="H25" s="188"/>
      <c r="I25" s="188"/>
      <c r="J25" s="188"/>
      <c r="K25" s="194"/>
      <c r="L25" s="194"/>
      <c r="T25" s="187"/>
      <c r="U25" s="189"/>
      <c r="V25" s="189"/>
      <c r="W25" s="189"/>
      <c r="X25" s="189"/>
      <c r="Y25" s="189"/>
      <c r="Z25" s="189"/>
      <c r="AA25" s="189"/>
      <c r="AB25" s="189"/>
      <c r="AC25" s="189"/>
      <c r="AD25" s="190"/>
      <c r="AE25" s="191"/>
      <c r="AF25" s="191"/>
      <c r="AG25" s="191"/>
      <c r="AH25" s="191"/>
      <c r="AI25" s="191"/>
      <c r="AJ25" s="193"/>
    </row>
    <row r="26" spans="1:37" x14ac:dyDescent="0.2">
      <c r="A26" s="187"/>
      <c r="B26" s="188"/>
      <c r="C26" s="188"/>
      <c r="D26" s="188"/>
      <c r="E26" s="188"/>
      <c r="F26" s="188"/>
      <c r="G26" s="188"/>
      <c r="I26" s="188"/>
      <c r="J26" s="188"/>
    </row>
    <row r="27" spans="1:37" x14ac:dyDescent="0.25">
      <c r="A27" s="181" t="s">
        <v>211</v>
      </c>
    </row>
    <row r="28" spans="1:37" x14ac:dyDescent="0.25">
      <c r="A28" s="183" t="s">
        <v>193</v>
      </c>
    </row>
    <row r="29" spans="1:37" x14ac:dyDescent="0.2">
      <c r="A29" s="184" t="s">
        <v>5</v>
      </c>
      <c r="B29" s="183" t="s">
        <v>194</v>
      </c>
      <c r="C29" s="183" t="s">
        <v>195</v>
      </c>
      <c r="D29" s="183" t="s">
        <v>196</v>
      </c>
      <c r="E29" s="183" t="s">
        <v>197</v>
      </c>
      <c r="F29" s="183" t="s">
        <v>198</v>
      </c>
      <c r="G29" s="183" t="s">
        <v>189</v>
      </c>
      <c r="H29" s="183" t="s">
        <v>199</v>
      </c>
      <c r="I29" s="183" t="s">
        <v>200</v>
      </c>
      <c r="J29" s="183" t="s">
        <v>201</v>
      </c>
      <c r="K29" s="183" t="s">
        <v>202</v>
      </c>
      <c r="L29" s="183" t="s">
        <v>203</v>
      </c>
      <c r="T29" s="184"/>
      <c r="U29" s="183"/>
      <c r="V29" s="183"/>
      <c r="W29" s="183"/>
      <c r="X29" s="183"/>
      <c r="Y29" s="183"/>
      <c r="Z29" s="183"/>
      <c r="AA29" s="183"/>
      <c r="AB29" s="183"/>
      <c r="AC29" s="183"/>
      <c r="AD29" s="183"/>
      <c r="AE29" s="186"/>
      <c r="AF29" s="185"/>
      <c r="AG29" s="186"/>
      <c r="AH29" s="186"/>
      <c r="AI29" s="183"/>
      <c r="AJ29" s="183"/>
    </row>
    <row r="30" spans="1:37" x14ac:dyDescent="0.2">
      <c r="A30" s="187">
        <v>2022</v>
      </c>
      <c r="B30" s="188">
        <v>42330.410428404808</v>
      </c>
      <c r="C30" s="188">
        <v>87235.155526618473</v>
      </c>
      <c r="D30" s="188">
        <v>6212.3922204133123</v>
      </c>
      <c r="E30" s="188">
        <v>33749.090637207031</v>
      </c>
      <c r="F30" s="188">
        <v>8519.0195969715714</v>
      </c>
      <c r="G30" s="188">
        <v>11503.338192939758</v>
      </c>
      <c r="H30" s="188">
        <v>6133.4484402239323</v>
      </c>
      <c r="I30" s="188">
        <v>95.676711559295654</v>
      </c>
      <c r="J30" s="188">
        <v>2845.8616784792393</v>
      </c>
      <c r="K30" s="194">
        <v>24</v>
      </c>
      <c r="L30" s="194">
        <v>0</v>
      </c>
      <c r="M30" s="188"/>
      <c r="T30" s="187"/>
      <c r="U30" s="189"/>
      <c r="V30" s="189"/>
      <c r="W30" s="189"/>
      <c r="X30" s="189"/>
      <c r="Y30" s="189"/>
      <c r="Z30" s="189"/>
      <c r="AA30" s="189"/>
      <c r="AB30" s="189"/>
      <c r="AC30" s="189"/>
      <c r="AD30" s="190"/>
      <c r="AE30" s="191"/>
      <c r="AF30" s="192"/>
      <c r="AG30" s="191"/>
      <c r="AH30" s="191"/>
      <c r="AI30" s="191"/>
      <c r="AJ30" s="193"/>
    </row>
    <row r="31" spans="1:37" x14ac:dyDescent="0.2">
      <c r="A31" s="187">
        <f>1+A30</f>
        <v>2023</v>
      </c>
      <c r="B31" s="188">
        <v>37781.054653227329</v>
      </c>
      <c r="C31" s="188">
        <v>89232.166364173405</v>
      </c>
      <c r="D31" s="188">
        <v>6136.7123438473791</v>
      </c>
      <c r="E31" s="188">
        <v>33749.090637207031</v>
      </c>
      <c r="F31" s="188">
        <v>8519.0195969715714</v>
      </c>
      <c r="G31" s="188">
        <v>11634.289975166321</v>
      </c>
      <c r="H31" s="188">
        <v>7866.1415927410126</v>
      </c>
      <c r="I31" s="188">
        <v>135.21095848083496</v>
      </c>
      <c r="J31" s="188">
        <v>2784.9610513430089</v>
      </c>
      <c r="K31" s="194">
        <v>24</v>
      </c>
      <c r="L31" s="194">
        <v>0</v>
      </c>
      <c r="M31" s="188"/>
      <c r="T31" s="187"/>
      <c r="U31" s="189"/>
      <c r="V31" s="189"/>
      <c r="W31" s="189"/>
      <c r="X31" s="189"/>
      <c r="Y31" s="189"/>
      <c r="Z31" s="189"/>
      <c r="AA31" s="189"/>
      <c r="AB31" s="189"/>
      <c r="AC31" s="189"/>
      <c r="AD31" s="190"/>
      <c r="AE31" s="191"/>
      <c r="AF31" s="192"/>
      <c r="AG31" s="191"/>
      <c r="AH31" s="191"/>
      <c r="AI31" s="191"/>
      <c r="AJ31" s="193"/>
    </row>
    <row r="32" spans="1:37" x14ac:dyDescent="0.2">
      <c r="A32" s="187">
        <f t="shared" ref="A32:A48" si="1">1+A31</f>
        <v>2024</v>
      </c>
      <c r="B32" s="188">
        <v>33472.221605122089</v>
      </c>
      <c r="C32" s="188">
        <v>89250.042002890259</v>
      </c>
      <c r="D32" s="188">
        <v>6138.0842027403414</v>
      </c>
      <c r="E32" s="188">
        <v>33750.127624511719</v>
      </c>
      <c r="F32" s="188">
        <v>8519.156674541533</v>
      </c>
      <c r="G32" s="188">
        <v>14034.289975166321</v>
      </c>
      <c r="H32" s="188">
        <v>8982.0320041179657</v>
      </c>
      <c r="I32" s="188">
        <v>164.79999923706055</v>
      </c>
      <c r="J32" s="188">
        <v>2750.1553691606969</v>
      </c>
      <c r="K32" s="194">
        <v>274</v>
      </c>
      <c r="L32" s="194">
        <v>0</v>
      </c>
      <c r="M32" s="188"/>
      <c r="T32" s="187"/>
      <c r="U32" s="189"/>
      <c r="V32" s="189"/>
      <c r="W32" s="189"/>
      <c r="X32" s="189"/>
      <c r="Y32" s="189"/>
      <c r="Z32" s="189"/>
      <c r="AA32" s="189"/>
      <c r="AB32" s="189"/>
      <c r="AC32" s="189"/>
      <c r="AD32" s="190"/>
      <c r="AE32" s="191"/>
      <c r="AF32" s="192"/>
      <c r="AG32" s="191"/>
      <c r="AH32" s="191"/>
      <c r="AI32" s="191"/>
      <c r="AJ32" s="193"/>
    </row>
    <row r="33" spans="1:37" x14ac:dyDescent="0.2">
      <c r="A33" s="187">
        <f t="shared" si="1"/>
        <v>2025</v>
      </c>
      <c r="B33" s="188">
        <v>31122.585222244263</v>
      </c>
      <c r="C33" s="188">
        <v>90714.50023222249</v>
      </c>
      <c r="D33" s="188">
        <v>6136.7123438473791</v>
      </c>
      <c r="E33" s="188">
        <v>33749.090637207031</v>
      </c>
      <c r="F33" s="188">
        <v>8519.0195969715714</v>
      </c>
      <c r="G33" s="188">
        <v>17734.289975166321</v>
      </c>
      <c r="H33" s="188">
        <v>11391.032004117966</v>
      </c>
      <c r="I33" s="188">
        <v>996.79999923706055</v>
      </c>
      <c r="J33" s="188">
        <v>2750.1416543703526</v>
      </c>
      <c r="K33" s="194">
        <v>669.40274047851563</v>
      </c>
      <c r="L33" s="194">
        <v>0</v>
      </c>
      <c r="M33" s="188"/>
      <c r="T33" s="187"/>
      <c r="U33" s="189"/>
      <c r="V33" s="189"/>
      <c r="W33" s="189"/>
      <c r="X33" s="189"/>
      <c r="Y33" s="189"/>
      <c r="Z33" s="189"/>
      <c r="AA33" s="189"/>
      <c r="AB33" s="189"/>
      <c r="AC33" s="189"/>
      <c r="AD33" s="190"/>
      <c r="AE33" s="191"/>
      <c r="AF33" s="192"/>
      <c r="AG33" s="191"/>
      <c r="AH33" s="191"/>
      <c r="AI33" s="191"/>
      <c r="AJ33" s="193"/>
    </row>
    <row r="34" spans="1:37" x14ac:dyDescent="0.2">
      <c r="A34" s="187">
        <f t="shared" si="1"/>
        <v>2026</v>
      </c>
      <c r="B34" s="188">
        <v>26160.727399289608</v>
      </c>
      <c r="C34" s="188">
        <v>92180.400557997636</v>
      </c>
      <c r="D34" s="188">
        <v>6007.8441205080599</v>
      </c>
      <c r="E34" s="188">
        <v>33749.090637207031</v>
      </c>
      <c r="F34" s="188">
        <v>8519.0195969715714</v>
      </c>
      <c r="G34" s="188">
        <v>21434.289975166321</v>
      </c>
      <c r="H34" s="188">
        <v>14300.032004117966</v>
      </c>
      <c r="I34" s="188">
        <v>1828.7999992370605</v>
      </c>
      <c r="J34" s="188">
        <v>2750.1416543703526</v>
      </c>
      <c r="K34" s="194">
        <v>1492.3561630249023</v>
      </c>
      <c r="L34" s="194">
        <v>0</v>
      </c>
      <c r="M34" s="188"/>
      <c r="T34" s="187"/>
      <c r="U34" s="189"/>
      <c r="V34" s="189"/>
      <c r="W34" s="189"/>
      <c r="X34" s="189"/>
      <c r="Y34" s="189"/>
      <c r="Z34" s="189"/>
      <c r="AA34" s="189"/>
      <c r="AB34" s="189"/>
      <c r="AC34" s="189"/>
      <c r="AD34" s="190"/>
      <c r="AE34" s="191"/>
      <c r="AF34" s="192"/>
      <c r="AG34" s="191"/>
      <c r="AH34" s="191"/>
      <c r="AI34" s="191"/>
      <c r="AJ34" s="193"/>
    </row>
    <row r="35" spans="1:37" x14ac:dyDescent="0.2">
      <c r="A35" s="187">
        <f t="shared" si="1"/>
        <v>2027</v>
      </c>
      <c r="B35" s="188">
        <v>21434.999458312988</v>
      </c>
      <c r="C35" s="188">
        <v>92180.391010463238</v>
      </c>
      <c r="D35" s="188">
        <v>5985.5435729082674</v>
      </c>
      <c r="E35" s="188">
        <v>33749.090637207031</v>
      </c>
      <c r="F35" s="188">
        <v>8519.0195969715714</v>
      </c>
      <c r="G35" s="188">
        <v>25134.289975166321</v>
      </c>
      <c r="H35" s="188">
        <v>17383.032004117966</v>
      </c>
      <c r="I35" s="188">
        <v>1828.7999992370605</v>
      </c>
      <c r="J35" s="188">
        <v>2750.1416543703526</v>
      </c>
      <c r="K35" s="194">
        <v>2292</v>
      </c>
      <c r="L35" s="194">
        <v>0</v>
      </c>
      <c r="M35" s="188"/>
      <c r="T35" s="187"/>
      <c r="U35" s="189"/>
      <c r="V35" s="189"/>
      <c r="W35" s="189"/>
      <c r="X35" s="189"/>
      <c r="Y35" s="189"/>
      <c r="Z35" s="189"/>
      <c r="AA35" s="189"/>
      <c r="AB35" s="189"/>
      <c r="AC35" s="189"/>
      <c r="AD35" s="190"/>
      <c r="AE35" s="191"/>
      <c r="AF35" s="192"/>
      <c r="AG35" s="191"/>
      <c r="AH35" s="191"/>
      <c r="AI35" s="191"/>
      <c r="AJ35" s="193"/>
    </row>
    <row r="36" spans="1:37" x14ac:dyDescent="0.2">
      <c r="A36" s="187">
        <f t="shared" si="1"/>
        <v>2028</v>
      </c>
      <c r="B36" s="188">
        <v>18535.788604736328</v>
      </c>
      <c r="C36" s="188">
        <v>91895.085063302889</v>
      </c>
      <c r="D36" s="188">
        <v>5585.0956561602652</v>
      </c>
      <c r="E36" s="188">
        <v>33750.127624511719</v>
      </c>
      <c r="F36" s="188">
        <v>8519.156674541533</v>
      </c>
      <c r="G36" s="188">
        <v>28834.289975166321</v>
      </c>
      <c r="H36" s="188">
        <v>20383.032004117966</v>
      </c>
      <c r="I36" s="188">
        <v>1828.7999992370605</v>
      </c>
      <c r="J36" s="188">
        <v>2750.1553691606969</v>
      </c>
      <c r="K36" s="194">
        <v>3442</v>
      </c>
      <c r="L36" s="194">
        <v>0</v>
      </c>
      <c r="M36" s="188"/>
      <c r="T36" s="187"/>
      <c r="U36" s="189"/>
      <c r="V36" s="189"/>
      <c r="W36" s="189"/>
      <c r="X36" s="189"/>
      <c r="Y36" s="189"/>
      <c r="Z36" s="189"/>
      <c r="AA36" s="189"/>
      <c r="AB36" s="189"/>
      <c r="AC36" s="189"/>
      <c r="AD36" s="190"/>
      <c r="AE36" s="191"/>
      <c r="AF36" s="192"/>
      <c r="AG36" s="191"/>
      <c r="AH36" s="191"/>
      <c r="AI36" s="191"/>
      <c r="AJ36" s="193"/>
    </row>
    <row r="37" spans="1:37" x14ac:dyDescent="0.2">
      <c r="A37" s="187">
        <f t="shared" si="1"/>
        <v>2029</v>
      </c>
      <c r="B37" s="188">
        <v>15177.745452880859</v>
      </c>
      <c r="C37" s="188">
        <v>91864.401427432895</v>
      </c>
      <c r="D37" s="188">
        <v>5583.8581841047853</v>
      </c>
      <c r="E37" s="188">
        <v>33749.090637207031</v>
      </c>
      <c r="F37" s="188">
        <v>8519.0195969715714</v>
      </c>
      <c r="G37" s="188">
        <v>32534.289975166321</v>
      </c>
      <c r="H37" s="188">
        <v>23674.032004117966</v>
      </c>
      <c r="I37" s="188">
        <v>1828.7999992370605</v>
      </c>
      <c r="J37" s="188">
        <v>2636.1416543703526</v>
      </c>
      <c r="K37" s="194">
        <v>5892</v>
      </c>
      <c r="L37" s="194">
        <v>0</v>
      </c>
      <c r="M37" s="188"/>
      <c r="T37" s="187"/>
      <c r="U37" s="189"/>
      <c r="V37" s="189"/>
      <c r="W37" s="189"/>
      <c r="X37" s="189"/>
      <c r="Y37" s="189"/>
      <c r="Z37" s="189"/>
      <c r="AA37" s="189"/>
      <c r="AB37" s="189"/>
      <c r="AC37" s="189"/>
      <c r="AD37" s="190"/>
      <c r="AE37" s="191"/>
      <c r="AF37" s="192"/>
      <c r="AG37" s="191"/>
      <c r="AH37" s="191"/>
      <c r="AI37" s="191"/>
      <c r="AJ37" s="193"/>
    </row>
    <row r="38" spans="1:37" x14ac:dyDescent="0.2">
      <c r="A38" s="187">
        <f t="shared" si="1"/>
        <v>2030</v>
      </c>
      <c r="B38" s="188">
        <v>15016.241072654724</v>
      </c>
      <c r="C38" s="188">
        <v>91864.401427432895</v>
      </c>
      <c r="D38" s="188">
        <v>5583.8581841047853</v>
      </c>
      <c r="E38" s="188">
        <v>33749.090637207031</v>
      </c>
      <c r="F38" s="188">
        <v>8519.0195969715714</v>
      </c>
      <c r="G38" s="188">
        <v>36234.289975166321</v>
      </c>
      <c r="H38" s="188">
        <v>27423.032004117966</v>
      </c>
      <c r="I38" s="188">
        <v>1828.7999992370605</v>
      </c>
      <c r="J38" s="188">
        <v>2636.1416543703526</v>
      </c>
      <c r="K38" s="194">
        <v>7242</v>
      </c>
      <c r="L38" s="194">
        <v>0</v>
      </c>
      <c r="M38" s="188"/>
      <c r="T38" s="187"/>
      <c r="U38" s="189"/>
      <c r="V38" s="189"/>
      <c r="W38" s="189"/>
      <c r="X38" s="189"/>
      <c r="Y38" s="189"/>
      <c r="Z38" s="189"/>
      <c r="AA38" s="189"/>
      <c r="AB38" s="189"/>
      <c r="AC38" s="189"/>
      <c r="AD38" s="190"/>
      <c r="AE38" s="191"/>
      <c r="AF38" s="192"/>
      <c r="AG38" s="191"/>
      <c r="AH38" s="191"/>
      <c r="AI38" s="191"/>
      <c r="AJ38" s="193"/>
    </row>
    <row r="39" spans="1:37" x14ac:dyDescent="0.2">
      <c r="A39" s="187">
        <f t="shared" si="1"/>
        <v>2031</v>
      </c>
      <c r="B39" s="188">
        <v>15000.460250854492</v>
      </c>
      <c r="C39" s="188">
        <v>89755.300398990512</v>
      </c>
      <c r="D39" s="188">
        <v>4439.163284426555</v>
      </c>
      <c r="E39" s="188">
        <v>33749.090637207031</v>
      </c>
      <c r="F39" s="188">
        <v>8519.0195969715714</v>
      </c>
      <c r="G39" s="188">
        <v>39934.289975166321</v>
      </c>
      <c r="H39" s="188">
        <v>33989.032004117966</v>
      </c>
      <c r="I39" s="188">
        <v>1828.7999992370605</v>
      </c>
      <c r="J39" s="188">
        <v>2636.1416543703526</v>
      </c>
      <c r="K39" s="194">
        <v>7242</v>
      </c>
      <c r="L39" s="194">
        <v>0</v>
      </c>
      <c r="M39" s="188"/>
      <c r="T39" s="187"/>
      <c r="U39" s="189"/>
      <c r="V39" s="189"/>
      <c r="W39" s="189"/>
      <c r="X39" s="189"/>
      <c r="Y39" s="189"/>
      <c r="Z39" s="189"/>
      <c r="AA39" s="189"/>
      <c r="AB39" s="189"/>
      <c r="AC39" s="189"/>
      <c r="AD39" s="190"/>
      <c r="AE39" s="191"/>
      <c r="AF39" s="192"/>
      <c r="AG39" s="191"/>
      <c r="AH39" s="191"/>
      <c r="AI39" s="191"/>
      <c r="AJ39" s="193"/>
    </row>
    <row r="40" spans="1:37" x14ac:dyDescent="0.2">
      <c r="A40" s="187">
        <f t="shared" si="1"/>
        <v>2032</v>
      </c>
      <c r="B40" s="188">
        <v>15001.062515258789</v>
      </c>
      <c r="C40" s="188">
        <v>89365.827408550307</v>
      </c>
      <c r="D40" s="188">
        <v>4440.0265034772456</v>
      </c>
      <c r="E40" s="188">
        <v>33750.127624511719</v>
      </c>
      <c r="F40" s="188">
        <v>8519.156674541533</v>
      </c>
      <c r="G40" s="188">
        <v>43634.289975166321</v>
      </c>
      <c r="H40" s="188">
        <v>38984.032004117966</v>
      </c>
      <c r="I40" s="188">
        <v>1828.7999992370605</v>
      </c>
      <c r="J40" s="188">
        <v>2636.1553691606969</v>
      </c>
      <c r="K40" s="194">
        <v>7242</v>
      </c>
      <c r="L40" s="194">
        <v>0</v>
      </c>
      <c r="M40" s="188"/>
      <c r="T40" s="187"/>
      <c r="U40" s="189"/>
      <c r="V40" s="189"/>
      <c r="W40" s="189"/>
      <c r="X40" s="189"/>
      <c r="Y40" s="189"/>
      <c r="Z40" s="189"/>
      <c r="AA40" s="189"/>
      <c r="AB40" s="189"/>
      <c r="AC40" s="189"/>
      <c r="AD40" s="190"/>
      <c r="AE40" s="191"/>
      <c r="AF40" s="192"/>
      <c r="AG40" s="191"/>
      <c r="AH40" s="191"/>
      <c r="AI40" s="191"/>
      <c r="AJ40" s="193"/>
    </row>
    <row r="41" spans="1:37" x14ac:dyDescent="0.2">
      <c r="A41" s="187">
        <f t="shared" si="1"/>
        <v>2033</v>
      </c>
      <c r="B41" s="188">
        <v>15000.460250854492</v>
      </c>
      <c r="C41" s="188">
        <v>88207.283694431186</v>
      </c>
      <c r="D41" s="188">
        <v>4439.163284426555</v>
      </c>
      <c r="E41" s="188">
        <v>33749.090637207031</v>
      </c>
      <c r="F41" s="188">
        <v>8519.0195969715714</v>
      </c>
      <c r="G41" s="188">
        <v>47334.289975166321</v>
      </c>
      <c r="H41" s="188">
        <v>41922.032004117966</v>
      </c>
      <c r="I41" s="188">
        <v>1828.7999992370605</v>
      </c>
      <c r="J41" s="188">
        <v>2636.1416543703526</v>
      </c>
      <c r="K41" s="194">
        <v>8442</v>
      </c>
      <c r="L41" s="194">
        <v>0</v>
      </c>
      <c r="M41" s="188"/>
      <c r="T41" s="187"/>
      <c r="U41" s="189"/>
      <c r="V41" s="189"/>
      <c r="W41" s="189"/>
      <c r="X41" s="189"/>
      <c r="Y41" s="189"/>
      <c r="Z41" s="189"/>
      <c r="AA41" s="189"/>
      <c r="AB41" s="189"/>
      <c r="AC41" s="189"/>
      <c r="AD41" s="190"/>
      <c r="AE41" s="191"/>
      <c r="AF41" s="192"/>
      <c r="AG41" s="191"/>
      <c r="AH41" s="191"/>
      <c r="AI41" s="191"/>
      <c r="AJ41" s="193"/>
    </row>
    <row r="42" spans="1:37" x14ac:dyDescent="0.2">
      <c r="A42" s="187">
        <f t="shared" si="1"/>
        <v>2034</v>
      </c>
      <c r="B42" s="188">
        <v>15000.460250854492</v>
      </c>
      <c r="C42" s="188">
        <v>90045.184024021029</v>
      </c>
      <c r="D42" s="188">
        <v>2608.6928046997637</v>
      </c>
      <c r="E42" s="188">
        <v>32682.608459472656</v>
      </c>
      <c r="F42" s="188">
        <v>8519.0195969715714</v>
      </c>
      <c r="G42" s="188">
        <v>49034.289975166321</v>
      </c>
      <c r="H42" s="188">
        <v>43028.032004117966</v>
      </c>
      <c r="I42" s="188">
        <v>3557.7999992370605</v>
      </c>
      <c r="J42" s="188">
        <v>2636.1416543703526</v>
      </c>
      <c r="K42" s="194">
        <v>11792</v>
      </c>
      <c r="L42" s="194">
        <v>0</v>
      </c>
      <c r="M42" s="188"/>
      <c r="T42" s="187"/>
      <c r="U42" s="189"/>
      <c r="V42" s="189"/>
      <c r="W42" s="189"/>
      <c r="X42" s="189"/>
      <c r="Y42" s="189"/>
      <c r="Z42" s="189"/>
      <c r="AA42" s="189"/>
      <c r="AB42" s="189"/>
      <c r="AC42" s="189"/>
      <c r="AD42" s="190"/>
      <c r="AE42" s="191"/>
      <c r="AF42" s="192"/>
      <c r="AG42" s="191"/>
      <c r="AH42" s="191"/>
      <c r="AI42" s="191"/>
      <c r="AJ42" s="193"/>
    </row>
    <row r="43" spans="1:37" x14ac:dyDescent="0.2">
      <c r="A43" s="187">
        <f t="shared" si="1"/>
        <v>2035</v>
      </c>
      <c r="B43" s="188">
        <v>15000.460250854492</v>
      </c>
      <c r="C43" s="188">
        <v>91226.404947206378</v>
      </c>
      <c r="D43" s="188">
        <v>2608.6928046997637</v>
      </c>
      <c r="E43" s="188">
        <v>31930.090637207031</v>
      </c>
      <c r="F43" s="188">
        <v>8519.0195969715714</v>
      </c>
      <c r="G43" s="188">
        <v>49034.289975166321</v>
      </c>
      <c r="H43" s="188">
        <v>44391.032004117966</v>
      </c>
      <c r="I43" s="188">
        <v>4552.7999992370605</v>
      </c>
      <c r="J43" s="188">
        <v>2636.1416543703526</v>
      </c>
      <c r="K43" s="194">
        <v>11792</v>
      </c>
      <c r="L43" s="194">
        <v>0</v>
      </c>
      <c r="M43" s="188"/>
      <c r="T43" s="187"/>
      <c r="U43" s="189"/>
      <c r="V43" s="189"/>
      <c r="W43" s="189"/>
      <c r="X43" s="189"/>
      <c r="Y43" s="189"/>
      <c r="Z43" s="189"/>
      <c r="AA43" s="189"/>
      <c r="AB43" s="189"/>
      <c r="AC43" s="189"/>
      <c r="AD43" s="190"/>
      <c r="AE43" s="191"/>
      <c r="AF43" s="192"/>
      <c r="AG43" s="191"/>
      <c r="AH43" s="191"/>
      <c r="AI43" s="191"/>
      <c r="AJ43" s="193"/>
    </row>
    <row r="44" spans="1:37" x14ac:dyDescent="0.2">
      <c r="A44" s="187">
        <f t="shared" si="1"/>
        <v>2036</v>
      </c>
      <c r="B44" s="188">
        <v>14350.004592895508</v>
      </c>
      <c r="C44" s="188">
        <v>91172.617601213977</v>
      </c>
      <c r="D44" s="188">
        <v>2609.1648334600031</v>
      </c>
      <c r="E44" s="188">
        <v>31931.127624511719</v>
      </c>
      <c r="F44" s="188">
        <v>8519.156674541533</v>
      </c>
      <c r="G44" s="188">
        <v>49234.289975166321</v>
      </c>
      <c r="H44" s="188">
        <v>46873.032004117966</v>
      </c>
      <c r="I44" s="188">
        <v>6262.7999992370605</v>
      </c>
      <c r="J44" s="188">
        <v>2636.1553691606969</v>
      </c>
      <c r="K44" s="194">
        <v>12992</v>
      </c>
      <c r="L44" s="194">
        <v>0</v>
      </c>
      <c r="M44" s="188"/>
      <c r="T44" s="187"/>
      <c r="U44" s="189"/>
      <c r="V44" s="189"/>
      <c r="W44" s="189"/>
      <c r="X44" s="189"/>
      <c r="Y44" s="189"/>
      <c r="Z44" s="189"/>
      <c r="AA44" s="189"/>
      <c r="AB44" s="189"/>
      <c r="AC44" s="189"/>
      <c r="AD44" s="190"/>
      <c r="AE44" s="191"/>
      <c r="AF44" s="192"/>
      <c r="AG44" s="191"/>
      <c r="AH44" s="191"/>
      <c r="AI44" s="191"/>
      <c r="AJ44" s="193"/>
    </row>
    <row r="45" spans="1:37" x14ac:dyDescent="0.2">
      <c r="A45" s="187">
        <f t="shared" si="1"/>
        <v>2037</v>
      </c>
      <c r="B45" s="188">
        <v>14349.429550170898</v>
      </c>
      <c r="C45" s="188">
        <v>92873.356843873858</v>
      </c>
      <c r="D45" s="188">
        <v>1553.9007402714342</v>
      </c>
      <c r="E45" s="188">
        <v>31281.536071777344</v>
      </c>
      <c r="F45" s="188">
        <v>8519.0195969715714</v>
      </c>
      <c r="G45" s="188">
        <v>49334.289975166321</v>
      </c>
      <c r="H45" s="188">
        <v>50623.032004117966</v>
      </c>
      <c r="I45" s="188">
        <v>8662.7999992370605</v>
      </c>
      <c r="J45" s="188">
        <v>2636.1416543703526</v>
      </c>
      <c r="K45" s="194">
        <v>12992</v>
      </c>
      <c r="L45" s="194">
        <v>0</v>
      </c>
      <c r="M45" s="188"/>
      <c r="T45" s="187"/>
      <c r="U45" s="189"/>
      <c r="V45" s="189"/>
      <c r="W45" s="189"/>
      <c r="X45" s="189"/>
      <c r="Y45" s="189"/>
      <c r="Z45" s="189"/>
      <c r="AA45" s="189"/>
      <c r="AB45" s="189"/>
      <c r="AC45" s="189"/>
      <c r="AD45" s="190"/>
      <c r="AE45" s="191"/>
      <c r="AF45" s="192"/>
      <c r="AG45" s="195"/>
      <c r="AH45" s="195"/>
      <c r="AI45" s="195"/>
      <c r="AJ45" s="193"/>
      <c r="AK45" s="194"/>
    </row>
    <row r="46" spans="1:37" x14ac:dyDescent="0.2">
      <c r="A46" s="187">
        <f t="shared" si="1"/>
        <v>2038</v>
      </c>
      <c r="B46" s="188">
        <v>14349.429550170898</v>
      </c>
      <c r="C46" s="188">
        <v>93217.752620518208</v>
      </c>
      <c r="D46" s="188">
        <v>1558.6745072659105</v>
      </c>
      <c r="E46" s="188">
        <v>30990.38525390625</v>
      </c>
      <c r="F46" s="188">
        <v>8519.0195969715714</v>
      </c>
      <c r="G46" s="188">
        <v>49334.289975166321</v>
      </c>
      <c r="H46" s="188">
        <v>52431.032004117966</v>
      </c>
      <c r="I46" s="188">
        <v>9638.7999992370605</v>
      </c>
      <c r="J46" s="188">
        <v>2636.1416543703526</v>
      </c>
      <c r="K46" s="194">
        <v>13392</v>
      </c>
      <c r="L46" s="194">
        <v>0</v>
      </c>
      <c r="M46" s="188"/>
      <c r="T46" s="187"/>
      <c r="U46" s="189"/>
      <c r="V46" s="189"/>
      <c r="W46" s="189"/>
      <c r="X46" s="189"/>
      <c r="Y46" s="189"/>
      <c r="Z46" s="189"/>
      <c r="AA46" s="189"/>
      <c r="AB46" s="189"/>
      <c r="AC46" s="189"/>
      <c r="AD46" s="190"/>
      <c r="AE46" s="191"/>
      <c r="AF46" s="192"/>
      <c r="AG46" s="197"/>
      <c r="AH46" s="197"/>
      <c r="AI46" s="197"/>
      <c r="AJ46" s="193"/>
      <c r="AK46" s="194"/>
    </row>
    <row r="47" spans="1:37" x14ac:dyDescent="0.2">
      <c r="A47" s="187">
        <f t="shared" si="1"/>
        <v>2039</v>
      </c>
      <c r="B47" s="188">
        <v>13697.413986206055</v>
      </c>
      <c r="C47" s="188">
        <v>94013.033563487232</v>
      </c>
      <c r="D47" s="188">
        <v>1558.6745072659105</v>
      </c>
      <c r="E47" s="188">
        <v>30990.38525390625</v>
      </c>
      <c r="F47" s="188">
        <v>8519.0195969715714</v>
      </c>
      <c r="G47" s="188">
        <v>49334.289975166321</v>
      </c>
      <c r="H47" s="188">
        <v>54807.032004117966</v>
      </c>
      <c r="I47" s="188">
        <v>10718.799999237061</v>
      </c>
      <c r="J47" s="188">
        <v>2636.1416543703526</v>
      </c>
      <c r="K47" s="194">
        <v>14992</v>
      </c>
      <c r="L47" s="194">
        <v>0</v>
      </c>
      <c r="M47" s="188"/>
      <c r="T47" s="187"/>
      <c r="U47" s="189"/>
      <c r="V47" s="189"/>
      <c r="W47" s="189"/>
      <c r="X47" s="189"/>
      <c r="Y47" s="189"/>
      <c r="Z47" s="189"/>
      <c r="AA47" s="189"/>
      <c r="AB47" s="189"/>
      <c r="AC47" s="189"/>
      <c r="AD47" s="190"/>
      <c r="AE47" s="191"/>
      <c r="AF47" s="192"/>
      <c r="AG47" s="191"/>
      <c r="AH47" s="191"/>
      <c r="AI47" s="191"/>
      <c r="AJ47" s="193"/>
    </row>
    <row r="48" spans="1:37" x14ac:dyDescent="0.2">
      <c r="A48" s="187">
        <f t="shared" si="1"/>
        <v>2040</v>
      </c>
      <c r="B48" s="188">
        <v>13046.903823852539</v>
      </c>
      <c r="C48" s="188">
        <v>95208.171443484724</v>
      </c>
      <c r="D48" s="188">
        <v>1546.9716798998415</v>
      </c>
      <c r="E48" s="188">
        <v>30991.384826660156</v>
      </c>
      <c r="F48" s="188">
        <v>8519.156674541533</v>
      </c>
      <c r="G48" s="188">
        <v>49334.289975166321</v>
      </c>
      <c r="H48" s="188">
        <v>57340.032004117966</v>
      </c>
      <c r="I48" s="188">
        <v>11847.799999237061</v>
      </c>
      <c r="J48" s="188">
        <v>2636.1553691606969</v>
      </c>
      <c r="K48" s="194">
        <v>14992</v>
      </c>
      <c r="L48" s="194">
        <v>0</v>
      </c>
      <c r="M48" s="188"/>
      <c r="T48" s="187"/>
      <c r="U48" s="189"/>
      <c r="V48" s="189"/>
      <c r="W48" s="189"/>
      <c r="X48" s="189"/>
      <c r="Y48" s="189"/>
      <c r="Z48" s="189"/>
      <c r="AA48" s="189"/>
      <c r="AB48" s="189"/>
      <c r="AC48" s="189"/>
      <c r="AD48" s="190"/>
      <c r="AE48" s="191"/>
      <c r="AF48" s="192"/>
      <c r="AG48" s="191"/>
      <c r="AH48" s="189"/>
      <c r="AI48" s="189"/>
      <c r="AJ48" s="193"/>
    </row>
    <row r="49" spans="1:36" x14ac:dyDescent="0.2">
      <c r="A49" s="187"/>
      <c r="B49" s="188"/>
      <c r="C49" s="188"/>
      <c r="D49" s="188"/>
      <c r="E49" s="188"/>
      <c r="F49" s="188"/>
      <c r="G49" s="188"/>
      <c r="H49" s="188"/>
      <c r="I49" s="188"/>
      <c r="J49" s="188"/>
      <c r="K49" s="194"/>
      <c r="L49" s="194"/>
      <c r="M49" s="188"/>
      <c r="U49" s="200"/>
      <c r="V49" s="200"/>
      <c r="W49" s="200"/>
      <c r="X49" s="200"/>
      <c r="Y49" s="200"/>
      <c r="Z49" s="200"/>
      <c r="AA49" s="201"/>
      <c r="AB49" s="201"/>
      <c r="AC49" s="200"/>
      <c r="AE49" s="191"/>
      <c r="AF49" s="191"/>
      <c r="AG49" s="202"/>
      <c r="AH49" s="191"/>
      <c r="AI49" s="189"/>
      <c r="AJ49" s="193"/>
    </row>
    <row r="50" spans="1:36" x14ac:dyDescent="0.2">
      <c r="A50" s="187"/>
      <c r="B50" s="188"/>
      <c r="C50" s="188"/>
      <c r="D50" s="188"/>
      <c r="E50" s="188"/>
      <c r="F50" s="188"/>
      <c r="G50" s="188"/>
      <c r="H50" s="188"/>
      <c r="I50" s="188"/>
      <c r="J50" s="188"/>
      <c r="K50" s="194"/>
      <c r="M50" s="188"/>
      <c r="U50" s="200"/>
      <c r="V50" s="200"/>
      <c r="W50" s="200"/>
      <c r="X50" s="200"/>
      <c r="Y50" s="200"/>
      <c r="Z50" s="200"/>
      <c r="AA50" s="201"/>
      <c r="AB50" s="201"/>
      <c r="AC50" s="200"/>
      <c r="AE50" s="191"/>
      <c r="AF50" s="191"/>
      <c r="AG50" s="191"/>
      <c r="AH50" s="191"/>
      <c r="AI50" s="191"/>
      <c r="AJ50" s="193"/>
    </row>
    <row r="51" spans="1:36" x14ac:dyDescent="0.2">
      <c r="A51" s="187"/>
      <c r="B51" s="188"/>
      <c r="C51" s="188"/>
      <c r="D51" s="188"/>
      <c r="E51" s="188"/>
      <c r="F51" s="188"/>
      <c r="G51" s="188"/>
      <c r="H51" s="188"/>
      <c r="I51" s="188"/>
      <c r="J51" s="188"/>
      <c r="M51" s="188"/>
    </row>
    <row r="52" spans="1:36" x14ac:dyDescent="0.25">
      <c r="A52" s="181" t="s">
        <v>212</v>
      </c>
    </row>
    <row r="53" spans="1:36" x14ac:dyDescent="0.25">
      <c r="A53" s="183" t="s">
        <v>193</v>
      </c>
    </row>
    <row r="54" spans="1:36" x14ac:dyDescent="0.2">
      <c r="A54" s="184" t="s">
        <v>5</v>
      </c>
      <c r="B54" s="183" t="s">
        <v>194</v>
      </c>
      <c r="C54" s="183" t="s">
        <v>195</v>
      </c>
      <c r="D54" s="183" t="s">
        <v>196</v>
      </c>
      <c r="E54" s="183" t="s">
        <v>197</v>
      </c>
      <c r="F54" s="183" t="s">
        <v>198</v>
      </c>
      <c r="G54" s="183" t="s">
        <v>189</v>
      </c>
      <c r="H54" s="183" t="s">
        <v>199</v>
      </c>
      <c r="I54" s="183" t="s">
        <v>200</v>
      </c>
      <c r="J54" s="183" t="s">
        <v>201</v>
      </c>
      <c r="K54" s="183" t="s">
        <v>202</v>
      </c>
      <c r="L54" s="183" t="s">
        <v>203</v>
      </c>
      <c r="T54" s="184"/>
      <c r="U54" s="183"/>
      <c r="V54" s="183"/>
      <c r="W54" s="183"/>
      <c r="X54" s="183"/>
      <c r="Y54" s="183"/>
      <c r="Z54" s="183"/>
      <c r="AA54" s="183"/>
      <c r="AB54" s="183"/>
      <c r="AC54" s="183"/>
      <c r="AD54" s="183"/>
      <c r="AE54" s="186"/>
      <c r="AF54" s="185"/>
      <c r="AG54" s="186"/>
      <c r="AH54" s="186"/>
      <c r="AI54" s="183"/>
      <c r="AJ54" s="183"/>
    </row>
    <row r="55" spans="1:36" x14ac:dyDescent="0.2">
      <c r="A55" s="187">
        <v>2022</v>
      </c>
      <c r="B55" s="188">
        <v>42330.410428404808</v>
      </c>
      <c r="C55" s="188">
        <v>87235.155526618473</v>
      </c>
      <c r="D55" s="188">
        <v>6212.3922204133123</v>
      </c>
      <c r="E55" s="188">
        <v>33749.090637207031</v>
      </c>
      <c r="F55" s="188">
        <v>8519.0195969715714</v>
      </c>
      <c r="G55" s="188">
        <v>11503.338192939758</v>
      </c>
      <c r="H55" s="188">
        <v>6133.4484402239323</v>
      </c>
      <c r="I55" s="188">
        <v>95.676711559295654</v>
      </c>
      <c r="J55" s="188">
        <v>2845.8616784792393</v>
      </c>
      <c r="K55" s="194">
        <v>24</v>
      </c>
      <c r="L55" s="190">
        <v>0</v>
      </c>
      <c r="M55" s="194"/>
      <c r="T55" s="187"/>
      <c r="U55" s="189"/>
      <c r="V55" s="189"/>
      <c r="W55" s="189"/>
      <c r="X55" s="189"/>
      <c r="Y55" s="189"/>
      <c r="Z55" s="189"/>
      <c r="AA55" s="189"/>
      <c r="AB55" s="189"/>
      <c r="AC55" s="189"/>
      <c r="AD55" s="190"/>
      <c r="AE55" s="191"/>
      <c r="AF55" s="192"/>
      <c r="AG55" s="191"/>
      <c r="AH55" s="191"/>
      <c r="AI55" s="191"/>
      <c r="AJ55" s="193"/>
    </row>
    <row r="56" spans="1:36" x14ac:dyDescent="0.2">
      <c r="A56" s="187">
        <f>1+A55</f>
        <v>2023</v>
      </c>
      <c r="B56" s="188">
        <v>37781.054653227329</v>
      </c>
      <c r="C56" s="188">
        <v>89232.166364173405</v>
      </c>
      <c r="D56" s="188">
        <v>6136.7123438473791</v>
      </c>
      <c r="E56" s="188">
        <v>33749.090637207031</v>
      </c>
      <c r="F56" s="188">
        <v>8519.0195969715714</v>
      </c>
      <c r="G56" s="188">
        <v>11634.289975166321</v>
      </c>
      <c r="H56" s="188">
        <v>7866.1415927410126</v>
      </c>
      <c r="I56" s="188">
        <v>135.21095848083496</v>
      </c>
      <c r="J56" s="188">
        <v>2784.9610513430089</v>
      </c>
      <c r="K56" s="194">
        <v>24</v>
      </c>
      <c r="L56" s="190">
        <v>0</v>
      </c>
      <c r="M56" s="194"/>
      <c r="T56" s="187"/>
      <c r="U56" s="189"/>
      <c r="V56" s="189"/>
      <c r="W56" s="189"/>
      <c r="X56" s="189"/>
      <c r="Y56" s="189"/>
      <c r="Z56" s="189"/>
      <c r="AA56" s="189"/>
      <c r="AB56" s="189"/>
      <c r="AC56" s="189"/>
      <c r="AD56" s="190"/>
      <c r="AE56" s="191"/>
      <c r="AF56" s="192"/>
      <c r="AG56" s="191"/>
      <c r="AH56" s="191"/>
      <c r="AI56" s="191"/>
      <c r="AJ56" s="193"/>
    </row>
    <row r="57" spans="1:36" x14ac:dyDescent="0.2">
      <c r="A57" s="187">
        <f t="shared" ref="A57:A73" si="2">1+A56</f>
        <v>2024</v>
      </c>
      <c r="B57" s="188">
        <v>33472.221605122089</v>
      </c>
      <c r="C57" s="188">
        <v>89250.042002890259</v>
      </c>
      <c r="D57" s="188">
        <v>6138.0842027403414</v>
      </c>
      <c r="E57" s="188">
        <v>33750.127624511719</v>
      </c>
      <c r="F57" s="188">
        <v>8519.156674541533</v>
      </c>
      <c r="G57" s="188">
        <v>12134.289975166321</v>
      </c>
      <c r="H57" s="188">
        <v>7982.0320041179657</v>
      </c>
      <c r="I57" s="188">
        <v>164.79999923706055</v>
      </c>
      <c r="J57" s="188">
        <v>2750.1553691606969</v>
      </c>
      <c r="K57" s="194">
        <v>274</v>
      </c>
      <c r="L57" s="190">
        <v>0</v>
      </c>
      <c r="M57" s="194"/>
      <c r="T57" s="187"/>
      <c r="U57" s="189"/>
      <c r="V57" s="189"/>
      <c r="W57" s="189"/>
      <c r="X57" s="189"/>
      <c r="Y57" s="189"/>
      <c r="Z57" s="189"/>
      <c r="AA57" s="189"/>
      <c r="AB57" s="189"/>
      <c r="AC57" s="189"/>
      <c r="AD57" s="190"/>
      <c r="AE57" s="191"/>
      <c r="AF57" s="192"/>
      <c r="AG57" s="191"/>
      <c r="AH57" s="191"/>
      <c r="AI57" s="191"/>
      <c r="AJ57" s="193"/>
    </row>
    <row r="58" spans="1:36" x14ac:dyDescent="0.2">
      <c r="A58" s="187">
        <f t="shared" si="2"/>
        <v>2025</v>
      </c>
      <c r="B58" s="188">
        <v>31122.585222244263</v>
      </c>
      <c r="C58" s="188">
        <v>91143.184497359209</v>
      </c>
      <c r="D58" s="188">
        <v>6136.7123438473791</v>
      </c>
      <c r="E58" s="188">
        <v>33749.090637207031</v>
      </c>
      <c r="F58" s="188">
        <v>8519.0195969715714</v>
      </c>
      <c r="G58" s="188">
        <v>13134.289975166321</v>
      </c>
      <c r="H58" s="188">
        <v>9288.0320041179657</v>
      </c>
      <c r="I58" s="188">
        <v>1226.7999992370605</v>
      </c>
      <c r="J58" s="188">
        <v>2750.1416543703526</v>
      </c>
      <c r="K58" s="194">
        <v>669.40274047851563</v>
      </c>
      <c r="L58" s="190">
        <v>0</v>
      </c>
      <c r="M58" s="194"/>
      <c r="T58" s="187"/>
      <c r="U58" s="189"/>
      <c r="V58" s="189"/>
      <c r="W58" s="189"/>
      <c r="X58" s="189"/>
      <c r="Y58" s="189"/>
      <c r="Z58" s="189"/>
      <c r="AA58" s="189"/>
      <c r="AB58" s="189"/>
      <c r="AC58" s="189"/>
      <c r="AD58" s="190"/>
      <c r="AE58" s="191"/>
      <c r="AF58" s="192"/>
      <c r="AG58" s="191"/>
      <c r="AH58" s="191"/>
      <c r="AI58" s="191"/>
      <c r="AJ58" s="193"/>
    </row>
    <row r="59" spans="1:36" x14ac:dyDescent="0.2">
      <c r="A59" s="187">
        <f t="shared" si="2"/>
        <v>2026</v>
      </c>
      <c r="B59" s="188">
        <v>26160.727399289608</v>
      </c>
      <c r="C59" s="188">
        <v>92903.148849013261</v>
      </c>
      <c r="D59" s="188">
        <v>6007.8441205080599</v>
      </c>
      <c r="E59" s="188">
        <v>33749.090637207031</v>
      </c>
      <c r="F59" s="188">
        <v>8519.0195969715714</v>
      </c>
      <c r="G59" s="188">
        <v>14134.289975166321</v>
      </c>
      <c r="H59" s="188">
        <v>12395.032004117966</v>
      </c>
      <c r="I59" s="188">
        <v>2201.7999992370605</v>
      </c>
      <c r="J59" s="188">
        <v>2750.1416543703526</v>
      </c>
      <c r="K59" s="194">
        <v>1492.3561630249023</v>
      </c>
      <c r="L59" s="190">
        <v>0</v>
      </c>
      <c r="M59" s="194"/>
      <c r="T59" s="187"/>
      <c r="U59" s="189"/>
      <c r="V59" s="189"/>
      <c r="W59" s="189"/>
      <c r="X59" s="189"/>
      <c r="Y59" s="189"/>
      <c r="Z59" s="189"/>
      <c r="AA59" s="189"/>
      <c r="AB59" s="189"/>
      <c r="AC59" s="189"/>
      <c r="AD59" s="190"/>
      <c r="AE59" s="191"/>
      <c r="AF59" s="192"/>
      <c r="AG59" s="191"/>
      <c r="AH59" s="191"/>
      <c r="AI59" s="191"/>
      <c r="AJ59" s="193"/>
    </row>
    <row r="60" spans="1:36" x14ac:dyDescent="0.2">
      <c r="A60" s="187">
        <f t="shared" si="2"/>
        <v>2027</v>
      </c>
      <c r="B60" s="188">
        <v>21434.999458312988</v>
      </c>
      <c r="C60" s="188">
        <v>94402.102131068707</v>
      </c>
      <c r="D60" s="188">
        <v>5985.5435729082674</v>
      </c>
      <c r="E60" s="188">
        <v>33749.090637207031</v>
      </c>
      <c r="F60" s="188">
        <v>8519.0195969715714</v>
      </c>
      <c r="G60" s="188">
        <v>15134.289975166321</v>
      </c>
      <c r="H60" s="188">
        <v>16658.032004117966</v>
      </c>
      <c r="I60" s="188">
        <v>3176.7999992370605</v>
      </c>
      <c r="J60" s="188">
        <v>2750.1416543703526</v>
      </c>
      <c r="K60" s="194">
        <v>2292</v>
      </c>
      <c r="L60" s="190">
        <v>0</v>
      </c>
      <c r="M60" s="194"/>
      <c r="T60" s="187"/>
      <c r="U60" s="189"/>
      <c r="V60" s="189"/>
      <c r="W60" s="189"/>
      <c r="X60" s="189"/>
      <c r="Y60" s="189"/>
      <c r="Z60" s="189"/>
      <c r="AA60" s="189"/>
      <c r="AB60" s="189"/>
      <c r="AC60" s="189"/>
      <c r="AD60" s="190"/>
      <c r="AE60" s="191"/>
      <c r="AF60" s="192"/>
      <c r="AG60" s="191"/>
      <c r="AH60" s="191"/>
      <c r="AI60" s="191"/>
      <c r="AJ60" s="193"/>
    </row>
    <row r="61" spans="1:36" x14ac:dyDescent="0.2">
      <c r="A61" s="187">
        <f t="shared" si="2"/>
        <v>2028</v>
      </c>
      <c r="B61" s="188">
        <v>21418.446807861328</v>
      </c>
      <c r="C61" s="188">
        <v>94866.662638986483</v>
      </c>
      <c r="D61" s="188">
        <v>5585.0956561602652</v>
      </c>
      <c r="E61" s="188">
        <v>33750.127624511719</v>
      </c>
      <c r="F61" s="188">
        <v>8519.156674541533</v>
      </c>
      <c r="G61" s="188">
        <v>16134.289975166321</v>
      </c>
      <c r="H61" s="188">
        <v>21237.032004117966</v>
      </c>
      <c r="I61" s="188">
        <v>3663.7999992370605</v>
      </c>
      <c r="J61" s="188">
        <v>2750.1553691606969</v>
      </c>
      <c r="K61" s="194">
        <v>3442</v>
      </c>
      <c r="L61" s="190">
        <v>0</v>
      </c>
      <c r="M61" s="194"/>
      <c r="T61" s="187"/>
      <c r="U61" s="189"/>
      <c r="V61" s="189"/>
      <c r="W61" s="189"/>
      <c r="X61" s="189"/>
      <c r="Y61" s="189"/>
      <c r="Z61" s="189"/>
      <c r="AA61" s="189"/>
      <c r="AB61" s="189"/>
      <c r="AC61" s="189"/>
      <c r="AD61" s="190"/>
      <c r="AE61" s="191"/>
      <c r="AF61" s="192"/>
      <c r="AG61" s="191"/>
      <c r="AH61" s="191"/>
      <c r="AI61" s="191"/>
      <c r="AJ61" s="193"/>
    </row>
    <row r="62" spans="1:36" x14ac:dyDescent="0.2">
      <c r="A62" s="187">
        <f t="shared" si="2"/>
        <v>2029</v>
      </c>
      <c r="B62" s="188">
        <v>18060.361602783203</v>
      </c>
      <c r="C62" s="188">
        <v>94835.593993350863</v>
      </c>
      <c r="D62" s="188">
        <v>5583.8581841047853</v>
      </c>
      <c r="E62" s="188">
        <v>33749.090637207031</v>
      </c>
      <c r="F62" s="188">
        <v>8519.0195969715714</v>
      </c>
      <c r="G62" s="188">
        <v>17634.289975166321</v>
      </c>
      <c r="H62" s="188">
        <v>26435.032004117966</v>
      </c>
      <c r="I62" s="188">
        <v>3663.7999992370605</v>
      </c>
      <c r="J62" s="188">
        <v>2636.1416543703526</v>
      </c>
      <c r="K62" s="194">
        <v>5892</v>
      </c>
      <c r="L62" s="190">
        <v>0</v>
      </c>
      <c r="M62" s="194"/>
      <c r="T62" s="187"/>
      <c r="U62" s="189"/>
      <c r="V62" s="189"/>
      <c r="W62" s="189"/>
      <c r="X62" s="189"/>
      <c r="Y62" s="189"/>
      <c r="Z62" s="189"/>
      <c r="AA62" s="189"/>
      <c r="AB62" s="189"/>
      <c r="AC62" s="189"/>
      <c r="AD62" s="190"/>
      <c r="AE62" s="191"/>
      <c r="AF62" s="192"/>
      <c r="AG62" s="191"/>
      <c r="AH62" s="191"/>
      <c r="AI62" s="191"/>
      <c r="AJ62" s="193"/>
    </row>
    <row r="63" spans="1:36" x14ac:dyDescent="0.2">
      <c r="A63" s="187">
        <f t="shared" si="2"/>
        <v>2030</v>
      </c>
      <c r="B63" s="188">
        <v>18060.361602783203</v>
      </c>
      <c r="C63" s="188">
        <v>95044.684996768832</v>
      </c>
      <c r="D63" s="188">
        <v>5583.8581841047853</v>
      </c>
      <c r="E63" s="188">
        <v>33749.090637207031</v>
      </c>
      <c r="F63" s="188">
        <v>8519.0195969715714</v>
      </c>
      <c r="G63" s="188">
        <v>20134.289975166321</v>
      </c>
      <c r="H63" s="188">
        <v>32133.032004117966</v>
      </c>
      <c r="I63" s="188">
        <v>3663.7999992370605</v>
      </c>
      <c r="J63" s="188">
        <v>2636.1416543703526</v>
      </c>
      <c r="K63" s="194">
        <v>7242</v>
      </c>
      <c r="L63" s="190">
        <v>0</v>
      </c>
      <c r="M63" s="194"/>
      <c r="T63" s="187"/>
      <c r="U63" s="189"/>
      <c r="V63" s="189"/>
      <c r="W63" s="189"/>
      <c r="X63" s="189"/>
      <c r="Y63" s="189"/>
      <c r="Z63" s="189"/>
      <c r="AA63" s="189"/>
      <c r="AB63" s="189"/>
      <c r="AC63" s="189"/>
      <c r="AD63" s="190"/>
      <c r="AE63" s="191"/>
      <c r="AF63" s="192"/>
      <c r="AG63" s="191"/>
      <c r="AH63" s="191"/>
      <c r="AI63" s="191"/>
      <c r="AJ63" s="193"/>
    </row>
    <row r="64" spans="1:36" x14ac:dyDescent="0.2">
      <c r="A64" s="187">
        <f t="shared" si="2"/>
        <v>2031</v>
      </c>
      <c r="B64" s="188">
        <v>18060.361602783203</v>
      </c>
      <c r="C64" s="188">
        <v>93007.190473720431</v>
      </c>
      <c r="D64" s="188">
        <v>4439.163284426555</v>
      </c>
      <c r="E64" s="188">
        <v>33749.090637207031</v>
      </c>
      <c r="F64" s="188">
        <v>8519.0195969715714</v>
      </c>
      <c r="G64" s="188">
        <v>22434.289975166321</v>
      </c>
      <c r="H64" s="188">
        <v>38633.032004117966</v>
      </c>
      <c r="I64" s="188">
        <v>3663.7999992370605</v>
      </c>
      <c r="J64" s="188">
        <v>2636.1416543703526</v>
      </c>
      <c r="K64" s="194">
        <v>7242</v>
      </c>
      <c r="L64" s="190">
        <v>0</v>
      </c>
      <c r="M64" s="194"/>
      <c r="T64" s="187"/>
      <c r="U64" s="189"/>
      <c r="V64" s="189"/>
      <c r="W64" s="189"/>
      <c r="X64" s="189"/>
      <c r="Y64" s="189"/>
      <c r="Z64" s="189"/>
      <c r="AA64" s="189"/>
      <c r="AB64" s="189"/>
      <c r="AC64" s="189"/>
      <c r="AD64" s="190"/>
      <c r="AE64" s="191"/>
      <c r="AF64" s="192"/>
      <c r="AG64" s="191"/>
      <c r="AH64" s="191"/>
      <c r="AI64" s="191"/>
      <c r="AJ64" s="193"/>
    </row>
    <row r="65" spans="1:37" x14ac:dyDescent="0.2">
      <c r="A65" s="187">
        <f t="shared" si="2"/>
        <v>2032</v>
      </c>
      <c r="B65" s="188">
        <v>18061.013336181641</v>
      </c>
      <c r="C65" s="188">
        <v>92764.235013721511</v>
      </c>
      <c r="D65" s="188">
        <v>4440.0265034772456</v>
      </c>
      <c r="E65" s="188">
        <v>33750.127624511719</v>
      </c>
      <c r="F65" s="188">
        <v>8519.156674541533</v>
      </c>
      <c r="G65" s="188">
        <v>24134.289975166321</v>
      </c>
      <c r="H65" s="188">
        <v>45633.032004117966</v>
      </c>
      <c r="I65" s="188">
        <v>3663.7999992370605</v>
      </c>
      <c r="J65" s="188">
        <v>2636.1553691606969</v>
      </c>
      <c r="K65" s="194">
        <v>7242</v>
      </c>
      <c r="L65" s="190">
        <v>0</v>
      </c>
      <c r="M65" s="194"/>
      <c r="T65" s="187"/>
      <c r="U65" s="189"/>
      <c r="V65" s="189"/>
      <c r="W65" s="189"/>
      <c r="X65" s="189"/>
      <c r="Y65" s="189"/>
      <c r="Z65" s="189"/>
      <c r="AA65" s="189"/>
      <c r="AB65" s="189"/>
      <c r="AC65" s="189"/>
      <c r="AD65" s="190"/>
      <c r="AE65" s="191"/>
      <c r="AF65" s="192"/>
      <c r="AG65" s="191"/>
      <c r="AH65" s="191"/>
      <c r="AI65" s="191"/>
      <c r="AJ65" s="193"/>
    </row>
    <row r="66" spans="1:37" x14ac:dyDescent="0.2">
      <c r="A66" s="187">
        <f t="shared" si="2"/>
        <v>2033</v>
      </c>
      <c r="B66" s="188">
        <v>18060.361602783203</v>
      </c>
      <c r="C66" s="188">
        <v>91751.328313991427</v>
      </c>
      <c r="D66" s="188">
        <v>4439.163284426555</v>
      </c>
      <c r="E66" s="188">
        <v>33749.090637207031</v>
      </c>
      <c r="F66" s="188">
        <v>8519.0195969715714</v>
      </c>
      <c r="G66" s="188">
        <v>24634.289975166321</v>
      </c>
      <c r="H66" s="188">
        <v>50633.032004117966</v>
      </c>
      <c r="I66" s="188">
        <v>3663.7999992370605</v>
      </c>
      <c r="J66" s="188">
        <v>2636.1416543703526</v>
      </c>
      <c r="K66" s="194">
        <v>8442</v>
      </c>
      <c r="L66" s="190">
        <v>0</v>
      </c>
      <c r="M66" s="194"/>
      <c r="T66" s="187"/>
      <c r="U66" s="189"/>
      <c r="V66" s="189"/>
      <c r="W66" s="189"/>
      <c r="X66" s="189"/>
      <c r="Y66" s="189"/>
      <c r="Z66" s="189"/>
      <c r="AA66" s="189"/>
      <c r="AB66" s="189"/>
      <c r="AC66" s="189"/>
      <c r="AD66" s="190"/>
      <c r="AE66" s="191"/>
      <c r="AF66" s="192"/>
      <c r="AG66" s="191"/>
      <c r="AH66" s="191"/>
      <c r="AI66" s="191"/>
      <c r="AJ66" s="193"/>
    </row>
    <row r="67" spans="1:37" x14ac:dyDescent="0.2">
      <c r="A67" s="187">
        <f t="shared" si="2"/>
        <v>2034</v>
      </c>
      <c r="B67" s="188">
        <v>18060.361602783203</v>
      </c>
      <c r="C67" s="188">
        <v>91821.980070278049</v>
      </c>
      <c r="D67" s="188">
        <v>2608.6928046997637</v>
      </c>
      <c r="E67" s="188">
        <v>32682.608459472656</v>
      </c>
      <c r="F67" s="188">
        <v>8519.0195969715714</v>
      </c>
      <c r="G67" s="188">
        <v>24634.289975166321</v>
      </c>
      <c r="H67" s="188">
        <v>54833.032004117966</v>
      </c>
      <c r="I67" s="188">
        <v>3663.7999992370605</v>
      </c>
      <c r="J67" s="188">
        <v>2636.1416543703526</v>
      </c>
      <c r="K67" s="194">
        <v>11792</v>
      </c>
      <c r="L67" s="190">
        <v>0</v>
      </c>
      <c r="M67" s="194"/>
      <c r="T67" s="187"/>
      <c r="U67" s="189"/>
      <c r="V67" s="189"/>
      <c r="W67" s="189"/>
      <c r="X67" s="189"/>
      <c r="Y67" s="189"/>
      <c r="Z67" s="189"/>
      <c r="AA67" s="189"/>
      <c r="AB67" s="189"/>
      <c r="AC67" s="189"/>
      <c r="AD67" s="190"/>
      <c r="AE67" s="191"/>
      <c r="AF67" s="192"/>
      <c r="AG67" s="191"/>
      <c r="AH67" s="191"/>
      <c r="AI67" s="191"/>
      <c r="AJ67" s="193"/>
    </row>
    <row r="68" spans="1:37" x14ac:dyDescent="0.2">
      <c r="A68" s="187">
        <f t="shared" si="2"/>
        <v>2035</v>
      </c>
      <c r="B68" s="188">
        <v>17898.857222557068</v>
      </c>
      <c r="C68" s="188">
        <v>91861.31591026485</v>
      </c>
      <c r="D68" s="188">
        <v>2608.6928046997637</v>
      </c>
      <c r="E68" s="188">
        <v>31930.090637207031</v>
      </c>
      <c r="F68" s="188">
        <v>8519.0195969715714</v>
      </c>
      <c r="G68" s="188">
        <v>24634.289975166321</v>
      </c>
      <c r="H68" s="188">
        <v>54833.032004117966</v>
      </c>
      <c r="I68" s="188">
        <v>3663.7999992370605</v>
      </c>
      <c r="J68" s="188">
        <v>2636.1416543703526</v>
      </c>
      <c r="K68" s="194">
        <v>11792</v>
      </c>
      <c r="L68" s="190">
        <v>0</v>
      </c>
      <c r="M68" s="194"/>
      <c r="T68" s="187"/>
      <c r="U68" s="189"/>
      <c r="V68" s="189"/>
      <c r="W68" s="189"/>
      <c r="X68" s="189"/>
      <c r="Y68" s="189"/>
      <c r="Z68" s="189"/>
      <c r="AA68" s="189"/>
      <c r="AB68" s="189"/>
      <c r="AC68" s="189"/>
      <c r="AD68" s="190"/>
      <c r="AE68" s="191"/>
      <c r="AF68" s="192"/>
      <c r="AG68" s="191"/>
      <c r="AH68" s="191"/>
      <c r="AI68" s="191"/>
      <c r="AJ68" s="193"/>
    </row>
    <row r="69" spans="1:37" x14ac:dyDescent="0.2">
      <c r="A69" s="187">
        <f t="shared" si="2"/>
        <v>2036</v>
      </c>
      <c r="B69" s="188">
        <v>17883.720718383789</v>
      </c>
      <c r="C69" s="188">
        <v>90720.006155787036</v>
      </c>
      <c r="D69" s="188">
        <v>2609.1648334600031</v>
      </c>
      <c r="E69" s="188">
        <v>31931.127624511719</v>
      </c>
      <c r="F69" s="188">
        <v>8519.156674541533</v>
      </c>
      <c r="G69" s="188">
        <v>24634.289975166321</v>
      </c>
      <c r="H69" s="188">
        <v>55688.032004117966</v>
      </c>
      <c r="I69" s="188">
        <v>4293.7999992370605</v>
      </c>
      <c r="J69" s="188">
        <v>2636.1553691606969</v>
      </c>
      <c r="K69" s="194">
        <v>12992</v>
      </c>
      <c r="L69" s="190">
        <v>0</v>
      </c>
      <c r="M69" s="194"/>
      <c r="T69" s="187"/>
      <c r="U69" s="189"/>
      <c r="V69" s="189"/>
      <c r="W69" s="189"/>
      <c r="X69" s="189"/>
      <c r="Y69" s="189"/>
      <c r="Z69" s="189"/>
      <c r="AA69" s="189"/>
      <c r="AB69" s="189"/>
      <c r="AC69" s="189"/>
      <c r="AD69" s="190"/>
      <c r="AE69" s="191"/>
      <c r="AF69" s="192"/>
      <c r="AG69" s="191"/>
      <c r="AH69" s="191"/>
      <c r="AI69" s="191"/>
      <c r="AJ69" s="193"/>
    </row>
    <row r="70" spans="1:37" x14ac:dyDescent="0.2">
      <c r="A70" s="187">
        <f t="shared" si="2"/>
        <v>2037</v>
      </c>
      <c r="B70" s="188">
        <v>16655.076400756836</v>
      </c>
      <c r="C70" s="188">
        <v>91675.141250535846</v>
      </c>
      <c r="D70" s="188">
        <v>1553.9007402714342</v>
      </c>
      <c r="E70" s="188">
        <v>31281.536071777344</v>
      </c>
      <c r="F70" s="188">
        <v>8519.0195969715714</v>
      </c>
      <c r="G70" s="188">
        <v>24634.289975166321</v>
      </c>
      <c r="H70" s="188">
        <v>57664.032004117966</v>
      </c>
      <c r="I70" s="188">
        <v>5703.7999992370605</v>
      </c>
      <c r="J70" s="188">
        <v>2636.1416543703526</v>
      </c>
      <c r="K70" s="194">
        <v>12992</v>
      </c>
      <c r="L70" s="190">
        <v>0</v>
      </c>
      <c r="M70" s="194"/>
      <c r="T70" s="187"/>
      <c r="U70" s="189"/>
      <c r="V70" s="189"/>
      <c r="W70" s="189"/>
      <c r="X70" s="189"/>
      <c r="Y70" s="189"/>
      <c r="Z70" s="189"/>
      <c r="AA70" s="189"/>
      <c r="AB70" s="189"/>
      <c r="AC70" s="189"/>
      <c r="AD70" s="190"/>
      <c r="AE70" s="191"/>
      <c r="AF70" s="192"/>
      <c r="AG70" s="195"/>
      <c r="AH70" s="195"/>
      <c r="AI70" s="195"/>
      <c r="AJ70" s="193"/>
      <c r="AK70" s="194"/>
    </row>
    <row r="71" spans="1:37" x14ac:dyDescent="0.2">
      <c r="A71" s="187">
        <f t="shared" si="2"/>
        <v>2038</v>
      </c>
      <c r="B71" s="188">
        <v>16655.076400756836</v>
      </c>
      <c r="C71" s="188">
        <v>92380.559127733111</v>
      </c>
      <c r="D71" s="188">
        <v>1558.6745072659105</v>
      </c>
      <c r="E71" s="188">
        <v>30990.38525390625</v>
      </c>
      <c r="F71" s="188">
        <v>8519.0195969715714</v>
      </c>
      <c r="G71" s="188">
        <v>24634.289975166321</v>
      </c>
      <c r="H71" s="188">
        <v>59294.032004117966</v>
      </c>
      <c r="I71" s="188">
        <v>6788.7999992370605</v>
      </c>
      <c r="J71" s="188">
        <v>2636.1416543703526</v>
      </c>
      <c r="K71" s="194">
        <v>13392</v>
      </c>
      <c r="L71" s="190">
        <v>0</v>
      </c>
      <c r="M71" s="194"/>
      <c r="T71" s="187"/>
      <c r="U71" s="189"/>
      <c r="V71" s="189"/>
      <c r="W71" s="189"/>
      <c r="X71" s="189"/>
      <c r="Y71" s="189"/>
      <c r="Z71" s="189"/>
      <c r="AA71" s="189"/>
      <c r="AB71" s="189"/>
      <c r="AC71" s="189"/>
      <c r="AD71" s="190"/>
      <c r="AE71" s="191"/>
      <c r="AF71" s="192"/>
      <c r="AG71" s="197"/>
      <c r="AH71" s="197"/>
      <c r="AI71" s="197"/>
      <c r="AJ71" s="193"/>
      <c r="AK71" s="194"/>
    </row>
    <row r="72" spans="1:37" x14ac:dyDescent="0.2">
      <c r="A72" s="187">
        <f t="shared" si="2"/>
        <v>2039</v>
      </c>
      <c r="B72" s="188">
        <v>16655.076400756836</v>
      </c>
      <c r="C72" s="188">
        <v>93216.894498802722</v>
      </c>
      <c r="D72" s="188">
        <v>1558.6745072659105</v>
      </c>
      <c r="E72" s="188">
        <v>30990.38525390625</v>
      </c>
      <c r="F72" s="188">
        <v>8519.0195969715714</v>
      </c>
      <c r="G72" s="188">
        <v>24634.289975166321</v>
      </c>
      <c r="H72" s="188">
        <v>60522.032004117966</v>
      </c>
      <c r="I72" s="188">
        <v>7558.7999992370605</v>
      </c>
      <c r="J72" s="188">
        <v>2636.1416543703526</v>
      </c>
      <c r="K72" s="194">
        <v>14992</v>
      </c>
      <c r="L72" s="190">
        <v>0</v>
      </c>
      <c r="M72" s="194"/>
      <c r="T72" s="187"/>
      <c r="U72" s="189"/>
      <c r="V72" s="189"/>
      <c r="W72" s="189"/>
      <c r="X72" s="189"/>
      <c r="Y72" s="189"/>
      <c r="Z72" s="189"/>
      <c r="AA72" s="189"/>
      <c r="AB72" s="189"/>
      <c r="AC72" s="189"/>
      <c r="AD72" s="190"/>
      <c r="AE72" s="191"/>
      <c r="AF72" s="192"/>
      <c r="AG72" s="191"/>
      <c r="AH72" s="191"/>
      <c r="AI72" s="191"/>
      <c r="AJ72" s="193"/>
    </row>
    <row r="73" spans="1:37" x14ac:dyDescent="0.2">
      <c r="A73" s="187">
        <f t="shared" si="2"/>
        <v>2040</v>
      </c>
      <c r="B73" s="188">
        <v>16655.720718383789</v>
      </c>
      <c r="C73" s="188">
        <v>94268.698136307299</v>
      </c>
      <c r="D73" s="188">
        <v>1546.9716798998415</v>
      </c>
      <c r="E73" s="188">
        <v>30991.384826660156</v>
      </c>
      <c r="F73" s="188">
        <v>8519.156674541533</v>
      </c>
      <c r="G73" s="188">
        <v>24634.289975166321</v>
      </c>
      <c r="H73" s="188">
        <v>61852.032004117966</v>
      </c>
      <c r="I73" s="188">
        <v>8328.7999992370605</v>
      </c>
      <c r="J73" s="188">
        <v>2636.1553691606969</v>
      </c>
      <c r="K73" s="194">
        <v>14992</v>
      </c>
      <c r="L73" s="190">
        <v>0</v>
      </c>
      <c r="M73" s="194"/>
      <c r="T73" s="187"/>
      <c r="U73" s="189"/>
      <c r="V73" s="189"/>
      <c r="W73" s="189"/>
      <c r="X73" s="189"/>
      <c r="Y73" s="189"/>
      <c r="Z73" s="189"/>
      <c r="AA73" s="189"/>
      <c r="AB73" s="189"/>
      <c r="AC73" s="189"/>
      <c r="AD73" s="190"/>
      <c r="AE73" s="191"/>
      <c r="AF73" s="192"/>
      <c r="AG73" s="191"/>
      <c r="AH73" s="189"/>
      <c r="AI73" s="189"/>
      <c r="AJ73" s="193"/>
    </row>
    <row r="74" spans="1:37" x14ac:dyDescent="0.2">
      <c r="A74" s="187"/>
      <c r="B74" s="188"/>
      <c r="C74" s="188"/>
      <c r="D74" s="188"/>
      <c r="E74" s="188"/>
      <c r="F74" s="188"/>
      <c r="G74" s="188"/>
      <c r="H74" s="188"/>
      <c r="I74" s="188"/>
      <c r="J74" s="188"/>
      <c r="K74" s="188"/>
      <c r="L74" s="189"/>
      <c r="M74" s="188"/>
      <c r="U74" s="200"/>
      <c r="V74" s="200"/>
      <c r="W74" s="200"/>
      <c r="X74" s="200"/>
      <c r="Y74" s="200"/>
      <c r="Z74" s="200"/>
      <c r="AA74" s="201"/>
      <c r="AB74" s="201"/>
      <c r="AC74" s="200"/>
      <c r="AE74" s="191"/>
      <c r="AF74" s="191"/>
      <c r="AG74" s="182"/>
      <c r="AH74" s="191"/>
      <c r="AI74" s="189"/>
      <c r="AJ74" s="193"/>
    </row>
    <row r="75" spans="1:37" ht="12" customHeight="1" x14ac:dyDescent="0.2">
      <c r="A75" s="187"/>
      <c r="B75" s="188"/>
      <c r="C75" s="188"/>
      <c r="D75" s="188"/>
      <c r="E75" s="188"/>
      <c r="F75" s="188"/>
      <c r="G75" s="188"/>
      <c r="H75" s="188"/>
      <c r="I75" s="188"/>
      <c r="J75" s="188"/>
      <c r="K75" s="194"/>
      <c r="L75" s="190"/>
      <c r="M75" s="194"/>
      <c r="U75" s="200"/>
      <c r="V75" s="200"/>
      <c r="W75" s="200"/>
      <c r="X75" s="200"/>
      <c r="Y75" s="200"/>
      <c r="Z75" s="200"/>
      <c r="AA75" s="201"/>
      <c r="AB75" s="201"/>
      <c r="AC75" s="200"/>
      <c r="AE75" s="191"/>
      <c r="AF75" s="191"/>
      <c r="AG75" s="191"/>
      <c r="AH75" s="191"/>
      <c r="AI75" s="191"/>
      <c r="AJ75" s="193"/>
    </row>
    <row r="76" spans="1:37" x14ac:dyDescent="0.25">
      <c r="I76" s="203"/>
    </row>
    <row r="77" spans="1:37" x14ac:dyDescent="0.25">
      <c r="A77" s="181" t="s">
        <v>213</v>
      </c>
    </row>
    <row r="78" spans="1:37" x14ac:dyDescent="0.25">
      <c r="A78" s="183" t="s">
        <v>193</v>
      </c>
    </row>
    <row r="79" spans="1:37" x14ac:dyDescent="0.2">
      <c r="A79" s="184"/>
      <c r="B79" s="183" t="s">
        <v>194</v>
      </c>
      <c r="C79" s="183" t="s">
        <v>195</v>
      </c>
      <c r="D79" s="183" t="s">
        <v>196</v>
      </c>
      <c r="E79" s="183" t="s">
        <v>197</v>
      </c>
      <c r="F79" s="183" t="s">
        <v>198</v>
      </c>
      <c r="G79" s="183" t="s">
        <v>189</v>
      </c>
      <c r="H79" s="183" t="s">
        <v>199</v>
      </c>
      <c r="I79" s="183" t="s">
        <v>200</v>
      </c>
      <c r="J79" s="183" t="s">
        <v>201</v>
      </c>
      <c r="K79" s="183" t="s">
        <v>202</v>
      </c>
      <c r="L79" s="183" t="s">
        <v>203</v>
      </c>
    </row>
    <row r="80" spans="1:37" x14ac:dyDescent="0.2">
      <c r="A80" s="187">
        <v>2022</v>
      </c>
      <c r="B80" s="188">
        <v>42330.410428404808</v>
      </c>
      <c r="C80" s="188">
        <v>87235.155526618473</v>
      </c>
      <c r="D80" s="188">
        <v>6212.3922204133123</v>
      </c>
      <c r="E80" s="188">
        <v>33749.090637207031</v>
      </c>
      <c r="F80" s="188">
        <v>8519.0195969715714</v>
      </c>
      <c r="G80" s="188">
        <v>11503.338192939758</v>
      </c>
      <c r="H80" s="188">
        <v>6133.4484402239323</v>
      </c>
      <c r="I80" s="188">
        <v>95.676711559295654</v>
      </c>
      <c r="J80" s="188">
        <v>2845.8616784792393</v>
      </c>
      <c r="K80" s="194">
        <v>24</v>
      </c>
      <c r="L80" s="194">
        <v>0</v>
      </c>
    </row>
    <row r="81" spans="1:12" x14ac:dyDescent="0.2">
      <c r="A81" s="187">
        <f>1+A80</f>
        <v>2023</v>
      </c>
      <c r="B81" s="188">
        <v>37781.054653227329</v>
      </c>
      <c r="C81" s="188">
        <v>89232.166364173405</v>
      </c>
      <c r="D81" s="188">
        <v>6136.7123438473791</v>
      </c>
      <c r="E81" s="188">
        <v>33749.090637207031</v>
      </c>
      <c r="F81" s="188">
        <v>8519.0195969715714</v>
      </c>
      <c r="G81" s="188">
        <v>11634.289975166321</v>
      </c>
      <c r="H81" s="188">
        <v>7866.1415927410126</v>
      </c>
      <c r="I81" s="188">
        <v>135.21095848083496</v>
      </c>
      <c r="J81" s="188">
        <v>2784.9610513430089</v>
      </c>
      <c r="K81" s="194">
        <v>24</v>
      </c>
      <c r="L81" s="194">
        <v>0</v>
      </c>
    </row>
    <row r="82" spans="1:12" x14ac:dyDescent="0.2">
      <c r="A82" s="187">
        <f t="shared" ref="A82:A98" si="3">1+A81</f>
        <v>2024</v>
      </c>
      <c r="B82" s="188">
        <v>33472.221605122089</v>
      </c>
      <c r="C82" s="188">
        <v>89250.042002890259</v>
      </c>
      <c r="D82" s="188">
        <v>6138.0842027403414</v>
      </c>
      <c r="E82" s="188">
        <v>33750.127624511719</v>
      </c>
      <c r="F82" s="188">
        <v>8519.156674541533</v>
      </c>
      <c r="G82" s="188">
        <v>12434.289975166321</v>
      </c>
      <c r="H82" s="188">
        <v>8982.0320041179657</v>
      </c>
      <c r="I82" s="188">
        <v>164.79999923706055</v>
      </c>
      <c r="J82" s="188">
        <v>2750.1553691606969</v>
      </c>
      <c r="K82" s="194">
        <v>274</v>
      </c>
      <c r="L82" s="194">
        <v>0</v>
      </c>
    </row>
    <row r="83" spans="1:12" x14ac:dyDescent="0.2">
      <c r="A83" s="187">
        <f t="shared" si="3"/>
        <v>2025</v>
      </c>
      <c r="B83" s="188">
        <v>31122.585222244263</v>
      </c>
      <c r="C83" s="188">
        <v>89811.303500655107</v>
      </c>
      <c r="D83" s="188">
        <v>6136.7123438473791</v>
      </c>
      <c r="E83" s="188">
        <v>33749.090637207031</v>
      </c>
      <c r="F83" s="188">
        <v>8519.0195969715714</v>
      </c>
      <c r="G83" s="188">
        <v>16434.289975166321</v>
      </c>
      <c r="H83" s="188">
        <v>11787.032004117966</v>
      </c>
      <c r="I83" s="188">
        <v>3093.7999992370605</v>
      </c>
      <c r="J83" s="188">
        <v>2750.1416543703526</v>
      </c>
      <c r="K83" s="194">
        <v>669.40274047851563</v>
      </c>
      <c r="L83" s="194">
        <v>0</v>
      </c>
    </row>
    <row r="84" spans="1:12" x14ac:dyDescent="0.2">
      <c r="A84" s="187">
        <f t="shared" si="3"/>
        <v>2026</v>
      </c>
      <c r="B84" s="188">
        <v>26160.727399289608</v>
      </c>
      <c r="C84" s="188">
        <v>90374.007094862871</v>
      </c>
      <c r="D84" s="188">
        <v>6007.8441205080599</v>
      </c>
      <c r="E84" s="188">
        <v>33749.090637207031</v>
      </c>
      <c r="F84" s="188">
        <v>8519.0195969715714</v>
      </c>
      <c r="G84" s="188">
        <v>20434.289975166321</v>
      </c>
      <c r="H84" s="188">
        <v>15092.032004117966</v>
      </c>
      <c r="I84" s="188">
        <v>6022.7999992370605</v>
      </c>
      <c r="J84" s="188">
        <v>2750.1416543703526</v>
      </c>
      <c r="K84" s="194">
        <v>1492.3561630249023</v>
      </c>
      <c r="L84" s="194">
        <v>0</v>
      </c>
    </row>
    <row r="85" spans="1:12" x14ac:dyDescent="0.2">
      <c r="A85" s="187">
        <f t="shared" si="3"/>
        <v>2027</v>
      </c>
      <c r="B85" s="188">
        <v>21434.999458312988</v>
      </c>
      <c r="C85" s="188">
        <v>90662.333072841167</v>
      </c>
      <c r="D85" s="188">
        <v>5985.5435729082674</v>
      </c>
      <c r="E85" s="188">
        <v>33749.090637207031</v>
      </c>
      <c r="F85" s="188">
        <v>8519.0195969715714</v>
      </c>
      <c r="G85" s="188">
        <v>24934.289975166321</v>
      </c>
      <c r="H85" s="188">
        <v>19515.032004117966</v>
      </c>
      <c r="I85" s="188">
        <v>8820.7999992370605</v>
      </c>
      <c r="J85" s="188">
        <v>2750.1416543703526</v>
      </c>
      <c r="K85" s="194">
        <v>2292</v>
      </c>
      <c r="L85" s="194">
        <v>0</v>
      </c>
    </row>
    <row r="86" spans="1:12" x14ac:dyDescent="0.2">
      <c r="A86" s="187">
        <f t="shared" si="3"/>
        <v>2028</v>
      </c>
      <c r="B86" s="188">
        <v>18535.788604736328</v>
      </c>
      <c r="C86" s="188">
        <v>90583.084060037509</v>
      </c>
      <c r="D86" s="188">
        <v>5585.0956561602652</v>
      </c>
      <c r="E86" s="188">
        <v>33750.127624511719</v>
      </c>
      <c r="F86" s="188">
        <v>8519.156674541533</v>
      </c>
      <c r="G86" s="188">
        <v>29434.289975166321</v>
      </c>
      <c r="H86" s="188">
        <v>25248.032004117966</v>
      </c>
      <c r="I86" s="188">
        <v>10821.799999237061</v>
      </c>
      <c r="J86" s="188">
        <v>2750.1553691606969</v>
      </c>
      <c r="K86" s="194">
        <v>3442</v>
      </c>
      <c r="L86" s="194">
        <v>0</v>
      </c>
    </row>
    <row r="87" spans="1:12" x14ac:dyDescent="0.2">
      <c r="A87" s="187">
        <f t="shared" si="3"/>
        <v>2029</v>
      </c>
      <c r="B87" s="188">
        <v>15177.745452880859</v>
      </c>
      <c r="C87" s="188">
        <v>90712.968794986606</v>
      </c>
      <c r="D87" s="188">
        <v>5583.8581841047853</v>
      </c>
      <c r="E87" s="188">
        <v>33749.090637207031</v>
      </c>
      <c r="F87" s="188">
        <v>8519.0195969715714</v>
      </c>
      <c r="G87" s="188">
        <v>34434.289975166321</v>
      </c>
      <c r="H87" s="188">
        <v>32243.032004117966</v>
      </c>
      <c r="I87" s="188">
        <v>12426.799999237061</v>
      </c>
      <c r="J87" s="188">
        <v>2636.1416543703526</v>
      </c>
      <c r="K87" s="194">
        <v>5892</v>
      </c>
      <c r="L87" s="194">
        <v>0</v>
      </c>
    </row>
    <row r="88" spans="1:12" x14ac:dyDescent="0.2">
      <c r="A88" s="187">
        <f t="shared" si="3"/>
        <v>2030</v>
      </c>
      <c r="B88" s="188">
        <v>15016.241072654724</v>
      </c>
      <c r="C88" s="188">
        <v>90712.968794986606</v>
      </c>
      <c r="D88" s="188">
        <v>5583.8581841047853</v>
      </c>
      <c r="E88" s="188">
        <v>33749.090637207031</v>
      </c>
      <c r="F88" s="188">
        <v>8519.0195969715714</v>
      </c>
      <c r="G88" s="188">
        <v>39434.289975166321</v>
      </c>
      <c r="H88" s="188">
        <v>41574.032004117966</v>
      </c>
      <c r="I88" s="188">
        <v>12426.799999237061</v>
      </c>
      <c r="J88" s="188">
        <v>2636.1416543703526</v>
      </c>
      <c r="K88" s="194">
        <v>7242</v>
      </c>
      <c r="L88" s="194">
        <v>0</v>
      </c>
    </row>
    <row r="89" spans="1:12" x14ac:dyDescent="0.2">
      <c r="A89" s="187">
        <f t="shared" si="3"/>
        <v>2031</v>
      </c>
      <c r="B89" s="188">
        <v>15000.460250854492</v>
      </c>
      <c r="C89" s="188">
        <v>88603.867766544223</v>
      </c>
      <c r="D89" s="188">
        <v>4439.163284426555</v>
      </c>
      <c r="E89" s="188">
        <v>34125.58447265625</v>
      </c>
      <c r="F89" s="188">
        <v>8519.0195969715714</v>
      </c>
      <c r="G89" s="188">
        <v>44434.289975166321</v>
      </c>
      <c r="H89" s="188">
        <v>50595.032004117966</v>
      </c>
      <c r="I89" s="188">
        <v>12426.799999237061</v>
      </c>
      <c r="J89" s="188">
        <v>2636.1416543703526</v>
      </c>
      <c r="K89" s="194">
        <v>8042</v>
      </c>
      <c r="L89" s="194">
        <v>365.67056274414063</v>
      </c>
    </row>
    <row r="90" spans="1:12" x14ac:dyDescent="0.2">
      <c r="A90" s="187">
        <f t="shared" si="3"/>
        <v>2032</v>
      </c>
      <c r="B90" s="188">
        <v>14196.646484375</v>
      </c>
      <c r="C90" s="188">
        <v>88214.245751140639</v>
      </c>
      <c r="D90" s="188">
        <v>4440.0265034772456</v>
      </c>
      <c r="E90" s="188">
        <v>34126.657135009766</v>
      </c>
      <c r="F90" s="188">
        <v>8519.156674541533</v>
      </c>
      <c r="G90" s="188">
        <v>49434.289975166321</v>
      </c>
      <c r="H90" s="188">
        <v>61414.032004117966</v>
      </c>
      <c r="I90" s="188">
        <v>12626.799999237061</v>
      </c>
      <c r="J90" s="188">
        <v>2636.1553691606969</v>
      </c>
      <c r="K90" s="194">
        <v>8842</v>
      </c>
      <c r="L90" s="194">
        <v>365.7178955078125</v>
      </c>
    </row>
    <row r="91" spans="1:12" x14ac:dyDescent="0.2">
      <c r="A91" s="187">
        <f t="shared" si="3"/>
        <v>2033</v>
      </c>
      <c r="B91" s="188">
        <v>14196.077880859375</v>
      </c>
      <c r="C91" s="188">
        <v>87055.851061984897</v>
      </c>
      <c r="D91" s="188">
        <v>4439.163284426555</v>
      </c>
      <c r="E91" s="188">
        <v>34474.678497314453</v>
      </c>
      <c r="F91" s="188">
        <v>8519.0195969715714</v>
      </c>
      <c r="G91" s="188">
        <v>54434.289975166321</v>
      </c>
      <c r="H91" s="188">
        <v>73102.032004117966</v>
      </c>
      <c r="I91" s="188">
        <v>12626.799999237061</v>
      </c>
      <c r="J91" s="188">
        <v>2636.1416543703526</v>
      </c>
      <c r="K91" s="194">
        <v>9642</v>
      </c>
      <c r="L91" s="194">
        <v>704.6080322265625</v>
      </c>
    </row>
    <row r="92" spans="1:12" x14ac:dyDescent="0.2">
      <c r="A92" s="187">
        <f t="shared" si="3"/>
        <v>2034</v>
      </c>
      <c r="B92" s="188">
        <v>13450.101135253906</v>
      </c>
      <c r="C92" s="188">
        <v>87055.851061984897</v>
      </c>
      <c r="D92" s="188">
        <v>2608.6928046997637</v>
      </c>
      <c r="E92" s="188">
        <v>34888.720245361328</v>
      </c>
      <c r="F92" s="188">
        <v>8519.0195969715714</v>
      </c>
      <c r="G92" s="188">
        <v>59434.289975166321</v>
      </c>
      <c r="H92" s="188">
        <v>73190.032004117966</v>
      </c>
      <c r="I92" s="188">
        <v>15403.799999237061</v>
      </c>
      <c r="J92" s="188">
        <v>2636.1416543703526</v>
      </c>
      <c r="K92" s="194">
        <v>13792</v>
      </c>
      <c r="L92" s="194">
        <v>1106.5592346191406</v>
      </c>
    </row>
    <row r="93" spans="1:12" x14ac:dyDescent="0.2">
      <c r="A93" s="187">
        <f t="shared" si="3"/>
        <v>2035</v>
      </c>
      <c r="B93" s="188">
        <v>12563.650451660156</v>
      </c>
      <c r="C93" s="188">
        <v>87055.087259218097</v>
      </c>
      <c r="D93" s="188">
        <v>2608.6928046997637</v>
      </c>
      <c r="E93" s="188">
        <v>34888.720245361328</v>
      </c>
      <c r="F93" s="188">
        <v>8519.0195969715714</v>
      </c>
      <c r="G93" s="188">
        <v>61134.289975166321</v>
      </c>
      <c r="H93" s="188">
        <v>77888.032004117966</v>
      </c>
      <c r="I93" s="188">
        <v>15561.799999237061</v>
      </c>
      <c r="J93" s="188">
        <v>2636.1416543703526</v>
      </c>
      <c r="K93" s="194">
        <v>14592</v>
      </c>
      <c r="L93" s="194">
        <v>1106.5592346191406</v>
      </c>
    </row>
    <row r="94" spans="1:12" x14ac:dyDescent="0.2">
      <c r="A94" s="187">
        <f t="shared" si="3"/>
        <v>2036</v>
      </c>
      <c r="B94" s="188">
        <v>11913.096160888672</v>
      </c>
      <c r="C94" s="188">
        <v>85099.59968358092</v>
      </c>
      <c r="D94" s="188">
        <v>2609.1648334600031</v>
      </c>
      <c r="E94" s="188">
        <v>34889.865234375</v>
      </c>
      <c r="F94" s="188">
        <v>8519.156674541533</v>
      </c>
      <c r="G94" s="188">
        <v>63234.289975166321</v>
      </c>
      <c r="H94" s="188">
        <v>87916.032004117966</v>
      </c>
      <c r="I94" s="188">
        <v>16876.799999237061</v>
      </c>
      <c r="J94" s="188">
        <v>2636.1553691606969</v>
      </c>
      <c r="K94" s="194">
        <v>15292</v>
      </c>
      <c r="L94" s="194">
        <v>1106.7024841308594</v>
      </c>
    </row>
    <row r="95" spans="1:12" x14ac:dyDescent="0.2">
      <c r="A95" s="187">
        <f t="shared" si="3"/>
        <v>2037</v>
      </c>
      <c r="B95" s="188">
        <v>11912.619750976563</v>
      </c>
      <c r="C95" s="188">
        <v>84542.178510591388</v>
      </c>
      <c r="D95" s="188">
        <v>1553.9007402714342</v>
      </c>
      <c r="E95" s="188">
        <v>34888.720245361328</v>
      </c>
      <c r="F95" s="188">
        <v>8519.0195969715714</v>
      </c>
      <c r="G95" s="188">
        <v>64734.289975166321</v>
      </c>
      <c r="H95" s="188">
        <v>97748.032004117966</v>
      </c>
      <c r="I95" s="188">
        <v>22173.799999237061</v>
      </c>
      <c r="J95" s="188">
        <v>2636.1416543703526</v>
      </c>
      <c r="K95" s="194">
        <v>15992</v>
      </c>
      <c r="L95" s="194">
        <v>1106.5592346191406</v>
      </c>
    </row>
    <row r="96" spans="1:12" x14ac:dyDescent="0.2">
      <c r="A96" s="187">
        <f t="shared" si="3"/>
        <v>2038</v>
      </c>
      <c r="B96" s="188">
        <v>11912.619750976563</v>
      </c>
      <c r="C96" s="188">
        <v>84086.49093991518</v>
      </c>
      <c r="D96" s="188">
        <v>1558.6745072659105</v>
      </c>
      <c r="E96" s="188">
        <v>35492.531158447266</v>
      </c>
      <c r="F96" s="188">
        <v>8519.0195969715714</v>
      </c>
      <c r="G96" s="188">
        <v>66834.289975166321</v>
      </c>
      <c r="H96" s="188">
        <v>106241.03200411797</v>
      </c>
      <c r="I96" s="188">
        <v>25341.799999237061</v>
      </c>
      <c r="J96" s="188">
        <v>2636.1416543703526</v>
      </c>
      <c r="K96" s="194">
        <v>17092</v>
      </c>
      <c r="L96" s="194">
        <v>1692.7778625488281</v>
      </c>
    </row>
    <row r="97" spans="1:12" x14ac:dyDescent="0.2">
      <c r="A97" s="187">
        <f t="shared" si="3"/>
        <v>2039</v>
      </c>
      <c r="B97" s="188">
        <v>9970.3618774414063</v>
      </c>
      <c r="C97" s="188">
        <v>84252.58938395232</v>
      </c>
      <c r="D97" s="188">
        <v>1558.6745072659105</v>
      </c>
      <c r="E97" s="188">
        <v>35492.531158447266</v>
      </c>
      <c r="F97" s="188">
        <v>8519.0195969715714</v>
      </c>
      <c r="G97" s="188">
        <v>68934.289975166321</v>
      </c>
      <c r="H97" s="188">
        <v>110071.03200411797</v>
      </c>
      <c r="I97" s="188">
        <v>31142.799999237061</v>
      </c>
      <c r="J97" s="188">
        <v>2636.1416543703526</v>
      </c>
      <c r="K97" s="194">
        <v>17792</v>
      </c>
      <c r="L97" s="194">
        <v>1692.7778625488281</v>
      </c>
    </row>
    <row r="98" spans="1:12" x14ac:dyDescent="0.2">
      <c r="A98" s="187">
        <f t="shared" si="3"/>
        <v>2040</v>
      </c>
      <c r="B98" s="188">
        <v>9319.6991271972656</v>
      </c>
      <c r="C98" s="188">
        <v>84627.179080508649</v>
      </c>
      <c r="D98" s="188">
        <v>1546.9716798998415</v>
      </c>
      <c r="E98" s="188">
        <v>35493.733337402344</v>
      </c>
      <c r="F98" s="188">
        <v>8519.156674541533</v>
      </c>
      <c r="G98" s="188">
        <v>71134.289975166321</v>
      </c>
      <c r="H98" s="188">
        <v>114379.03200411797</v>
      </c>
      <c r="I98" s="188">
        <v>35990.799999237061</v>
      </c>
      <c r="J98" s="188">
        <v>2636.1553691606969</v>
      </c>
      <c r="K98" s="194">
        <v>18492</v>
      </c>
      <c r="L98" s="194">
        <v>1692.9969787597656</v>
      </c>
    </row>
    <row r="102" spans="1:12" x14ac:dyDescent="0.25">
      <c r="A102" s="181" t="s">
        <v>214</v>
      </c>
    </row>
    <row r="103" spans="1:12" x14ac:dyDescent="0.25">
      <c r="A103" s="183" t="s">
        <v>193</v>
      </c>
    </row>
    <row r="104" spans="1:12" x14ac:dyDescent="0.2">
      <c r="A104" s="184"/>
      <c r="B104" s="183" t="s">
        <v>194</v>
      </c>
      <c r="C104" s="183" t="s">
        <v>195</v>
      </c>
      <c r="D104" s="183" t="s">
        <v>196</v>
      </c>
      <c r="E104" s="183" t="s">
        <v>197</v>
      </c>
      <c r="F104" s="183" t="s">
        <v>198</v>
      </c>
      <c r="G104" s="183" t="s">
        <v>189</v>
      </c>
      <c r="H104" s="183" t="s">
        <v>199</v>
      </c>
      <c r="I104" s="183" t="s">
        <v>200</v>
      </c>
      <c r="J104" s="183" t="s">
        <v>201</v>
      </c>
      <c r="K104" s="183" t="s">
        <v>202</v>
      </c>
      <c r="L104" s="183" t="s">
        <v>203</v>
      </c>
    </row>
    <row r="105" spans="1:12" x14ac:dyDescent="0.2">
      <c r="A105" s="187">
        <v>2022</v>
      </c>
      <c r="B105" s="188">
        <v>42330.410428404808</v>
      </c>
      <c r="C105" s="188">
        <v>87235.155526618473</v>
      </c>
      <c r="D105" s="188">
        <v>6212.3922204133123</v>
      </c>
      <c r="E105" s="188">
        <v>33749.090637207031</v>
      </c>
      <c r="F105" s="188">
        <v>8519.0195969715714</v>
      </c>
      <c r="G105" s="188">
        <v>11503.338192939758</v>
      </c>
      <c r="H105" s="188">
        <v>6133.4484402239323</v>
      </c>
      <c r="I105" s="188">
        <v>95.676711559295654</v>
      </c>
      <c r="J105" s="188">
        <v>2845.8616784792393</v>
      </c>
      <c r="K105" s="194">
        <v>24</v>
      </c>
      <c r="L105" s="194">
        <v>0</v>
      </c>
    </row>
    <row r="106" spans="1:12" x14ac:dyDescent="0.2">
      <c r="A106" s="187">
        <f>1+A105</f>
        <v>2023</v>
      </c>
      <c r="B106" s="188">
        <v>37781.054653227329</v>
      </c>
      <c r="C106" s="188">
        <v>89232.166364173405</v>
      </c>
      <c r="D106" s="188">
        <v>6136.7123438473791</v>
      </c>
      <c r="E106" s="188">
        <v>33749.090637207031</v>
      </c>
      <c r="F106" s="188">
        <v>8519.0195969715714</v>
      </c>
      <c r="G106" s="188">
        <v>11634.289975166321</v>
      </c>
      <c r="H106" s="188">
        <v>7866.1415927410126</v>
      </c>
      <c r="I106" s="188">
        <v>135.21095848083496</v>
      </c>
      <c r="J106" s="188">
        <v>2784.9610513430089</v>
      </c>
      <c r="K106" s="194">
        <v>24</v>
      </c>
      <c r="L106" s="194">
        <v>0</v>
      </c>
    </row>
    <row r="107" spans="1:12" x14ac:dyDescent="0.2">
      <c r="A107" s="187">
        <f t="shared" ref="A107:A123" si="4">1+A106</f>
        <v>2024</v>
      </c>
      <c r="B107" s="188">
        <v>33472.221605122089</v>
      </c>
      <c r="C107" s="188">
        <v>89250.042002890259</v>
      </c>
      <c r="D107" s="188">
        <v>6138.0842027403414</v>
      </c>
      <c r="E107" s="188">
        <v>33750.127624511719</v>
      </c>
      <c r="F107" s="188">
        <v>8519.156674541533</v>
      </c>
      <c r="G107" s="188">
        <v>11634.289975166321</v>
      </c>
      <c r="H107" s="188">
        <v>7982.0320041179657</v>
      </c>
      <c r="I107" s="188">
        <v>164.79999923706055</v>
      </c>
      <c r="J107" s="188">
        <v>2750.1553691606969</v>
      </c>
      <c r="K107" s="194">
        <v>274</v>
      </c>
      <c r="L107" s="194">
        <v>0</v>
      </c>
    </row>
    <row r="108" spans="1:12" x14ac:dyDescent="0.2">
      <c r="A108" s="187">
        <f t="shared" si="4"/>
        <v>2025</v>
      </c>
      <c r="B108" s="188">
        <v>31122.585222244263</v>
      </c>
      <c r="C108" s="188">
        <v>89509.601428511553</v>
      </c>
      <c r="D108" s="188">
        <v>6136.7123438473791</v>
      </c>
      <c r="E108" s="188">
        <v>33749.090637207031</v>
      </c>
      <c r="F108" s="188">
        <v>8519.0195969715714</v>
      </c>
      <c r="G108" s="188">
        <v>15634.289975166321</v>
      </c>
      <c r="H108" s="188">
        <v>9482.0320041179657</v>
      </c>
      <c r="I108" s="188">
        <v>164.79999923706055</v>
      </c>
      <c r="J108" s="188">
        <v>2750.1416543703526</v>
      </c>
      <c r="K108" s="194">
        <v>669.40274047851563</v>
      </c>
      <c r="L108" s="194">
        <v>0</v>
      </c>
    </row>
    <row r="109" spans="1:12" x14ac:dyDescent="0.2">
      <c r="A109" s="187">
        <f t="shared" si="4"/>
        <v>2026</v>
      </c>
      <c r="B109" s="188">
        <v>26160.727399289608</v>
      </c>
      <c r="C109" s="188">
        <v>89770.602950575761</v>
      </c>
      <c r="D109" s="188">
        <v>6007.8441205080599</v>
      </c>
      <c r="E109" s="188">
        <v>33749.090637207031</v>
      </c>
      <c r="F109" s="188">
        <v>8519.0195969715714</v>
      </c>
      <c r="G109" s="188">
        <v>19634.289975166321</v>
      </c>
      <c r="H109" s="188">
        <v>11482.032004117966</v>
      </c>
      <c r="I109" s="188">
        <v>164.79999923706055</v>
      </c>
      <c r="J109" s="188">
        <v>2750.1416543703526</v>
      </c>
      <c r="K109" s="194">
        <v>1492.3561630249023</v>
      </c>
      <c r="L109" s="194">
        <v>0</v>
      </c>
    </row>
    <row r="110" spans="1:12" x14ac:dyDescent="0.2">
      <c r="A110" s="187">
        <f t="shared" si="4"/>
        <v>2027</v>
      </c>
      <c r="B110" s="188">
        <v>21434.999458312988</v>
      </c>
      <c r="C110" s="188">
        <v>89770.593403041363</v>
      </c>
      <c r="D110" s="188">
        <v>5985.5435729082674</v>
      </c>
      <c r="E110" s="188">
        <v>33749.090637207031</v>
      </c>
      <c r="F110" s="188">
        <v>8519.0195969715714</v>
      </c>
      <c r="G110" s="188">
        <v>24134.289975166321</v>
      </c>
      <c r="H110" s="188">
        <v>14482.032004117966</v>
      </c>
      <c r="I110" s="188">
        <v>164.79999923706055</v>
      </c>
      <c r="J110" s="188">
        <v>2750.1416543703526</v>
      </c>
      <c r="K110" s="194">
        <v>2292</v>
      </c>
      <c r="L110" s="194">
        <v>0</v>
      </c>
    </row>
    <row r="111" spans="1:12" x14ac:dyDescent="0.2">
      <c r="A111" s="187">
        <f t="shared" si="4"/>
        <v>2028</v>
      </c>
      <c r="B111" s="188">
        <v>18535.788604736328</v>
      </c>
      <c r="C111" s="188">
        <v>89484.975444162264</v>
      </c>
      <c r="D111" s="188">
        <v>5585.0956561602652</v>
      </c>
      <c r="E111" s="188">
        <v>33750.127624511719</v>
      </c>
      <c r="F111" s="188">
        <v>8519.156674541533</v>
      </c>
      <c r="G111" s="188">
        <v>28634.289975166321</v>
      </c>
      <c r="H111" s="188">
        <v>18482.032004117966</v>
      </c>
      <c r="I111" s="188">
        <v>164.79999923706055</v>
      </c>
      <c r="J111" s="188">
        <v>2750.1553691606969</v>
      </c>
      <c r="K111" s="194">
        <v>3442</v>
      </c>
      <c r="L111" s="194">
        <v>0</v>
      </c>
    </row>
    <row r="112" spans="1:12" x14ac:dyDescent="0.2">
      <c r="A112" s="187">
        <f t="shared" si="4"/>
        <v>2029</v>
      </c>
      <c r="B112" s="188">
        <v>14085.545425415039</v>
      </c>
      <c r="C112" s="188">
        <v>89454.60382001102</v>
      </c>
      <c r="D112" s="188">
        <v>5583.8581841047853</v>
      </c>
      <c r="E112" s="188">
        <v>33749.090637207031</v>
      </c>
      <c r="F112" s="188">
        <v>8519.0195969715714</v>
      </c>
      <c r="G112" s="188">
        <v>33134.289975166321</v>
      </c>
      <c r="H112" s="188">
        <v>23482.032004117966</v>
      </c>
      <c r="I112" s="188">
        <v>234.79999923706055</v>
      </c>
      <c r="J112" s="188">
        <v>2636.1416543703526</v>
      </c>
      <c r="K112" s="194">
        <v>5892</v>
      </c>
      <c r="L112" s="194">
        <v>0</v>
      </c>
    </row>
    <row r="113" spans="1:12" x14ac:dyDescent="0.2">
      <c r="A113" s="187">
        <f t="shared" si="4"/>
        <v>2030</v>
      </c>
      <c r="B113" s="188">
        <v>13385.881957054138</v>
      </c>
      <c r="C113" s="188">
        <v>89454.60382001102</v>
      </c>
      <c r="D113" s="188">
        <v>5583.8581841047853</v>
      </c>
      <c r="E113" s="188">
        <v>33749.090637207031</v>
      </c>
      <c r="F113" s="188">
        <v>8519.0195969715714</v>
      </c>
      <c r="G113" s="188">
        <v>37634.289975166321</v>
      </c>
      <c r="H113" s="188">
        <v>28468.032004117966</v>
      </c>
      <c r="I113" s="188">
        <v>557.79999923706055</v>
      </c>
      <c r="J113" s="188">
        <v>2636.1416543703526</v>
      </c>
      <c r="K113" s="194">
        <v>7242</v>
      </c>
      <c r="L113" s="194">
        <v>0</v>
      </c>
    </row>
    <row r="114" spans="1:12" x14ac:dyDescent="0.2">
      <c r="A114" s="187">
        <f t="shared" si="4"/>
        <v>2031</v>
      </c>
      <c r="B114" s="188">
        <v>13370.101135253906</v>
      </c>
      <c r="C114" s="188">
        <v>87345.502791568637</v>
      </c>
      <c r="D114" s="188">
        <v>4439.163284426555</v>
      </c>
      <c r="E114" s="188">
        <v>33749.090637207031</v>
      </c>
      <c r="F114" s="188">
        <v>8519.0195969715714</v>
      </c>
      <c r="G114" s="188">
        <v>42134.289975166321</v>
      </c>
      <c r="H114" s="188">
        <v>33507.032004117966</v>
      </c>
      <c r="I114" s="188">
        <v>991.79999923706055</v>
      </c>
      <c r="J114" s="188">
        <v>2636.1416543703526</v>
      </c>
      <c r="K114" s="194">
        <v>7242</v>
      </c>
      <c r="L114" s="194">
        <v>0</v>
      </c>
    </row>
    <row r="115" spans="1:12" x14ac:dyDescent="0.2">
      <c r="A115" s="187">
        <f t="shared" si="4"/>
        <v>2032</v>
      </c>
      <c r="B115" s="188">
        <v>13370.638519287109</v>
      </c>
      <c r="C115" s="188">
        <v>86955.717789409682</v>
      </c>
      <c r="D115" s="188">
        <v>4440.0265034772456</v>
      </c>
      <c r="E115" s="188">
        <v>33750.127624511719</v>
      </c>
      <c r="F115" s="188">
        <v>8519.156674541533</v>
      </c>
      <c r="G115" s="188">
        <v>46634.289975166321</v>
      </c>
      <c r="H115" s="188">
        <v>38513.032004117966</v>
      </c>
      <c r="I115" s="188">
        <v>1576.7999992370605</v>
      </c>
      <c r="J115" s="188">
        <v>2636.1553691606969</v>
      </c>
      <c r="K115" s="194">
        <v>7242</v>
      </c>
      <c r="L115" s="194">
        <v>0</v>
      </c>
    </row>
    <row r="116" spans="1:12" x14ac:dyDescent="0.2">
      <c r="A116" s="187">
        <f t="shared" si="4"/>
        <v>2033</v>
      </c>
      <c r="B116" s="188">
        <v>12563.650451660156</v>
      </c>
      <c r="C116" s="188">
        <v>85797.486087009311</v>
      </c>
      <c r="D116" s="188">
        <v>4439.163284426555</v>
      </c>
      <c r="E116" s="188">
        <v>33749.090637207031</v>
      </c>
      <c r="F116" s="188">
        <v>8519.0195969715714</v>
      </c>
      <c r="G116" s="188">
        <v>51133.289975166321</v>
      </c>
      <c r="H116" s="188">
        <v>43508.032004117966</v>
      </c>
      <c r="I116" s="188">
        <v>2272.7999992370605</v>
      </c>
      <c r="J116" s="188">
        <v>2636.1416543703526</v>
      </c>
      <c r="K116" s="194">
        <v>8442</v>
      </c>
      <c r="L116" s="194">
        <v>0</v>
      </c>
    </row>
    <row r="117" spans="1:12" x14ac:dyDescent="0.2">
      <c r="A117" s="187">
        <f t="shared" si="4"/>
        <v>2034</v>
      </c>
      <c r="B117" s="188">
        <v>12563.650451660156</v>
      </c>
      <c r="C117" s="188">
        <v>85797.486087009311</v>
      </c>
      <c r="D117" s="188">
        <v>2608.6928046997637</v>
      </c>
      <c r="E117" s="188">
        <v>33749.090637207031</v>
      </c>
      <c r="F117" s="188">
        <v>8519.0195969715714</v>
      </c>
      <c r="G117" s="188">
        <v>55633.289975166321</v>
      </c>
      <c r="H117" s="188">
        <v>46043.032004117966</v>
      </c>
      <c r="I117" s="188">
        <v>2352.7999992370605</v>
      </c>
      <c r="J117" s="188">
        <v>2636.1416543703526</v>
      </c>
      <c r="K117" s="194">
        <v>11792</v>
      </c>
      <c r="L117" s="194">
        <v>0</v>
      </c>
    </row>
    <row r="118" spans="1:12" x14ac:dyDescent="0.2">
      <c r="A118" s="187">
        <f t="shared" si="4"/>
        <v>2035</v>
      </c>
      <c r="B118" s="188">
        <v>12563.650451660156</v>
      </c>
      <c r="C118" s="188">
        <v>85796.722284242511</v>
      </c>
      <c r="D118" s="188">
        <v>2608.6928046997637</v>
      </c>
      <c r="E118" s="188">
        <v>33749.090637207031</v>
      </c>
      <c r="F118" s="188">
        <v>8519.0195969715714</v>
      </c>
      <c r="G118" s="188">
        <v>59831.289975166321</v>
      </c>
      <c r="H118" s="188">
        <v>48682.032004117966</v>
      </c>
      <c r="I118" s="188">
        <v>2377.7999992370605</v>
      </c>
      <c r="J118" s="188">
        <v>2636.1416543703526</v>
      </c>
      <c r="K118" s="194">
        <v>11792</v>
      </c>
      <c r="L118" s="194">
        <v>0</v>
      </c>
    </row>
    <row r="119" spans="1:12" x14ac:dyDescent="0.2">
      <c r="A119" s="187">
        <f t="shared" si="4"/>
        <v>2036</v>
      </c>
      <c r="B119" s="188">
        <v>11913.096160888672</v>
      </c>
      <c r="C119" s="188">
        <v>83772.320573626086</v>
      </c>
      <c r="D119" s="188">
        <v>2609.1648334600031</v>
      </c>
      <c r="E119" s="188">
        <v>33750.127624511719</v>
      </c>
      <c r="F119" s="188">
        <v>8519.156674541533</v>
      </c>
      <c r="G119" s="188">
        <v>63302.289975166321</v>
      </c>
      <c r="H119" s="188">
        <v>53685.032004117966</v>
      </c>
      <c r="I119" s="188">
        <v>3082.7999992370605</v>
      </c>
      <c r="J119" s="188">
        <v>2636.1553691606969</v>
      </c>
      <c r="K119" s="194">
        <v>12992</v>
      </c>
      <c r="L119" s="194">
        <v>0</v>
      </c>
    </row>
    <row r="120" spans="1:12" x14ac:dyDescent="0.2">
      <c r="A120" s="187">
        <f t="shared" si="4"/>
        <v>2037</v>
      </c>
      <c r="B120" s="188">
        <v>10622.37744140625</v>
      </c>
      <c r="C120" s="188">
        <v>82848.445985719562</v>
      </c>
      <c r="D120" s="188">
        <v>1553.9007402714342</v>
      </c>
      <c r="E120" s="188">
        <v>33749.090637207031</v>
      </c>
      <c r="F120" s="188">
        <v>8519.0195969715714</v>
      </c>
      <c r="G120" s="188">
        <v>65728.289975166321</v>
      </c>
      <c r="H120" s="188">
        <v>58687.032004117966</v>
      </c>
      <c r="I120" s="188">
        <v>3765.7999992370605</v>
      </c>
      <c r="J120" s="188">
        <v>2636.1416543703526</v>
      </c>
      <c r="K120" s="194">
        <v>12992</v>
      </c>
      <c r="L120" s="194">
        <v>0</v>
      </c>
    </row>
    <row r="121" spans="1:12" x14ac:dyDescent="0.2">
      <c r="A121" s="187">
        <f t="shared" si="4"/>
        <v>2038</v>
      </c>
      <c r="B121" s="188">
        <v>10622.37744140625</v>
      </c>
      <c r="C121" s="188">
        <v>82140.703517735004</v>
      </c>
      <c r="D121" s="188">
        <v>1558.6745072659105</v>
      </c>
      <c r="E121" s="188">
        <v>33749.090637207031</v>
      </c>
      <c r="F121" s="188">
        <v>8519.0195969715714</v>
      </c>
      <c r="G121" s="188">
        <v>65856.289975166321</v>
      </c>
      <c r="H121" s="188">
        <v>63686.032004117966</v>
      </c>
      <c r="I121" s="188">
        <v>4508.7999992370605</v>
      </c>
      <c r="J121" s="188">
        <v>2636.1416543703526</v>
      </c>
      <c r="K121" s="194">
        <v>13392</v>
      </c>
      <c r="L121" s="194">
        <v>0</v>
      </c>
    </row>
    <row r="122" spans="1:12" x14ac:dyDescent="0.2">
      <c r="A122" s="187">
        <f t="shared" si="4"/>
        <v>2039</v>
      </c>
      <c r="B122" s="188">
        <v>9970.3618774414063</v>
      </c>
      <c r="C122" s="188">
        <v>81884.800958506763</v>
      </c>
      <c r="D122" s="188">
        <v>1558.6745072659105</v>
      </c>
      <c r="E122" s="188">
        <v>33749.090637207031</v>
      </c>
      <c r="F122" s="188">
        <v>8519.0195969715714</v>
      </c>
      <c r="G122" s="188">
        <v>65949.289975166321</v>
      </c>
      <c r="H122" s="188">
        <v>68272.032004117966</v>
      </c>
      <c r="I122" s="188">
        <v>5207.7999992370605</v>
      </c>
      <c r="J122" s="188">
        <v>2636.1416543703526</v>
      </c>
      <c r="K122" s="194">
        <v>14992</v>
      </c>
      <c r="L122" s="194">
        <v>0</v>
      </c>
    </row>
    <row r="123" spans="1:12" x14ac:dyDescent="0.2">
      <c r="A123" s="187">
        <f t="shared" si="4"/>
        <v>2040</v>
      </c>
      <c r="B123" s="188">
        <v>9319.6991271972656</v>
      </c>
      <c r="C123" s="188">
        <v>81896.230693362653</v>
      </c>
      <c r="D123" s="188">
        <v>1546.9716798998415</v>
      </c>
      <c r="E123" s="188">
        <v>33750.127624511719</v>
      </c>
      <c r="F123" s="188">
        <v>8519.156674541533</v>
      </c>
      <c r="G123" s="188">
        <v>65949.289975166321</v>
      </c>
      <c r="H123" s="188">
        <v>71579.032004117966</v>
      </c>
      <c r="I123" s="188">
        <v>5855.7999992370605</v>
      </c>
      <c r="J123" s="188">
        <v>2636.1553691606969</v>
      </c>
      <c r="K123" s="194">
        <v>14992</v>
      </c>
      <c r="L123" s="194">
        <v>0</v>
      </c>
    </row>
  </sheetData>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7E1B2-9E26-49C7-847F-AD7EB4CFDFE0}">
  <dimension ref="A2:AE125"/>
  <sheetViews>
    <sheetView showGridLines="0" tabSelected="1" zoomScale="80" zoomScaleNormal="80" workbookViewId="0">
      <selection activeCell="B3" sqref="B3"/>
    </sheetView>
  </sheetViews>
  <sheetFormatPr defaultColWidth="9.140625" defaultRowHeight="12.75" x14ac:dyDescent="0.25"/>
  <cols>
    <col min="1" max="1" width="12.42578125" style="180" customWidth="1"/>
    <col min="2" max="6" width="9.140625" style="180"/>
    <col min="7" max="7" width="11.140625" style="180" customWidth="1"/>
    <col min="8" max="8" width="9.140625" style="180"/>
    <col min="9" max="9" width="10.140625" style="180" bestFit="1" customWidth="1"/>
    <col min="10" max="10" width="9.140625" style="180"/>
    <col min="11" max="11" width="11.28515625" style="180" bestFit="1" customWidth="1"/>
    <col min="12" max="12" width="10.140625" style="180" bestFit="1" customWidth="1"/>
    <col min="13" max="30" width="9.140625" style="180"/>
    <col min="31" max="31" width="9.5703125" style="180" customWidth="1"/>
    <col min="32" max="16384" width="9.140625" style="180"/>
  </cols>
  <sheetData>
    <row r="2" spans="1:31" x14ac:dyDescent="0.25">
      <c r="A2" s="181" t="s">
        <v>210</v>
      </c>
      <c r="AA2" s="182"/>
      <c r="AB2" s="182"/>
    </row>
    <row r="3" spans="1:31" x14ac:dyDescent="0.25">
      <c r="A3" s="183" t="s">
        <v>193</v>
      </c>
    </row>
    <row r="4" spans="1:31" x14ac:dyDescent="0.2">
      <c r="A4" s="184"/>
      <c r="B4" s="183" t="s">
        <v>194</v>
      </c>
      <c r="C4" s="183" t="s">
        <v>195</v>
      </c>
      <c r="D4" s="183" t="s">
        <v>196</v>
      </c>
      <c r="E4" s="183" t="s">
        <v>197</v>
      </c>
      <c r="F4" s="183" t="s">
        <v>198</v>
      </c>
      <c r="G4" s="183" t="s">
        <v>189</v>
      </c>
      <c r="H4" s="183" t="s">
        <v>199</v>
      </c>
      <c r="I4" s="183" t="s">
        <v>200</v>
      </c>
      <c r="J4" s="183" t="s">
        <v>201</v>
      </c>
      <c r="K4" s="183" t="s">
        <v>202</v>
      </c>
      <c r="L4" s="183" t="s">
        <v>203</v>
      </c>
      <c r="T4" s="184"/>
      <c r="U4" s="183"/>
      <c r="V4" s="183"/>
      <c r="W4" s="183"/>
      <c r="X4" s="183"/>
      <c r="Y4" s="183"/>
      <c r="Z4" s="183"/>
      <c r="AA4" s="183"/>
      <c r="AB4" s="183"/>
      <c r="AC4" s="183"/>
      <c r="AD4" s="183"/>
      <c r="AE4" s="183"/>
    </row>
    <row r="5" spans="1:31" x14ac:dyDescent="0.2">
      <c r="A5" s="187">
        <v>2022</v>
      </c>
      <c r="B5" s="188">
        <v>178511.90160400391</v>
      </c>
      <c r="C5" s="188">
        <v>292044.29120657995</v>
      </c>
      <c r="D5" s="188">
        <v>0.50999357914924626</v>
      </c>
      <c r="E5" s="188">
        <v>273341.64649999997</v>
      </c>
      <c r="F5" s="188">
        <v>7820.692374897003</v>
      </c>
      <c r="G5" s="188">
        <v>31560.62857751465</v>
      </c>
      <c r="H5" s="188">
        <v>12061.802950836181</v>
      </c>
      <c r="I5" s="188">
        <v>0</v>
      </c>
      <c r="J5" s="188">
        <v>12043.984812744378</v>
      </c>
      <c r="K5" s="194">
        <v>92.469476562500006</v>
      </c>
      <c r="L5" s="194">
        <v>0</v>
      </c>
      <c r="T5" s="187"/>
      <c r="U5" s="189"/>
      <c r="V5" s="189"/>
      <c r="W5" s="189"/>
      <c r="X5" s="189"/>
      <c r="Y5" s="189"/>
      <c r="Z5" s="189"/>
      <c r="AA5" s="189"/>
      <c r="AB5" s="189"/>
      <c r="AC5" s="189"/>
      <c r="AD5" s="190"/>
      <c r="AE5" s="191"/>
    </row>
    <row r="6" spans="1:31" x14ac:dyDescent="0.2">
      <c r="A6" s="187">
        <f>1+A5</f>
        <v>2023</v>
      </c>
      <c r="B6" s="188">
        <v>129003.71886364746</v>
      </c>
      <c r="C6" s="188">
        <v>349685.10967577813</v>
      </c>
      <c r="D6" s="188">
        <v>0.50798057723045353</v>
      </c>
      <c r="E6" s="188">
        <v>273341.64649999997</v>
      </c>
      <c r="F6" s="188">
        <v>7700.4231148567196</v>
      </c>
      <c r="G6" s="188">
        <v>32286.702833374024</v>
      </c>
      <c r="H6" s="188">
        <v>15204.456932495117</v>
      </c>
      <c r="I6" s="188">
        <v>0</v>
      </c>
      <c r="J6" s="188">
        <v>11630.259627476455</v>
      </c>
      <c r="K6" s="194">
        <v>92.469476562500006</v>
      </c>
      <c r="L6" s="194">
        <v>0</v>
      </c>
      <c r="T6" s="187"/>
      <c r="U6" s="189"/>
      <c r="V6" s="189"/>
      <c r="W6" s="189"/>
      <c r="X6" s="189"/>
      <c r="Y6" s="189"/>
      <c r="Z6" s="189"/>
      <c r="AA6" s="189"/>
      <c r="AB6" s="189"/>
      <c r="AC6" s="189"/>
      <c r="AD6" s="190"/>
      <c r="AE6" s="191"/>
    </row>
    <row r="7" spans="1:31" x14ac:dyDescent="0.2">
      <c r="A7" s="187">
        <f t="shared" ref="A7:A23" si="0">1+A6</f>
        <v>2024</v>
      </c>
      <c r="B7" s="188">
        <v>97030.047925079343</v>
      </c>
      <c r="C7" s="188">
        <v>380086.47981816792</v>
      </c>
      <c r="D7" s="188">
        <v>0.50995988345146182</v>
      </c>
      <c r="E7" s="188">
        <v>274117.29149999999</v>
      </c>
      <c r="F7" s="188">
        <v>7691.6920858192443</v>
      </c>
      <c r="G7" s="188">
        <v>36358.349247436527</v>
      </c>
      <c r="H7" s="188">
        <v>15386.094596069335</v>
      </c>
      <c r="I7" s="188">
        <v>0</v>
      </c>
      <c r="J7" s="188">
        <v>10751.284648250341</v>
      </c>
      <c r="K7" s="194">
        <v>1058.927796875</v>
      </c>
      <c r="L7" s="194">
        <v>0</v>
      </c>
      <c r="T7" s="187"/>
      <c r="U7" s="189"/>
      <c r="V7" s="189"/>
      <c r="W7" s="189"/>
      <c r="X7" s="189"/>
      <c r="Y7" s="189"/>
      <c r="Z7" s="189"/>
      <c r="AA7" s="189"/>
      <c r="AB7" s="189"/>
      <c r="AC7" s="189"/>
      <c r="AD7" s="190"/>
      <c r="AE7" s="191"/>
    </row>
    <row r="8" spans="1:31" x14ac:dyDescent="0.2">
      <c r="A8" s="187">
        <f t="shared" si="0"/>
        <v>2025</v>
      </c>
      <c r="B8" s="188">
        <v>70952.495110839838</v>
      </c>
      <c r="C8" s="188">
        <v>392560.30046582519</v>
      </c>
      <c r="D8" s="188">
        <v>0.50828571534156797</v>
      </c>
      <c r="E8" s="188">
        <v>273341.64350000001</v>
      </c>
      <c r="F8" s="188">
        <v>7678.1258723030087</v>
      </c>
      <c r="G8" s="188">
        <v>48527.476011108396</v>
      </c>
      <c r="H8" s="188">
        <v>19951.427698486328</v>
      </c>
      <c r="I8" s="188">
        <v>0</v>
      </c>
      <c r="J8" s="188">
        <v>10261.470771840333</v>
      </c>
      <c r="K8" s="194">
        <v>2562.8551015624998</v>
      </c>
      <c r="L8" s="194">
        <v>0</v>
      </c>
      <c r="T8" s="187"/>
      <c r="U8" s="189"/>
      <c r="V8" s="189"/>
      <c r="W8" s="189"/>
      <c r="X8" s="189"/>
      <c r="Y8" s="189"/>
      <c r="Z8" s="189"/>
      <c r="AA8" s="189"/>
      <c r="AB8" s="189"/>
      <c r="AC8" s="189"/>
      <c r="AD8" s="190"/>
      <c r="AE8" s="191"/>
    </row>
    <row r="9" spans="1:31" x14ac:dyDescent="0.2">
      <c r="A9" s="187">
        <f t="shared" si="0"/>
        <v>2026</v>
      </c>
      <c r="B9" s="188">
        <v>68226.450514404292</v>
      </c>
      <c r="C9" s="188">
        <v>376533.02324452653</v>
      </c>
      <c r="D9" s="188">
        <v>0.1192601146697998</v>
      </c>
      <c r="E9" s="188">
        <v>273341.64299999998</v>
      </c>
      <c r="F9" s="188">
        <v>7774.5409711685179</v>
      </c>
      <c r="G9" s="188">
        <v>61302.82392858887</v>
      </c>
      <c r="H9" s="188">
        <v>26061.592592407225</v>
      </c>
      <c r="I9" s="188">
        <v>0</v>
      </c>
      <c r="J9" s="188">
        <v>10108.356048187732</v>
      </c>
      <c r="K9" s="194">
        <v>5742.0125390624999</v>
      </c>
      <c r="L9" s="194">
        <v>0</v>
      </c>
      <c r="T9" s="187"/>
      <c r="U9" s="189"/>
      <c r="V9" s="189"/>
      <c r="W9" s="189"/>
      <c r="X9" s="189"/>
      <c r="Y9" s="189"/>
      <c r="Z9" s="189"/>
      <c r="AA9" s="189"/>
      <c r="AB9" s="189"/>
      <c r="AC9" s="189"/>
      <c r="AD9" s="190"/>
      <c r="AE9" s="191"/>
    </row>
    <row r="10" spans="1:31" x14ac:dyDescent="0.2">
      <c r="A10" s="187">
        <f t="shared" si="0"/>
        <v>2027</v>
      </c>
      <c r="B10" s="188">
        <v>78589.571882812495</v>
      </c>
      <c r="C10" s="188">
        <v>354682.63231944933</v>
      </c>
      <c r="D10" s="188">
        <v>0.11406152272224426</v>
      </c>
      <c r="E10" s="188">
        <v>273341.64500000002</v>
      </c>
      <c r="F10" s="188">
        <v>7834.4891964607241</v>
      </c>
      <c r="G10" s="188">
        <v>74016.964441528326</v>
      </c>
      <c r="H10" s="188">
        <v>32761.867745849609</v>
      </c>
      <c r="I10" s="188">
        <v>0</v>
      </c>
      <c r="J10" s="188">
        <v>10077.068989427806</v>
      </c>
      <c r="K10" s="194">
        <v>8830.8353203125007</v>
      </c>
      <c r="L10" s="194">
        <v>0</v>
      </c>
      <c r="T10" s="187"/>
      <c r="U10" s="189"/>
      <c r="V10" s="189"/>
      <c r="W10" s="189"/>
      <c r="X10" s="189"/>
      <c r="Y10" s="189"/>
      <c r="Z10" s="189"/>
      <c r="AA10" s="189"/>
      <c r="AB10" s="189"/>
      <c r="AC10" s="189"/>
      <c r="AD10" s="190"/>
      <c r="AE10" s="191"/>
    </row>
    <row r="11" spans="1:31" x14ac:dyDescent="0.2">
      <c r="A11" s="187">
        <f t="shared" si="0"/>
        <v>2028</v>
      </c>
      <c r="B11" s="188">
        <v>79870.598277343757</v>
      </c>
      <c r="C11" s="188">
        <v>331834.59645754338</v>
      </c>
      <c r="D11" s="188">
        <v>0.24496183013916015</v>
      </c>
      <c r="E11" s="188">
        <v>274117.29149999999</v>
      </c>
      <c r="F11" s="188">
        <v>7914.2376593284607</v>
      </c>
      <c r="G11" s="188">
        <v>86727.733601440428</v>
      </c>
      <c r="H11" s="188">
        <v>41361.302228881839</v>
      </c>
      <c r="I11" s="188">
        <v>0</v>
      </c>
      <c r="J11" s="188">
        <v>10225.926513489962</v>
      </c>
      <c r="K11" s="194">
        <v>13302.297421875001</v>
      </c>
      <c r="L11" s="194">
        <v>0</v>
      </c>
      <c r="T11" s="187"/>
      <c r="U11" s="189"/>
      <c r="V11" s="189"/>
      <c r="W11" s="189"/>
      <c r="X11" s="189"/>
      <c r="Y11" s="189"/>
      <c r="Z11" s="189"/>
      <c r="AA11" s="189"/>
      <c r="AB11" s="189"/>
      <c r="AC11" s="189"/>
      <c r="AD11" s="190"/>
      <c r="AE11" s="191"/>
    </row>
    <row r="12" spans="1:31" x14ac:dyDescent="0.2">
      <c r="A12" s="187">
        <f t="shared" si="0"/>
        <v>2029</v>
      </c>
      <c r="B12" s="188">
        <v>68037.503343749995</v>
      </c>
      <c r="C12" s="188">
        <v>322556.4591652113</v>
      </c>
      <c r="D12" s="188">
        <v>0.11460579490661621</v>
      </c>
      <c r="E12" s="188">
        <v>273341.64500000002</v>
      </c>
      <c r="F12" s="188">
        <v>7876.6641620864866</v>
      </c>
      <c r="G12" s="188">
        <v>99179.10698376465</v>
      </c>
      <c r="H12" s="188">
        <v>52156.295164062503</v>
      </c>
      <c r="I12" s="188">
        <v>0</v>
      </c>
      <c r="J12" s="188">
        <v>9906.9630796245328</v>
      </c>
      <c r="K12" s="194">
        <v>22701.257820312501</v>
      </c>
      <c r="L12" s="194">
        <v>0</v>
      </c>
      <c r="T12" s="187"/>
      <c r="U12" s="189"/>
      <c r="V12" s="189"/>
      <c r="W12" s="189"/>
      <c r="X12" s="189"/>
      <c r="Y12" s="189"/>
      <c r="Z12" s="189"/>
      <c r="AA12" s="189"/>
      <c r="AB12" s="189"/>
      <c r="AC12" s="189"/>
      <c r="AD12" s="190"/>
      <c r="AE12" s="191"/>
    </row>
    <row r="13" spans="1:31" x14ac:dyDescent="0.2">
      <c r="A13" s="187">
        <f t="shared" si="0"/>
        <v>2030</v>
      </c>
      <c r="B13" s="188">
        <v>49741.8885859375</v>
      </c>
      <c r="C13" s="188">
        <v>343370.39493747649</v>
      </c>
      <c r="D13" s="188">
        <v>0.1091911883354187</v>
      </c>
      <c r="E13" s="188">
        <v>273341.64649999997</v>
      </c>
      <c r="F13" s="188">
        <v>7953.9480241432193</v>
      </c>
      <c r="G13" s="188">
        <v>113321.13676062012</v>
      </c>
      <c r="H13" s="188">
        <v>66312.843633666998</v>
      </c>
      <c r="I13" s="188">
        <v>0</v>
      </c>
      <c r="J13" s="188">
        <v>10102.07964057052</v>
      </c>
      <c r="K13" s="194">
        <v>27902.6655703125</v>
      </c>
      <c r="L13" s="194">
        <v>0</v>
      </c>
      <c r="T13" s="187"/>
      <c r="U13" s="189"/>
      <c r="V13" s="189"/>
      <c r="W13" s="189"/>
      <c r="X13" s="189"/>
      <c r="Y13" s="189"/>
      <c r="Z13" s="189"/>
      <c r="AA13" s="189"/>
      <c r="AB13" s="189"/>
      <c r="AC13" s="189"/>
      <c r="AD13" s="190"/>
      <c r="AE13" s="191"/>
    </row>
    <row r="14" spans="1:31" x14ac:dyDescent="0.2">
      <c r="A14" s="187">
        <f t="shared" si="0"/>
        <v>2031</v>
      </c>
      <c r="B14" s="188">
        <v>49733.1300625</v>
      </c>
      <c r="C14" s="188">
        <v>329997.56559726404</v>
      </c>
      <c r="D14" s="188">
        <v>0.94674646425247189</v>
      </c>
      <c r="E14" s="188">
        <v>273341.64549999998</v>
      </c>
      <c r="F14" s="188">
        <v>7961.3609660758975</v>
      </c>
      <c r="G14" s="188">
        <v>126715.8407611084</v>
      </c>
      <c r="H14" s="188">
        <v>80613.573182861335</v>
      </c>
      <c r="I14" s="188">
        <v>0</v>
      </c>
      <c r="J14" s="188">
        <v>10142.123551403762</v>
      </c>
      <c r="K14" s="194">
        <v>27902.6655703125</v>
      </c>
      <c r="L14" s="194">
        <v>0</v>
      </c>
      <c r="T14" s="187"/>
      <c r="U14" s="189"/>
      <c r="V14" s="189"/>
      <c r="W14" s="189"/>
      <c r="X14" s="189"/>
      <c r="Y14" s="189"/>
      <c r="Z14" s="189"/>
      <c r="AA14" s="189"/>
      <c r="AB14" s="189"/>
      <c r="AC14" s="189"/>
      <c r="AD14" s="190"/>
      <c r="AE14" s="191"/>
    </row>
    <row r="15" spans="1:31" x14ac:dyDescent="0.2">
      <c r="A15" s="187">
        <f t="shared" si="0"/>
        <v>2032</v>
      </c>
      <c r="B15" s="188">
        <v>48240.690304687501</v>
      </c>
      <c r="C15" s="188">
        <v>312982.19032934651</v>
      </c>
      <c r="D15" s="188">
        <v>0.11142359471321106</v>
      </c>
      <c r="E15" s="188">
        <v>274117.2905</v>
      </c>
      <c r="F15" s="188">
        <v>8013.6292679061889</v>
      </c>
      <c r="G15" s="188">
        <v>141246.44087390136</v>
      </c>
      <c r="H15" s="188">
        <v>96999.843979492187</v>
      </c>
      <c r="I15" s="188">
        <v>0</v>
      </c>
      <c r="J15" s="188">
        <v>10143.750662336468</v>
      </c>
      <c r="K15" s="194">
        <v>27988.157421874999</v>
      </c>
      <c r="L15" s="194">
        <v>0</v>
      </c>
      <c r="T15" s="187"/>
      <c r="U15" s="189"/>
      <c r="V15" s="189"/>
      <c r="W15" s="189"/>
      <c r="X15" s="189"/>
      <c r="Y15" s="189"/>
      <c r="Z15" s="189"/>
      <c r="AA15" s="189"/>
      <c r="AB15" s="189"/>
      <c r="AC15" s="189"/>
      <c r="AD15" s="190"/>
      <c r="AE15" s="191"/>
    </row>
    <row r="16" spans="1:31" x14ac:dyDescent="0.2">
      <c r="A16" s="187">
        <f t="shared" si="0"/>
        <v>2033</v>
      </c>
      <c r="B16" s="188">
        <v>47825.940750000002</v>
      </c>
      <c r="C16" s="188">
        <v>294960.19532565138</v>
      </c>
      <c r="D16" s="188">
        <v>0.78994495153427124</v>
      </c>
      <c r="E16" s="188">
        <v>273341.63900000002</v>
      </c>
      <c r="F16" s="188">
        <v>7980.218899448395</v>
      </c>
      <c r="G16" s="188">
        <v>152737.26157751464</v>
      </c>
      <c r="H16" s="188">
        <v>113227.25224731445</v>
      </c>
      <c r="I16" s="188">
        <v>0</v>
      </c>
      <c r="J16" s="188">
        <v>10142.335938490272</v>
      </c>
      <c r="K16" s="194">
        <v>32526.139570312502</v>
      </c>
      <c r="L16" s="194">
        <v>0</v>
      </c>
      <c r="T16" s="187"/>
      <c r="U16" s="189"/>
      <c r="V16" s="189"/>
      <c r="W16" s="189"/>
      <c r="X16" s="189"/>
      <c r="Y16" s="189"/>
      <c r="Z16" s="189"/>
      <c r="AA16" s="189"/>
      <c r="AB16" s="189"/>
      <c r="AC16" s="189"/>
      <c r="AD16" s="190"/>
      <c r="AE16" s="191"/>
    </row>
    <row r="17" spans="1:31" x14ac:dyDescent="0.2">
      <c r="A17" s="187">
        <f t="shared" si="0"/>
        <v>2034</v>
      </c>
      <c r="B17" s="188">
        <v>47379.456429687503</v>
      </c>
      <c r="C17" s="188">
        <v>283546.87422530522</v>
      </c>
      <c r="D17" s="188">
        <v>0.11503462719917297</v>
      </c>
      <c r="E17" s="188">
        <v>264316.5895</v>
      </c>
      <c r="F17" s="188">
        <v>7997.0492583007808</v>
      </c>
      <c r="G17" s="188">
        <v>161066.68545837404</v>
      </c>
      <c r="H17" s="188">
        <v>124959.34325280762</v>
      </c>
      <c r="I17" s="188">
        <v>0</v>
      </c>
      <c r="J17" s="188">
        <v>9889.5600280164472</v>
      </c>
      <c r="K17" s="194">
        <v>45433.336820312499</v>
      </c>
      <c r="L17" s="194">
        <v>0</v>
      </c>
      <c r="T17" s="187"/>
      <c r="U17" s="189"/>
      <c r="V17" s="189"/>
      <c r="W17" s="189"/>
      <c r="X17" s="189"/>
      <c r="Y17" s="189"/>
      <c r="Z17" s="189"/>
      <c r="AA17" s="189"/>
      <c r="AB17" s="189"/>
      <c r="AC17" s="189"/>
      <c r="AD17" s="190"/>
      <c r="AE17" s="191"/>
    </row>
    <row r="18" spans="1:31" x14ac:dyDescent="0.2">
      <c r="A18" s="187">
        <f t="shared" si="0"/>
        <v>2035</v>
      </c>
      <c r="B18" s="188">
        <v>48406.723835937497</v>
      </c>
      <c r="C18" s="188">
        <v>285756.04158739804</v>
      </c>
      <c r="D18" s="188">
        <v>0.11575668406486511</v>
      </c>
      <c r="E18" s="188">
        <v>258053.17600000001</v>
      </c>
      <c r="F18" s="188">
        <v>8018.8492064399716</v>
      </c>
      <c r="G18" s="188">
        <v>161274.41498376464</v>
      </c>
      <c r="H18" s="188">
        <v>125043.8551796875</v>
      </c>
      <c r="I18" s="188">
        <v>0</v>
      </c>
      <c r="J18" s="188">
        <v>9969.2773053599594</v>
      </c>
      <c r="K18" s="194">
        <v>45433.336820312499</v>
      </c>
      <c r="L18" s="194">
        <v>0</v>
      </c>
      <c r="T18" s="187"/>
      <c r="U18" s="189"/>
      <c r="V18" s="189"/>
      <c r="W18" s="189"/>
      <c r="X18" s="189"/>
      <c r="Y18" s="189"/>
      <c r="Z18" s="189"/>
      <c r="AA18" s="189"/>
      <c r="AB18" s="189"/>
      <c r="AC18" s="189"/>
      <c r="AD18" s="190"/>
      <c r="AE18" s="191"/>
    </row>
    <row r="19" spans="1:31" x14ac:dyDescent="0.2">
      <c r="A19" s="187">
        <f t="shared" si="0"/>
        <v>2036</v>
      </c>
      <c r="B19" s="188">
        <v>45994.912234374999</v>
      </c>
      <c r="C19" s="188">
        <v>291591.95264144626</v>
      </c>
      <c r="D19" s="188">
        <v>1.0497711505889893</v>
      </c>
      <c r="E19" s="188">
        <v>258786.041</v>
      </c>
      <c r="F19" s="188">
        <v>8084.4978485794063</v>
      </c>
      <c r="G19" s="188">
        <v>163244.83116613771</v>
      </c>
      <c r="H19" s="188">
        <v>128329.25690368652</v>
      </c>
      <c r="I19" s="188">
        <v>0</v>
      </c>
      <c r="J19" s="188">
        <v>10079.592171265125</v>
      </c>
      <c r="K19" s="194">
        <v>50210.182421874997</v>
      </c>
      <c r="L19" s="194">
        <v>0</v>
      </c>
      <c r="M19" s="204">
        <f t="shared" ref="M19:M22" si="1">SUM(B19:L19)</f>
        <v>956322.31615851563</v>
      </c>
      <c r="T19" s="187"/>
      <c r="U19" s="189"/>
      <c r="V19" s="189"/>
      <c r="W19" s="189"/>
      <c r="X19" s="189"/>
      <c r="Y19" s="189"/>
      <c r="Z19" s="189"/>
      <c r="AA19" s="189"/>
      <c r="AB19" s="189"/>
      <c r="AC19" s="189"/>
      <c r="AD19" s="190"/>
      <c r="AE19" s="191"/>
    </row>
    <row r="20" spans="1:31" x14ac:dyDescent="0.2">
      <c r="A20" s="187">
        <f t="shared" si="0"/>
        <v>2037</v>
      </c>
      <c r="B20" s="188">
        <v>42651.159292968747</v>
      </c>
      <c r="C20" s="188">
        <v>294990.12504105567</v>
      </c>
      <c r="D20" s="188">
        <v>0.11586266374588013</v>
      </c>
      <c r="E20" s="188">
        <v>252852.84075</v>
      </c>
      <c r="F20" s="188">
        <v>8156.2971376609803</v>
      </c>
      <c r="G20" s="188">
        <v>164313.94717858886</v>
      </c>
      <c r="H20" s="188">
        <v>137107.1721397705</v>
      </c>
      <c r="I20" s="188">
        <v>0</v>
      </c>
      <c r="J20" s="188">
        <v>10073.476933228612</v>
      </c>
      <c r="K20" s="194">
        <v>50056.810820312501</v>
      </c>
      <c r="L20" s="194">
        <v>0</v>
      </c>
      <c r="M20" s="204">
        <f t="shared" si="1"/>
        <v>960201.94515624957</v>
      </c>
      <c r="T20" s="187"/>
      <c r="U20" s="189"/>
      <c r="V20" s="189"/>
      <c r="W20" s="189"/>
      <c r="X20" s="189"/>
      <c r="Y20" s="189"/>
      <c r="Z20" s="189"/>
      <c r="AA20" s="189"/>
      <c r="AB20" s="189"/>
      <c r="AC20" s="189"/>
      <c r="AD20" s="190"/>
      <c r="AE20" s="191"/>
    </row>
    <row r="21" spans="1:31" x14ac:dyDescent="0.2">
      <c r="A21" s="187">
        <f t="shared" si="0"/>
        <v>2038</v>
      </c>
      <c r="B21" s="188">
        <v>42812.467265624997</v>
      </c>
      <c r="C21" s="188">
        <v>292157.48908647249</v>
      </c>
      <c r="D21" s="188">
        <v>2.1620390087962149</v>
      </c>
      <c r="E21" s="188">
        <v>250557.18549999999</v>
      </c>
      <c r="F21" s="188">
        <v>8152.1228891563414</v>
      </c>
      <c r="G21" s="188">
        <v>165594.99722277833</v>
      </c>
      <c r="H21" s="188">
        <v>142162.61969360351</v>
      </c>
      <c r="I21" s="188">
        <v>0</v>
      </c>
      <c r="J21" s="188">
        <v>10061.609049695253</v>
      </c>
      <c r="K21" s="194">
        <v>51597.919320312503</v>
      </c>
      <c r="L21" s="194">
        <v>0</v>
      </c>
      <c r="M21" s="204">
        <f t="shared" si="1"/>
        <v>963098.57206665212</v>
      </c>
      <c r="T21" s="187"/>
      <c r="U21" s="189"/>
      <c r="V21" s="189"/>
      <c r="W21" s="189"/>
      <c r="X21" s="189"/>
      <c r="Y21" s="189"/>
      <c r="Z21" s="189"/>
      <c r="AA21" s="189"/>
      <c r="AB21" s="189"/>
      <c r="AC21" s="189"/>
      <c r="AD21" s="190"/>
      <c r="AE21" s="191"/>
    </row>
    <row r="22" spans="1:31" x14ac:dyDescent="0.2">
      <c r="A22" s="187">
        <f t="shared" si="0"/>
        <v>2039</v>
      </c>
      <c r="B22" s="188">
        <v>40761.070707031249</v>
      </c>
      <c r="C22" s="188">
        <v>287890.28564290906</v>
      </c>
      <c r="D22" s="188">
        <v>1.5002967512011529</v>
      </c>
      <c r="E22" s="188">
        <v>250557.18549999999</v>
      </c>
      <c r="F22" s="188">
        <v>8155.0508362655637</v>
      </c>
      <c r="G22" s="188">
        <v>165814.98639587403</v>
      </c>
      <c r="H22" s="188">
        <v>148662.93489123535</v>
      </c>
      <c r="I22" s="188">
        <v>0</v>
      </c>
      <c r="J22" s="188">
        <v>10293.167531182766</v>
      </c>
      <c r="K22" s="194">
        <v>57762.481320312501</v>
      </c>
      <c r="L22" s="194">
        <v>0</v>
      </c>
      <c r="M22" s="204">
        <f t="shared" si="1"/>
        <v>969898.66312156164</v>
      </c>
      <c r="T22" s="187"/>
      <c r="U22" s="189"/>
      <c r="V22" s="189"/>
      <c r="W22" s="189"/>
      <c r="X22" s="189"/>
      <c r="Y22" s="189"/>
      <c r="Z22" s="189"/>
      <c r="AA22" s="189"/>
      <c r="AB22" s="189"/>
      <c r="AC22" s="189"/>
      <c r="AD22" s="190"/>
      <c r="AE22" s="191"/>
    </row>
    <row r="23" spans="1:31" x14ac:dyDescent="0.2">
      <c r="A23" s="187">
        <f t="shared" si="0"/>
        <v>2040</v>
      </c>
      <c r="B23" s="188">
        <v>40147.677679687498</v>
      </c>
      <c r="C23" s="188">
        <v>289991.26202390768</v>
      </c>
      <c r="D23" s="188">
        <v>3.0732134213447573</v>
      </c>
      <c r="E23" s="188">
        <v>251268.65049999999</v>
      </c>
      <c r="F23" s="188">
        <v>8156.5917889737702</v>
      </c>
      <c r="G23" s="188">
        <v>167859.03565856934</v>
      </c>
      <c r="H23" s="188">
        <v>155429.85812780762</v>
      </c>
      <c r="I23" s="188">
        <v>0</v>
      </c>
      <c r="J23" s="188">
        <v>10609.924964268208</v>
      </c>
      <c r="K23" s="194">
        <v>57939.582421874999</v>
      </c>
      <c r="L23" s="194">
        <v>0</v>
      </c>
      <c r="M23" s="204">
        <f>SUM(B23:L23)</f>
        <v>981405.65637851041</v>
      </c>
      <c r="T23" s="187"/>
      <c r="U23" s="189"/>
      <c r="V23" s="189"/>
      <c r="W23" s="189"/>
      <c r="X23" s="189"/>
      <c r="Y23" s="189"/>
      <c r="Z23" s="189"/>
      <c r="AA23" s="189"/>
      <c r="AB23" s="189"/>
      <c r="AC23" s="189"/>
      <c r="AD23" s="190"/>
      <c r="AE23" s="191"/>
    </row>
    <row r="24" spans="1:31" x14ac:dyDescent="0.2">
      <c r="A24" s="187"/>
      <c r="B24" s="205">
        <f>B20/$M20</f>
        <v>4.4418946981021064E-2</v>
      </c>
      <c r="C24" s="205">
        <f t="shared" ref="C24:L24" si="2">C20/$M20</f>
        <v>0.30721675427667788</v>
      </c>
      <c r="D24" s="205">
        <f t="shared" si="2"/>
        <v>1.2066489172444478E-7</v>
      </c>
      <c r="E24" s="205">
        <f t="shared" si="2"/>
        <v>0.26333298117705267</v>
      </c>
      <c r="F24" s="205">
        <f t="shared" si="2"/>
        <v>8.4943559829320503E-3</v>
      </c>
      <c r="G24" s="205">
        <f t="shared" si="2"/>
        <v>0.17112436400225242</v>
      </c>
      <c r="H24" s="205">
        <f t="shared" si="2"/>
        <v>0.14278993375446625</v>
      </c>
      <c r="I24" s="205">
        <f t="shared" si="2"/>
        <v>0</v>
      </c>
      <c r="J24" s="205">
        <f t="shared" si="2"/>
        <v>1.0490998257235772E-2</v>
      </c>
      <c r="K24" s="205">
        <f t="shared" si="2"/>
        <v>5.2131544903470252E-2</v>
      </c>
      <c r="L24" s="205">
        <f t="shared" si="2"/>
        <v>0</v>
      </c>
      <c r="T24" s="187"/>
      <c r="U24" s="189"/>
      <c r="V24" s="189"/>
      <c r="W24" s="189"/>
      <c r="X24" s="189"/>
      <c r="Y24" s="189"/>
      <c r="Z24" s="189"/>
      <c r="AA24" s="189"/>
      <c r="AB24" s="189"/>
      <c r="AC24" s="189"/>
      <c r="AD24" s="190"/>
      <c r="AE24" s="191"/>
    </row>
    <row r="25" spans="1:31" x14ac:dyDescent="0.2">
      <c r="A25" s="187"/>
      <c r="B25" s="188"/>
      <c r="C25" s="188"/>
      <c r="D25" s="188"/>
      <c r="E25" s="193">
        <f>C24+E24</f>
        <v>0.57054973545373056</v>
      </c>
      <c r="F25" s="188"/>
      <c r="G25" s="188"/>
      <c r="H25" s="188"/>
      <c r="I25" s="188"/>
      <c r="J25" s="188"/>
      <c r="K25" s="206">
        <f>G24+H24+K24</f>
        <v>0.36604584266018891</v>
      </c>
      <c r="L25" s="194"/>
      <c r="T25" s="187"/>
      <c r="U25" s="189"/>
      <c r="V25" s="189"/>
      <c r="W25" s="189"/>
      <c r="X25" s="189"/>
      <c r="Y25" s="189"/>
      <c r="Z25" s="189"/>
      <c r="AA25" s="189"/>
      <c r="AB25" s="189"/>
      <c r="AC25" s="189"/>
      <c r="AD25" s="190"/>
      <c r="AE25" s="191"/>
    </row>
    <row r="26" spans="1:31" x14ac:dyDescent="0.2">
      <c r="A26" s="187"/>
      <c r="B26" s="188"/>
      <c r="C26" s="188"/>
      <c r="D26" s="188"/>
      <c r="E26" s="188"/>
      <c r="F26" s="188"/>
      <c r="G26" s="188"/>
      <c r="I26" s="188"/>
      <c r="J26" s="188"/>
    </row>
    <row r="27" spans="1:31" x14ac:dyDescent="0.25">
      <c r="A27" s="181" t="s">
        <v>211</v>
      </c>
    </row>
    <row r="28" spans="1:31" x14ac:dyDescent="0.25">
      <c r="A28" s="183" t="s">
        <v>193</v>
      </c>
    </row>
    <row r="29" spans="1:31" x14ac:dyDescent="0.2">
      <c r="A29" s="184" t="s">
        <v>5</v>
      </c>
      <c r="B29" s="183" t="s">
        <v>194</v>
      </c>
      <c r="C29" s="183" t="s">
        <v>195</v>
      </c>
      <c r="D29" s="183" t="s">
        <v>196</v>
      </c>
      <c r="E29" s="183" t="s">
        <v>197</v>
      </c>
      <c r="F29" s="183" t="s">
        <v>198</v>
      </c>
      <c r="G29" s="183" t="s">
        <v>189</v>
      </c>
      <c r="H29" s="183" t="s">
        <v>199</v>
      </c>
      <c r="I29" s="183" t="s">
        <v>200</v>
      </c>
      <c r="J29" s="183" t="s">
        <v>201</v>
      </c>
      <c r="K29" s="183" t="s">
        <v>202</v>
      </c>
      <c r="L29" s="183" t="s">
        <v>203</v>
      </c>
      <c r="T29" s="184"/>
      <c r="U29" s="183"/>
      <c r="V29" s="183"/>
      <c r="W29" s="183"/>
      <c r="X29" s="183"/>
      <c r="Y29" s="183"/>
      <c r="Z29" s="183"/>
      <c r="AA29" s="183"/>
      <c r="AB29" s="183"/>
      <c r="AC29" s="183"/>
      <c r="AD29" s="183"/>
      <c r="AE29" s="186"/>
    </row>
    <row r="30" spans="1:31" x14ac:dyDescent="0.2">
      <c r="A30" s="187">
        <v>2022</v>
      </c>
      <c r="B30" s="188">
        <v>178510.51572363282</v>
      </c>
      <c r="C30" s="188">
        <v>292029.10524180962</v>
      </c>
      <c r="D30" s="188">
        <v>0.50999357914924626</v>
      </c>
      <c r="E30" s="188">
        <v>273341.64649999997</v>
      </c>
      <c r="F30" s="188">
        <v>7820.7083377876279</v>
      </c>
      <c r="G30" s="188">
        <v>31560.62857751465</v>
      </c>
      <c r="H30" s="188">
        <v>12061.802950836181</v>
      </c>
      <c r="I30" s="194">
        <v>0</v>
      </c>
      <c r="J30" s="188">
        <v>12043.611127075434</v>
      </c>
      <c r="K30" s="194">
        <v>92.469476562500006</v>
      </c>
      <c r="L30" s="194">
        <v>0</v>
      </c>
      <c r="M30" s="188"/>
      <c r="T30" s="187"/>
      <c r="U30" s="189"/>
      <c r="V30" s="189"/>
      <c r="W30" s="189"/>
      <c r="X30" s="189"/>
      <c r="Y30" s="189"/>
      <c r="Z30" s="189"/>
      <c r="AA30" s="189"/>
      <c r="AB30" s="189"/>
      <c r="AC30" s="189"/>
      <c r="AD30" s="190"/>
      <c r="AE30" s="191"/>
    </row>
    <row r="31" spans="1:31" x14ac:dyDescent="0.2">
      <c r="A31" s="187">
        <f>1+A30</f>
        <v>2023</v>
      </c>
      <c r="B31" s="188">
        <v>128980.35820544434</v>
      </c>
      <c r="C31" s="188">
        <v>349706.66738510987</v>
      </c>
      <c r="D31" s="188">
        <v>0.50798057723045353</v>
      </c>
      <c r="E31" s="188">
        <v>273341.64649999997</v>
      </c>
      <c r="F31" s="188">
        <v>7700.8806558723454</v>
      </c>
      <c r="G31" s="188">
        <v>32286.702833374024</v>
      </c>
      <c r="H31" s="188">
        <v>15204.456932495117</v>
      </c>
      <c r="I31" s="194">
        <v>0</v>
      </c>
      <c r="J31" s="188">
        <v>11629.889263294936</v>
      </c>
      <c r="K31" s="194">
        <v>92.469476562500006</v>
      </c>
      <c r="L31" s="194">
        <v>0</v>
      </c>
      <c r="M31" s="188"/>
      <c r="T31" s="187"/>
      <c r="U31" s="189"/>
      <c r="V31" s="189"/>
      <c r="W31" s="189"/>
      <c r="X31" s="189"/>
      <c r="Y31" s="189"/>
      <c r="Z31" s="189"/>
      <c r="AA31" s="189"/>
      <c r="AB31" s="189"/>
      <c r="AC31" s="189"/>
      <c r="AD31" s="190"/>
      <c r="AE31" s="191"/>
    </row>
    <row r="32" spans="1:31" x14ac:dyDescent="0.2">
      <c r="A32" s="187">
        <f t="shared" ref="A32:A48" si="3">1+A31</f>
        <v>2024</v>
      </c>
      <c r="B32" s="188">
        <v>96088.433850067144</v>
      </c>
      <c r="C32" s="188">
        <v>377123.70322708774</v>
      </c>
      <c r="D32" s="188">
        <v>0.51001694512367246</v>
      </c>
      <c r="E32" s="188">
        <v>274117.29149999999</v>
      </c>
      <c r="F32" s="188">
        <v>7694.7634627723692</v>
      </c>
      <c r="G32" s="188">
        <v>40730.263434936525</v>
      </c>
      <c r="H32" s="188">
        <v>17544.753596069335</v>
      </c>
      <c r="I32" s="194">
        <v>0</v>
      </c>
      <c r="J32" s="188">
        <v>10737.267872930764</v>
      </c>
      <c r="K32" s="194">
        <v>1058.927796875</v>
      </c>
      <c r="L32" s="194">
        <v>0</v>
      </c>
      <c r="M32" s="188"/>
      <c r="T32" s="187"/>
      <c r="U32" s="189"/>
      <c r="V32" s="189"/>
      <c r="W32" s="189"/>
      <c r="X32" s="189"/>
      <c r="Y32" s="189"/>
      <c r="Z32" s="189"/>
      <c r="AA32" s="189"/>
      <c r="AB32" s="189"/>
      <c r="AC32" s="189"/>
      <c r="AD32" s="190"/>
      <c r="AE32" s="191"/>
    </row>
    <row r="33" spans="1:31" x14ac:dyDescent="0.2">
      <c r="A33" s="187">
        <f t="shared" si="3"/>
        <v>2025</v>
      </c>
      <c r="B33" s="188">
        <v>69619.909656494143</v>
      </c>
      <c r="C33" s="188">
        <v>391474.37811116455</v>
      </c>
      <c r="D33" s="188">
        <v>0.50828571534156797</v>
      </c>
      <c r="E33" s="188">
        <v>273341.64350000001</v>
      </c>
      <c r="F33" s="188">
        <v>7684.5035934944153</v>
      </c>
      <c r="G33" s="188">
        <v>53516.836292358399</v>
      </c>
      <c r="H33" s="188">
        <v>22527.97169848633</v>
      </c>
      <c r="I33" s="194">
        <v>0</v>
      </c>
      <c r="J33" s="188">
        <v>10225.224555497647</v>
      </c>
      <c r="K33" s="194">
        <v>2562.8551015624998</v>
      </c>
      <c r="L33" s="194">
        <v>0</v>
      </c>
      <c r="M33" s="188"/>
      <c r="T33" s="187"/>
      <c r="U33" s="189"/>
      <c r="V33" s="189"/>
      <c r="W33" s="189"/>
      <c r="X33" s="189"/>
      <c r="Y33" s="189"/>
      <c r="Z33" s="189"/>
      <c r="AA33" s="189"/>
      <c r="AB33" s="189"/>
      <c r="AC33" s="189"/>
      <c r="AD33" s="190"/>
      <c r="AE33" s="191"/>
    </row>
    <row r="34" spans="1:31" x14ac:dyDescent="0.2">
      <c r="A34" s="187">
        <f t="shared" si="3"/>
        <v>2026</v>
      </c>
      <c r="B34" s="188">
        <v>66299.905317382814</v>
      </c>
      <c r="C34" s="188">
        <v>378598.95993770706</v>
      </c>
      <c r="D34" s="188">
        <v>0.1192601146697998</v>
      </c>
      <c r="E34" s="188">
        <v>273341.64199999999</v>
      </c>
      <c r="F34" s="188">
        <v>7761.2870077896114</v>
      </c>
      <c r="G34" s="188">
        <v>66295.809709838868</v>
      </c>
      <c r="H34" s="188">
        <v>28682.781592407227</v>
      </c>
      <c r="I34" s="194">
        <v>0</v>
      </c>
      <c r="J34" s="188">
        <v>10075.465645897388</v>
      </c>
      <c r="K34" s="194">
        <v>5742.0125390624999</v>
      </c>
      <c r="L34" s="194">
        <v>0</v>
      </c>
      <c r="M34" s="188"/>
      <c r="T34" s="187"/>
      <c r="U34" s="189"/>
      <c r="V34" s="189"/>
      <c r="W34" s="189"/>
      <c r="X34" s="189"/>
      <c r="Y34" s="189"/>
      <c r="Z34" s="189"/>
      <c r="AA34" s="189"/>
      <c r="AB34" s="189"/>
      <c r="AC34" s="189"/>
      <c r="AD34" s="190"/>
      <c r="AE34" s="191"/>
    </row>
    <row r="35" spans="1:31" x14ac:dyDescent="0.2">
      <c r="A35" s="187">
        <f t="shared" si="3"/>
        <v>2027</v>
      </c>
      <c r="B35" s="188">
        <v>76583.83767773438</v>
      </c>
      <c r="C35" s="188">
        <v>357083.79760073079</v>
      </c>
      <c r="D35" s="188">
        <v>0.11408831977844239</v>
      </c>
      <c r="E35" s="188">
        <v>273341.64500000002</v>
      </c>
      <c r="F35" s="188">
        <v>7822.0532736091618</v>
      </c>
      <c r="G35" s="188">
        <v>79003.35103527832</v>
      </c>
      <c r="H35" s="188">
        <v>35389.278245849608</v>
      </c>
      <c r="I35" s="194">
        <v>0</v>
      </c>
      <c r="J35" s="188">
        <v>10035.997644946814</v>
      </c>
      <c r="K35" s="194">
        <v>8830.8353203125007</v>
      </c>
      <c r="L35" s="194">
        <v>0</v>
      </c>
      <c r="M35" s="188"/>
      <c r="T35" s="187"/>
      <c r="U35" s="189"/>
      <c r="V35" s="189"/>
      <c r="W35" s="189"/>
      <c r="X35" s="189"/>
      <c r="Y35" s="189"/>
      <c r="Z35" s="189"/>
      <c r="AA35" s="189"/>
      <c r="AB35" s="189"/>
      <c r="AC35" s="189"/>
      <c r="AD35" s="190"/>
      <c r="AE35" s="191"/>
    </row>
    <row r="36" spans="1:31" x14ac:dyDescent="0.2">
      <c r="A36" s="187">
        <f t="shared" si="3"/>
        <v>2028</v>
      </c>
      <c r="B36" s="188">
        <v>78063.962203125004</v>
      </c>
      <c r="C36" s="188">
        <v>335308.56472087291</v>
      </c>
      <c r="D36" s="188">
        <v>0.24393054270744324</v>
      </c>
      <c r="E36" s="188">
        <v>274117.29149999999</v>
      </c>
      <c r="F36" s="188">
        <v>7903.5256261253353</v>
      </c>
      <c r="G36" s="188">
        <v>91689.571820190424</v>
      </c>
      <c r="H36" s="188">
        <v>41833.042635131838</v>
      </c>
      <c r="I36" s="194">
        <v>0</v>
      </c>
      <c r="J36" s="188">
        <v>10200.804425776005</v>
      </c>
      <c r="K36" s="194">
        <v>13302.297421875001</v>
      </c>
      <c r="L36" s="194">
        <v>0</v>
      </c>
      <c r="M36" s="188"/>
      <c r="T36" s="187"/>
      <c r="U36" s="189"/>
      <c r="V36" s="189"/>
      <c r="W36" s="189"/>
      <c r="X36" s="189"/>
      <c r="Y36" s="189"/>
      <c r="Z36" s="189"/>
      <c r="AA36" s="189"/>
      <c r="AB36" s="189"/>
      <c r="AC36" s="189"/>
      <c r="AD36" s="190"/>
      <c r="AE36" s="191"/>
    </row>
    <row r="37" spans="1:31" x14ac:dyDescent="0.2">
      <c r="A37" s="187">
        <f t="shared" si="3"/>
        <v>2029</v>
      </c>
      <c r="B37" s="188">
        <v>66947.551617187506</v>
      </c>
      <c r="C37" s="188">
        <v>327441.04063913296</v>
      </c>
      <c r="D37" s="188">
        <v>0.11453882551193237</v>
      </c>
      <c r="E37" s="188">
        <v>273341.64500000002</v>
      </c>
      <c r="F37" s="188">
        <v>7861.5440566177367</v>
      </c>
      <c r="G37" s="188">
        <v>104115.90964001465</v>
      </c>
      <c r="H37" s="188">
        <v>48741.884476562504</v>
      </c>
      <c r="I37" s="194">
        <v>0</v>
      </c>
      <c r="J37" s="188">
        <v>9880.0013252363206</v>
      </c>
      <c r="K37" s="194">
        <v>22701.257820312501</v>
      </c>
      <c r="L37" s="194">
        <v>0</v>
      </c>
      <c r="M37" s="188"/>
      <c r="T37" s="187"/>
      <c r="U37" s="189"/>
      <c r="V37" s="189"/>
      <c r="W37" s="189"/>
      <c r="X37" s="189"/>
      <c r="Y37" s="189"/>
      <c r="Z37" s="189"/>
      <c r="AA37" s="189"/>
      <c r="AB37" s="189"/>
      <c r="AC37" s="189"/>
      <c r="AD37" s="190"/>
      <c r="AE37" s="191"/>
    </row>
    <row r="38" spans="1:31" x14ac:dyDescent="0.2">
      <c r="A38" s="187">
        <f t="shared" si="3"/>
        <v>2030</v>
      </c>
      <c r="B38" s="188">
        <v>48989.229769531252</v>
      </c>
      <c r="C38" s="188">
        <v>353129.63991878746</v>
      </c>
      <c r="D38" s="188">
        <v>0.1091911883354187</v>
      </c>
      <c r="E38" s="188">
        <v>273341.64649999997</v>
      </c>
      <c r="F38" s="188">
        <v>7928.8905544166564</v>
      </c>
      <c r="G38" s="188">
        <v>117373.15744812012</v>
      </c>
      <c r="H38" s="188">
        <v>56772.140071166992</v>
      </c>
      <c r="I38" s="194">
        <v>0</v>
      </c>
      <c r="J38" s="188">
        <v>10100.010527122855</v>
      </c>
      <c r="K38" s="194">
        <v>27902.6655703125</v>
      </c>
      <c r="L38" s="194">
        <v>0</v>
      </c>
      <c r="M38" s="188"/>
      <c r="T38" s="187"/>
      <c r="U38" s="189"/>
      <c r="V38" s="189"/>
      <c r="W38" s="189"/>
      <c r="X38" s="189"/>
      <c r="Y38" s="189"/>
      <c r="Z38" s="189"/>
      <c r="AA38" s="189"/>
      <c r="AB38" s="189"/>
      <c r="AC38" s="189"/>
      <c r="AD38" s="190"/>
      <c r="AE38" s="191"/>
    </row>
    <row r="39" spans="1:31" x14ac:dyDescent="0.2">
      <c r="A39" s="187">
        <f t="shared" si="3"/>
        <v>2031</v>
      </c>
      <c r="B39" s="188">
        <v>48763.075414062499</v>
      </c>
      <c r="C39" s="188">
        <v>342507.80261219956</v>
      </c>
      <c r="D39" s="188">
        <v>0.47674092388153078</v>
      </c>
      <c r="E39" s="188">
        <v>273341.64649999997</v>
      </c>
      <c r="F39" s="188">
        <v>7947.893703651428</v>
      </c>
      <c r="G39" s="188">
        <v>130475.92854235839</v>
      </c>
      <c r="H39" s="188">
        <v>70205.446542236328</v>
      </c>
      <c r="I39" s="194">
        <v>0</v>
      </c>
      <c r="J39" s="188">
        <v>10139.18835978365</v>
      </c>
      <c r="K39" s="194">
        <v>27902.6655703125</v>
      </c>
      <c r="L39" s="194">
        <v>0</v>
      </c>
      <c r="M39" s="188"/>
      <c r="T39" s="187"/>
      <c r="U39" s="189"/>
      <c r="V39" s="189"/>
      <c r="W39" s="189"/>
      <c r="X39" s="189"/>
      <c r="Y39" s="189"/>
      <c r="Z39" s="189"/>
      <c r="AA39" s="189"/>
      <c r="AB39" s="189"/>
      <c r="AC39" s="189"/>
      <c r="AD39" s="190"/>
      <c r="AE39" s="191"/>
    </row>
    <row r="40" spans="1:31" x14ac:dyDescent="0.2">
      <c r="A40" s="187">
        <f t="shared" si="3"/>
        <v>2032</v>
      </c>
      <c r="B40" s="188">
        <v>47544.280960937504</v>
      </c>
      <c r="C40" s="188">
        <v>329860.12997097528</v>
      </c>
      <c r="D40" s="188">
        <v>0.11139680528640747</v>
      </c>
      <c r="E40" s="188">
        <v>274117.2905</v>
      </c>
      <c r="F40" s="188">
        <v>8001.7046682815553</v>
      </c>
      <c r="G40" s="188">
        <v>143788.82346765135</v>
      </c>
      <c r="H40" s="188">
        <v>81304.809651367192</v>
      </c>
      <c r="I40" s="194">
        <v>0</v>
      </c>
      <c r="J40" s="188">
        <v>10149.445462550759</v>
      </c>
      <c r="K40" s="194">
        <v>27988.157421874999</v>
      </c>
      <c r="L40" s="194">
        <v>0</v>
      </c>
      <c r="M40" s="188"/>
      <c r="T40" s="187"/>
      <c r="U40" s="189"/>
      <c r="V40" s="189"/>
      <c r="W40" s="189"/>
      <c r="X40" s="189"/>
      <c r="Y40" s="189"/>
      <c r="Z40" s="189"/>
      <c r="AA40" s="189"/>
      <c r="AB40" s="189"/>
      <c r="AC40" s="189"/>
      <c r="AD40" s="190"/>
      <c r="AE40" s="191"/>
    </row>
    <row r="41" spans="1:31" x14ac:dyDescent="0.2">
      <c r="A41" s="187">
        <f t="shared" si="3"/>
        <v>2033</v>
      </c>
      <c r="B41" s="188">
        <v>47211.730710937503</v>
      </c>
      <c r="C41" s="188">
        <v>318149.94393739366</v>
      </c>
      <c r="D41" s="188">
        <v>0.1140223331451416</v>
      </c>
      <c r="E41" s="188">
        <v>273341.64350000001</v>
      </c>
      <c r="F41" s="188">
        <v>7960.6751992187501</v>
      </c>
      <c r="G41" s="188">
        <v>155245.83939001465</v>
      </c>
      <c r="H41" s="188">
        <v>87380.076544189447</v>
      </c>
      <c r="I41" s="194">
        <v>0</v>
      </c>
      <c r="J41" s="188">
        <v>10207.770390486003</v>
      </c>
      <c r="K41" s="194">
        <v>32526.139570312502</v>
      </c>
      <c r="L41" s="194">
        <v>0</v>
      </c>
      <c r="M41" s="188"/>
      <c r="T41" s="187"/>
      <c r="U41" s="189"/>
      <c r="V41" s="189"/>
      <c r="W41" s="189"/>
      <c r="X41" s="189"/>
      <c r="Y41" s="189"/>
      <c r="Z41" s="189"/>
      <c r="AA41" s="189"/>
      <c r="AB41" s="189"/>
      <c r="AC41" s="189"/>
      <c r="AD41" s="190"/>
      <c r="AE41" s="191"/>
    </row>
    <row r="42" spans="1:31" x14ac:dyDescent="0.2">
      <c r="A42" s="187">
        <f t="shared" si="3"/>
        <v>2034</v>
      </c>
      <c r="B42" s="188">
        <v>46954.424132812499</v>
      </c>
      <c r="C42" s="188">
        <v>315851.93019060517</v>
      </c>
      <c r="D42" s="188">
        <v>0.11504702758789062</v>
      </c>
      <c r="E42" s="188">
        <v>264316.5955</v>
      </c>
      <c r="F42" s="188">
        <v>8033.3829686546324</v>
      </c>
      <c r="G42" s="188">
        <v>160530.19298962402</v>
      </c>
      <c r="H42" s="188">
        <v>89508.069987182622</v>
      </c>
      <c r="I42" s="194">
        <v>0</v>
      </c>
      <c r="J42" s="188">
        <v>10066.677339500069</v>
      </c>
      <c r="K42" s="194">
        <v>45433.336820312499</v>
      </c>
      <c r="L42" s="194">
        <v>0</v>
      </c>
      <c r="M42" s="188"/>
      <c r="T42" s="187"/>
      <c r="U42" s="189"/>
      <c r="V42" s="189"/>
      <c r="W42" s="189"/>
      <c r="X42" s="189"/>
      <c r="Y42" s="189"/>
      <c r="Z42" s="189"/>
      <c r="AA42" s="189"/>
      <c r="AB42" s="189"/>
      <c r="AC42" s="189"/>
      <c r="AD42" s="190"/>
      <c r="AE42" s="191"/>
    </row>
    <row r="43" spans="1:31" x14ac:dyDescent="0.2">
      <c r="A43" s="187">
        <f t="shared" si="3"/>
        <v>2035</v>
      </c>
      <c r="B43" s="188">
        <v>47077.999398437503</v>
      </c>
      <c r="C43" s="188">
        <v>317622.01767334412</v>
      </c>
      <c r="D43" s="188">
        <v>0.11583837795257568</v>
      </c>
      <c r="E43" s="188">
        <v>258053.18150000001</v>
      </c>
      <c r="F43" s="188">
        <v>8063.755926799774</v>
      </c>
      <c r="G43" s="188">
        <v>160731.61851501465</v>
      </c>
      <c r="H43" s="188">
        <v>92182.435304687504</v>
      </c>
      <c r="I43" s="194">
        <v>0</v>
      </c>
      <c r="J43" s="188">
        <v>10146.364585433603</v>
      </c>
      <c r="K43" s="194">
        <v>45433.336820312499</v>
      </c>
      <c r="L43" s="194">
        <v>0</v>
      </c>
      <c r="M43" s="188"/>
      <c r="T43" s="187"/>
      <c r="U43" s="189"/>
      <c r="V43" s="189"/>
      <c r="W43" s="189"/>
      <c r="X43" s="189"/>
      <c r="Y43" s="189"/>
      <c r="Z43" s="189"/>
      <c r="AA43" s="189"/>
      <c r="AB43" s="189"/>
      <c r="AC43" s="189"/>
      <c r="AD43" s="190"/>
      <c r="AE43" s="191"/>
    </row>
    <row r="44" spans="1:31" x14ac:dyDescent="0.2">
      <c r="A44" s="187">
        <f t="shared" si="3"/>
        <v>2036</v>
      </c>
      <c r="B44" s="188">
        <v>44753.655238281252</v>
      </c>
      <c r="C44" s="188">
        <v>318821.27780310455</v>
      </c>
      <c r="D44" s="188">
        <v>0.11637933564186097</v>
      </c>
      <c r="E44" s="188">
        <v>258786.04449999999</v>
      </c>
      <c r="F44" s="188">
        <v>8121.6354710464475</v>
      </c>
      <c r="G44" s="188">
        <v>163013.4822286377</v>
      </c>
      <c r="H44" s="188">
        <v>97300.719380371098</v>
      </c>
      <c r="I44" s="194">
        <v>0</v>
      </c>
      <c r="J44" s="188">
        <v>10256.10263768661</v>
      </c>
      <c r="K44" s="194">
        <v>50210.182421874997</v>
      </c>
      <c r="L44" s="194">
        <v>0</v>
      </c>
      <c r="M44" s="204">
        <f t="shared" ref="M44:M47" si="4">SUM(B44:L44)</f>
        <v>951263.21606033819</v>
      </c>
      <c r="T44" s="187"/>
      <c r="U44" s="189"/>
      <c r="V44" s="189"/>
      <c r="W44" s="189"/>
      <c r="X44" s="189"/>
      <c r="Y44" s="189"/>
      <c r="Z44" s="189"/>
      <c r="AA44" s="189"/>
      <c r="AB44" s="189"/>
      <c r="AC44" s="189"/>
      <c r="AD44" s="190"/>
      <c r="AE44" s="191"/>
    </row>
    <row r="45" spans="1:31" x14ac:dyDescent="0.2">
      <c r="A45" s="187">
        <f t="shared" si="3"/>
        <v>2037</v>
      </c>
      <c r="B45" s="188">
        <v>41240.587541015622</v>
      </c>
      <c r="C45" s="188">
        <v>323873.92195676256</v>
      </c>
      <c r="D45" s="188">
        <v>0.11571432805061341</v>
      </c>
      <c r="E45" s="188">
        <v>252852.84224999999</v>
      </c>
      <c r="F45" s="188">
        <v>8157.988587703705</v>
      </c>
      <c r="G45" s="188">
        <v>162869.18905358887</v>
      </c>
      <c r="H45" s="188">
        <v>104858.66748071289</v>
      </c>
      <c r="I45" s="194">
        <v>0</v>
      </c>
      <c r="J45" s="188">
        <v>10304.473639356613</v>
      </c>
      <c r="K45" s="194">
        <v>50056.810820312501</v>
      </c>
      <c r="L45" s="194">
        <v>0</v>
      </c>
      <c r="M45" s="204">
        <f t="shared" si="4"/>
        <v>954214.59704378084</v>
      </c>
      <c r="T45" s="187"/>
      <c r="U45" s="189"/>
      <c r="V45" s="189"/>
      <c r="W45" s="189"/>
      <c r="X45" s="189"/>
      <c r="Y45" s="189"/>
      <c r="Z45" s="189"/>
      <c r="AA45" s="189"/>
      <c r="AB45" s="189"/>
      <c r="AC45" s="189"/>
      <c r="AD45" s="190"/>
      <c r="AE45" s="191"/>
    </row>
    <row r="46" spans="1:31" x14ac:dyDescent="0.2">
      <c r="A46" s="187">
        <f t="shared" si="3"/>
        <v>2038</v>
      </c>
      <c r="B46" s="188">
        <v>41789.410542968748</v>
      </c>
      <c r="C46" s="188">
        <v>321405.56327929115</v>
      </c>
      <c r="D46" s="188">
        <v>1.1506061051487924</v>
      </c>
      <c r="E46" s="188">
        <v>250557.1875</v>
      </c>
      <c r="F46" s="188">
        <v>8175.9502960472109</v>
      </c>
      <c r="G46" s="188">
        <v>162616.97669152831</v>
      </c>
      <c r="H46" s="188">
        <v>108799.38108850097</v>
      </c>
      <c r="I46" s="194">
        <v>0</v>
      </c>
      <c r="J46" s="188">
        <v>10343.215543586732</v>
      </c>
      <c r="K46" s="194">
        <v>51597.919320312503</v>
      </c>
      <c r="L46" s="194">
        <v>0</v>
      </c>
      <c r="M46" s="204">
        <f t="shared" si="4"/>
        <v>955286.75486834091</v>
      </c>
      <c r="T46" s="187"/>
      <c r="U46" s="189"/>
      <c r="V46" s="189"/>
      <c r="W46" s="189"/>
      <c r="X46" s="189"/>
      <c r="Y46" s="189"/>
      <c r="Z46" s="189"/>
      <c r="AA46" s="189"/>
      <c r="AB46" s="189"/>
      <c r="AC46" s="189"/>
      <c r="AD46" s="190"/>
      <c r="AE46" s="191"/>
    </row>
    <row r="47" spans="1:31" x14ac:dyDescent="0.2">
      <c r="A47" s="187">
        <f t="shared" si="3"/>
        <v>2039</v>
      </c>
      <c r="B47" s="188">
        <v>39769.211785156251</v>
      </c>
      <c r="C47" s="188">
        <v>318219.39286425925</v>
      </c>
      <c r="D47" s="188">
        <v>0.77794463813304904</v>
      </c>
      <c r="E47" s="188">
        <v>250557.1875</v>
      </c>
      <c r="F47" s="188">
        <v>8201.9139439125065</v>
      </c>
      <c r="G47" s="188">
        <v>161941.45582751464</v>
      </c>
      <c r="H47" s="188">
        <v>113643.78930249023</v>
      </c>
      <c r="I47" s="194">
        <v>0</v>
      </c>
      <c r="J47" s="188">
        <v>10556.996982952356</v>
      </c>
      <c r="K47" s="194">
        <v>57762.600820312502</v>
      </c>
      <c r="L47" s="194">
        <v>0</v>
      </c>
      <c r="M47" s="204">
        <f t="shared" si="4"/>
        <v>960653.3269712358</v>
      </c>
      <c r="T47" s="187"/>
      <c r="U47" s="189"/>
      <c r="V47" s="189"/>
      <c r="W47" s="189"/>
      <c r="X47" s="189"/>
      <c r="Y47" s="189"/>
      <c r="Z47" s="189"/>
      <c r="AA47" s="189"/>
      <c r="AB47" s="189"/>
      <c r="AC47" s="189"/>
      <c r="AD47" s="190"/>
      <c r="AE47" s="191"/>
    </row>
    <row r="48" spans="1:31" x14ac:dyDescent="0.2">
      <c r="A48" s="187">
        <f t="shared" si="3"/>
        <v>2040</v>
      </c>
      <c r="B48" s="188">
        <v>39372.203726562497</v>
      </c>
      <c r="C48" s="188">
        <v>320961.45871257415</v>
      </c>
      <c r="D48" s="188">
        <v>0.60074223709106445</v>
      </c>
      <c r="E48" s="188">
        <v>251268.6575</v>
      </c>
      <c r="F48" s="188">
        <v>8222.4537430038454</v>
      </c>
      <c r="G48" s="188">
        <v>162123.6441781006</v>
      </c>
      <c r="H48" s="188">
        <v>118943.8666036377</v>
      </c>
      <c r="I48" s="194">
        <v>0</v>
      </c>
      <c r="J48" s="188">
        <v>10896.148738743783</v>
      </c>
      <c r="K48" s="194">
        <v>57939.582421874999</v>
      </c>
      <c r="L48" s="194">
        <v>0</v>
      </c>
      <c r="M48" s="204">
        <f>SUM(B48:L48)</f>
        <v>969728.61636673473</v>
      </c>
      <c r="T48" s="187"/>
      <c r="U48" s="189"/>
      <c r="V48" s="189"/>
      <c r="W48" s="189"/>
      <c r="X48" s="189"/>
      <c r="Y48" s="189"/>
      <c r="Z48" s="189"/>
      <c r="AA48" s="189"/>
      <c r="AB48" s="189"/>
      <c r="AC48" s="189"/>
      <c r="AD48" s="190"/>
      <c r="AE48" s="191"/>
    </row>
    <row r="49" spans="1:31" x14ac:dyDescent="0.2">
      <c r="A49" s="187"/>
      <c r="B49" s="205">
        <f>B45/$M45</f>
        <v>4.3219405434355811E-2</v>
      </c>
      <c r="C49" s="205">
        <f t="shared" ref="C49:L49" si="5">C45/$M45</f>
        <v>0.3394141348918211</v>
      </c>
      <c r="D49" s="205">
        <f t="shared" si="5"/>
        <v>1.2126656667075095E-7</v>
      </c>
      <c r="E49" s="205">
        <f t="shared" si="5"/>
        <v>0.26498530103537987</v>
      </c>
      <c r="F49" s="205">
        <f t="shared" si="5"/>
        <v>8.5494275742350693E-3</v>
      </c>
      <c r="G49" s="205">
        <f t="shared" si="5"/>
        <v>0.17068402596037438</v>
      </c>
      <c r="H49" s="205">
        <f t="shared" si="5"/>
        <v>0.10989002663087725</v>
      </c>
      <c r="I49" s="205">
        <f t="shared" si="5"/>
        <v>0</v>
      </c>
      <c r="J49" s="205">
        <f t="shared" si="5"/>
        <v>1.0798905897353221E-2</v>
      </c>
      <c r="K49" s="205">
        <f t="shared" si="5"/>
        <v>5.2458651309036534E-2</v>
      </c>
      <c r="L49" s="205">
        <f t="shared" si="5"/>
        <v>0</v>
      </c>
      <c r="M49" s="188"/>
      <c r="U49" s="200"/>
      <c r="V49" s="200"/>
      <c r="W49" s="200"/>
      <c r="X49" s="200"/>
      <c r="Y49" s="200"/>
      <c r="Z49" s="200"/>
      <c r="AA49" s="201"/>
      <c r="AB49" s="201"/>
      <c r="AC49" s="200"/>
      <c r="AE49" s="191"/>
    </row>
    <row r="50" spans="1:31" x14ac:dyDescent="0.2">
      <c r="A50" s="187"/>
      <c r="B50" s="188"/>
      <c r="C50" s="188"/>
      <c r="D50" s="188"/>
      <c r="E50" s="193">
        <f>C49+E49</f>
        <v>0.60439943592720091</v>
      </c>
      <c r="F50" s="188"/>
      <c r="G50" s="188"/>
      <c r="H50" s="188"/>
      <c r="I50" s="188"/>
      <c r="J50" s="188"/>
      <c r="K50" s="206">
        <f>G49+H49+K49</f>
        <v>0.33303270390028816</v>
      </c>
      <c r="L50" s="194"/>
      <c r="M50" s="188"/>
      <c r="U50" s="200"/>
      <c r="V50" s="200"/>
      <c r="W50" s="200"/>
      <c r="X50" s="200"/>
      <c r="Y50" s="200"/>
      <c r="Z50" s="200"/>
      <c r="AA50" s="201"/>
      <c r="AB50" s="201"/>
      <c r="AC50" s="200"/>
      <c r="AE50" s="191"/>
    </row>
    <row r="51" spans="1:31" x14ac:dyDescent="0.2">
      <c r="A51" s="187"/>
      <c r="B51" s="188"/>
      <c r="C51" s="188"/>
      <c r="D51" s="188"/>
      <c r="E51" s="188"/>
      <c r="F51" s="188"/>
      <c r="G51" s="188"/>
      <c r="H51" s="188"/>
      <c r="I51" s="188"/>
      <c r="J51" s="188"/>
      <c r="M51" s="188"/>
    </row>
    <row r="52" spans="1:31" x14ac:dyDescent="0.25">
      <c r="A52" s="181" t="s">
        <v>212</v>
      </c>
    </row>
    <row r="53" spans="1:31" x14ac:dyDescent="0.25">
      <c r="A53" s="183" t="s">
        <v>193</v>
      </c>
    </row>
    <row r="54" spans="1:31" x14ac:dyDescent="0.2">
      <c r="A54" s="184" t="s">
        <v>5</v>
      </c>
      <c r="B54" s="183" t="s">
        <v>194</v>
      </c>
      <c r="C54" s="183" t="s">
        <v>195</v>
      </c>
      <c r="D54" s="183" t="s">
        <v>196</v>
      </c>
      <c r="E54" s="183" t="s">
        <v>197</v>
      </c>
      <c r="F54" s="183" t="s">
        <v>198</v>
      </c>
      <c r="G54" s="183" t="s">
        <v>189</v>
      </c>
      <c r="H54" s="183" t="s">
        <v>199</v>
      </c>
      <c r="I54" s="183" t="s">
        <v>200</v>
      </c>
      <c r="J54" s="183" t="s">
        <v>201</v>
      </c>
      <c r="K54" s="183" t="s">
        <v>202</v>
      </c>
      <c r="L54" s="183" t="s">
        <v>203</v>
      </c>
      <c r="T54" s="184"/>
      <c r="U54" s="183"/>
      <c r="V54" s="183"/>
      <c r="W54" s="183"/>
      <c r="X54" s="183"/>
      <c r="Y54" s="183"/>
      <c r="Z54" s="183"/>
      <c r="AA54" s="183"/>
      <c r="AB54" s="183"/>
      <c r="AC54" s="183"/>
      <c r="AD54" s="183"/>
      <c r="AE54" s="186"/>
    </row>
    <row r="55" spans="1:31" x14ac:dyDescent="0.2">
      <c r="A55" s="187">
        <v>2022</v>
      </c>
      <c r="B55" s="188">
        <v>178512.41917114257</v>
      </c>
      <c r="C55" s="188">
        <v>292034.08589131426</v>
      </c>
      <c r="D55" s="188">
        <v>0.50999357914924626</v>
      </c>
      <c r="E55" s="188">
        <v>273341.64649999997</v>
      </c>
      <c r="F55" s="188">
        <v>7820.9015663032533</v>
      </c>
      <c r="G55" s="188">
        <v>31560.62857751465</v>
      </c>
      <c r="H55" s="188">
        <v>12061.802950836181</v>
      </c>
      <c r="I55" s="190">
        <v>0</v>
      </c>
      <c r="J55" s="188">
        <v>12043.241371826411</v>
      </c>
      <c r="K55" s="194">
        <v>92.469476562500006</v>
      </c>
      <c r="L55" s="190">
        <v>0</v>
      </c>
      <c r="M55" s="194"/>
      <c r="T55" s="187"/>
      <c r="U55" s="189"/>
      <c r="V55" s="189"/>
      <c r="W55" s="189"/>
      <c r="X55" s="189"/>
      <c r="Y55" s="189"/>
      <c r="Z55" s="189"/>
      <c r="AA55" s="189"/>
      <c r="AB55" s="189"/>
      <c r="AC55" s="189"/>
      <c r="AD55" s="190"/>
      <c r="AE55" s="191"/>
    </row>
    <row r="56" spans="1:31" x14ac:dyDescent="0.2">
      <c r="A56" s="187">
        <f>1+A55</f>
        <v>2023</v>
      </c>
      <c r="B56" s="188">
        <v>129008.81765075684</v>
      </c>
      <c r="C56" s="188">
        <v>349562.38867261721</v>
      </c>
      <c r="D56" s="188">
        <v>0.50798057723045353</v>
      </c>
      <c r="E56" s="188">
        <v>273341.64649999997</v>
      </c>
      <c r="F56" s="188">
        <v>7701.3519586067196</v>
      </c>
      <c r="G56" s="188">
        <v>32286.702833374024</v>
      </c>
      <c r="H56" s="188">
        <v>15204.456932495117</v>
      </c>
      <c r="I56" s="190">
        <v>0</v>
      </c>
      <c r="J56" s="188">
        <v>11628.367974640847</v>
      </c>
      <c r="K56" s="194">
        <v>92.469476562500006</v>
      </c>
      <c r="L56" s="190">
        <v>0</v>
      </c>
      <c r="M56" s="194"/>
      <c r="T56" s="187"/>
      <c r="U56" s="189"/>
      <c r="V56" s="189"/>
      <c r="W56" s="189"/>
      <c r="X56" s="189"/>
      <c r="Y56" s="189"/>
      <c r="Z56" s="189"/>
      <c r="AA56" s="189"/>
      <c r="AB56" s="189"/>
      <c r="AC56" s="189"/>
      <c r="AD56" s="190"/>
      <c r="AE56" s="191"/>
    </row>
    <row r="57" spans="1:31" x14ac:dyDescent="0.2">
      <c r="A57" s="187">
        <f t="shared" ref="A57:A73" si="6">1+A56</f>
        <v>2024</v>
      </c>
      <c r="B57" s="188">
        <v>94365.669499298092</v>
      </c>
      <c r="C57" s="188">
        <v>383895.65075890278</v>
      </c>
      <c r="D57" s="188">
        <v>0.51013343000411993</v>
      </c>
      <c r="E57" s="188">
        <v>274117.29149999999</v>
      </c>
      <c r="F57" s="188">
        <v>7683.0154491004942</v>
      </c>
      <c r="G57" s="188">
        <v>34392.297997436523</v>
      </c>
      <c r="H57" s="188">
        <v>15386.094596069335</v>
      </c>
      <c r="I57" s="190">
        <v>0</v>
      </c>
      <c r="J57" s="188">
        <v>10708.547028609515</v>
      </c>
      <c r="K57" s="194">
        <v>1058.927796875</v>
      </c>
      <c r="L57" s="190">
        <v>0</v>
      </c>
      <c r="M57" s="194"/>
      <c r="T57" s="187"/>
      <c r="U57" s="189"/>
      <c r="V57" s="189"/>
      <c r="W57" s="189"/>
      <c r="X57" s="189"/>
      <c r="Y57" s="189"/>
      <c r="Z57" s="189"/>
      <c r="AA57" s="189"/>
      <c r="AB57" s="189"/>
      <c r="AC57" s="189"/>
      <c r="AD57" s="190"/>
      <c r="AE57" s="191"/>
    </row>
    <row r="58" spans="1:31" x14ac:dyDescent="0.2">
      <c r="A58" s="187">
        <f t="shared" si="6"/>
        <v>2025</v>
      </c>
      <c r="B58" s="188">
        <v>64346.56513305664</v>
      </c>
      <c r="C58" s="188">
        <v>408927.49667527532</v>
      </c>
      <c r="D58" s="188">
        <v>0.50822861576080325</v>
      </c>
      <c r="E58" s="188">
        <v>273341.64199999999</v>
      </c>
      <c r="F58" s="188">
        <v>7647.5004040412905</v>
      </c>
      <c r="G58" s="188">
        <v>38288.1876361084</v>
      </c>
      <c r="H58" s="188">
        <v>17976.632792236327</v>
      </c>
      <c r="I58" s="190">
        <v>0</v>
      </c>
      <c r="J58" s="188">
        <v>9900.0504436120991</v>
      </c>
      <c r="K58" s="194">
        <v>2562.8551015624998</v>
      </c>
      <c r="L58" s="190">
        <v>0</v>
      </c>
      <c r="M58" s="194"/>
      <c r="T58" s="187"/>
      <c r="U58" s="189"/>
      <c r="V58" s="189"/>
      <c r="W58" s="189"/>
      <c r="X58" s="189"/>
      <c r="Y58" s="189"/>
      <c r="Z58" s="189"/>
      <c r="AA58" s="189"/>
      <c r="AB58" s="189"/>
      <c r="AC58" s="189"/>
      <c r="AD58" s="190"/>
      <c r="AE58" s="191"/>
    </row>
    <row r="59" spans="1:31" x14ac:dyDescent="0.2">
      <c r="A59" s="187">
        <f t="shared" si="6"/>
        <v>2026</v>
      </c>
      <c r="B59" s="188">
        <v>56497.012723388674</v>
      </c>
      <c r="C59" s="188">
        <v>402746.53271361184</v>
      </c>
      <c r="D59" s="188">
        <v>0.11915295696258545</v>
      </c>
      <c r="E59" s="188">
        <v>273341.63250000001</v>
      </c>
      <c r="F59" s="188">
        <v>7704.988109840393</v>
      </c>
      <c r="G59" s="188">
        <v>42162.889303588869</v>
      </c>
      <c r="H59" s="188">
        <v>24507.977483032228</v>
      </c>
      <c r="I59" s="190">
        <v>0</v>
      </c>
      <c r="J59" s="188">
        <v>9587.718577378273</v>
      </c>
      <c r="K59" s="194">
        <v>5742.0125390624999</v>
      </c>
      <c r="L59" s="190">
        <v>0</v>
      </c>
      <c r="M59" s="194"/>
      <c r="T59" s="187"/>
      <c r="U59" s="189"/>
      <c r="V59" s="189"/>
      <c r="W59" s="189"/>
      <c r="X59" s="189"/>
      <c r="Y59" s="189"/>
      <c r="Z59" s="189"/>
      <c r="AA59" s="189"/>
      <c r="AB59" s="189"/>
      <c r="AC59" s="189"/>
      <c r="AD59" s="190"/>
      <c r="AE59" s="191"/>
    </row>
    <row r="60" spans="1:31" x14ac:dyDescent="0.2">
      <c r="A60" s="187">
        <f t="shared" si="6"/>
        <v>2027</v>
      </c>
      <c r="B60" s="188">
        <v>63839.27015234375</v>
      </c>
      <c r="C60" s="188">
        <v>390527.95439984085</v>
      </c>
      <c r="D60" s="188">
        <v>0.11389184141159057</v>
      </c>
      <c r="E60" s="188">
        <v>273341.63949999999</v>
      </c>
      <c r="F60" s="188">
        <v>7767.9562760505678</v>
      </c>
      <c r="G60" s="188">
        <v>46034.604879028324</v>
      </c>
      <c r="H60" s="188">
        <v>33569.823058349612</v>
      </c>
      <c r="I60" s="190">
        <v>0</v>
      </c>
      <c r="J60" s="188">
        <v>9393.8461433088778</v>
      </c>
      <c r="K60" s="194">
        <v>8830.8353203125007</v>
      </c>
      <c r="L60" s="190">
        <v>0</v>
      </c>
      <c r="M60" s="194"/>
      <c r="T60" s="187"/>
      <c r="U60" s="189"/>
      <c r="V60" s="189"/>
      <c r="W60" s="189"/>
      <c r="X60" s="189"/>
      <c r="Y60" s="189"/>
      <c r="Z60" s="189"/>
      <c r="AA60" s="189"/>
      <c r="AB60" s="189"/>
      <c r="AC60" s="189"/>
      <c r="AD60" s="190"/>
      <c r="AE60" s="191"/>
    </row>
    <row r="61" spans="1:31" x14ac:dyDescent="0.2">
      <c r="A61" s="187">
        <f t="shared" si="6"/>
        <v>2028</v>
      </c>
      <c r="B61" s="188">
        <v>71610.258875</v>
      </c>
      <c r="C61" s="188">
        <v>372294.53278974473</v>
      </c>
      <c r="D61" s="188">
        <v>0.11443696355819702</v>
      </c>
      <c r="E61" s="188">
        <v>274117.28749999998</v>
      </c>
      <c r="F61" s="188">
        <v>7860.1608036155703</v>
      </c>
      <c r="G61" s="188">
        <v>50013.86216394043</v>
      </c>
      <c r="H61" s="188">
        <v>43398.477072631838</v>
      </c>
      <c r="I61" s="190">
        <v>0</v>
      </c>
      <c r="J61" s="188">
        <v>9491.2421962802418</v>
      </c>
      <c r="K61" s="194">
        <v>13302.297421875001</v>
      </c>
      <c r="L61" s="190">
        <v>0</v>
      </c>
      <c r="M61" s="194"/>
      <c r="T61" s="187"/>
      <c r="U61" s="189"/>
      <c r="V61" s="189"/>
      <c r="W61" s="189"/>
      <c r="X61" s="189"/>
      <c r="Y61" s="189"/>
      <c r="Z61" s="189"/>
      <c r="AA61" s="189"/>
      <c r="AB61" s="189"/>
      <c r="AC61" s="189"/>
      <c r="AD61" s="190"/>
      <c r="AE61" s="191"/>
    </row>
    <row r="62" spans="1:31" x14ac:dyDescent="0.2">
      <c r="A62" s="187">
        <f t="shared" si="6"/>
        <v>2029</v>
      </c>
      <c r="B62" s="188">
        <v>62373.0139375</v>
      </c>
      <c r="C62" s="188">
        <v>363483.67511025129</v>
      </c>
      <c r="D62" s="188">
        <v>0.11443166041374206</v>
      </c>
      <c r="E62" s="188">
        <v>273341.64199999999</v>
      </c>
      <c r="F62" s="188">
        <v>7829.7756611099239</v>
      </c>
      <c r="G62" s="188">
        <v>55348.461233764647</v>
      </c>
      <c r="H62" s="188">
        <v>54449.7579453125</v>
      </c>
      <c r="I62" s="190">
        <v>0</v>
      </c>
      <c r="J62" s="188">
        <v>9160.6532078121309</v>
      </c>
      <c r="K62" s="194">
        <v>22701.257820312501</v>
      </c>
      <c r="L62" s="190">
        <v>0</v>
      </c>
      <c r="M62" s="194"/>
      <c r="T62" s="187"/>
      <c r="U62" s="189"/>
      <c r="V62" s="189"/>
      <c r="W62" s="189"/>
      <c r="X62" s="189"/>
      <c r="Y62" s="189"/>
      <c r="Z62" s="189"/>
      <c r="AA62" s="189"/>
      <c r="AB62" s="189"/>
      <c r="AC62" s="189"/>
      <c r="AD62" s="190"/>
      <c r="AE62" s="191"/>
    </row>
    <row r="63" spans="1:31" x14ac:dyDescent="0.2">
      <c r="A63" s="187">
        <f t="shared" si="6"/>
        <v>2030</v>
      </c>
      <c r="B63" s="188">
        <v>63190.485431152345</v>
      </c>
      <c r="C63" s="188">
        <v>348705.13006468723</v>
      </c>
      <c r="D63" s="188">
        <v>1.0097952070236207</v>
      </c>
      <c r="E63" s="188">
        <v>273341.64150000003</v>
      </c>
      <c r="F63" s="188">
        <v>7893.4995019264225</v>
      </c>
      <c r="G63" s="188">
        <v>64026.425635620115</v>
      </c>
      <c r="H63" s="188">
        <v>66676.623227416989</v>
      </c>
      <c r="I63" s="190">
        <v>0</v>
      </c>
      <c r="J63" s="188">
        <v>9054.460270630836</v>
      </c>
      <c r="K63" s="194">
        <v>27902.6655703125</v>
      </c>
      <c r="L63" s="190">
        <v>0</v>
      </c>
      <c r="M63" s="194"/>
      <c r="T63" s="187"/>
      <c r="U63" s="189"/>
      <c r="V63" s="189"/>
      <c r="W63" s="189"/>
      <c r="X63" s="189"/>
      <c r="Y63" s="189"/>
      <c r="Z63" s="189"/>
      <c r="AA63" s="189"/>
      <c r="AB63" s="189"/>
      <c r="AC63" s="189"/>
      <c r="AD63" s="190"/>
      <c r="AE63" s="191"/>
    </row>
    <row r="64" spans="1:31" x14ac:dyDescent="0.2">
      <c r="A64" s="187">
        <f t="shared" si="6"/>
        <v>2031</v>
      </c>
      <c r="B64" s="188">
        <v>63121.652937500003</v>
      </c>
      <c r="C64" s="188">
        <v>337307.88259030483</v>
      </c>
      <c r="D64" s="188">
        <v>0.11028320312500001</v>
      </c>
      <c r="E64" s="188">
        <v>273341.63799999998</v>
      </c>
      <c r="F64" s="188">
        <v>7924.5666944122313</v>
      </c>
      <c r="G64" s="188">
        <v>72067.992386108395</v>
      </c>
      <c r="H64" s="188">
        <v>80298.284135986323</v>
      </c>
      <c r="I64" s="190">
        <v>0</v>
      </c>
      <c r="J64" s="188">
        <v>9080.6702047612671</v>
      </c>
      <c r="K64" s="194">
        <v>27902.6655703125</v>
      </c>
      <c r="L64" s="190">
        <v>0</v>
      </c>
      <c r="M64" s="194"/>
      <c r="T64" s="187"/>
      <c r="U64" s="189"/>
      <c r="V64" s="189"/>
      <c r="W64" s="189"/>
      <c r="X64" s="189"/>
      <c r="Y64" s="189"/>
      <c r="Z64" s="189"/>
      <c r="AA64" s="189"/>
      <c r="AB64" s="189"/>
      <c r="AC64" s="189"/>
      <c r="AD64" s="190"/>
      <c r="AE64" s="191"/>
    </row>
    <row r="65" spans="1:31" x14ac:dyDescent="0.2">
      <c r="A65" s="187">
        <f t="shared" si="6"/>
        <v>2032</v>
      </c>
      <c r="B65" s="188">
        <v>62803.6436875</v>
      </c>
      <c r="C65" s="188">
        <v>324264.41886314342</v>
      </c>
      <c r="D65" s="188">
        <v>0.11156317234039306</v>
      </c>
      <c r="E65" s="188">
        <v>274117.27899999998</v>
      </c>
      <c r="F65" s="188">
        <v>7956.2670569190977</v>
      </c>
      <c r="G65" s="188">
        <v>78364.34162390136</v>
      </c>
      <c r="H65" s="188">
        <v>95160.628307617182</v>
      </c>
      <c r="I65" s="190">
        <v>0</v>
      </c>
      <c r="J65" s="188">
        <v>9092.7666730744841</v>
      </c>
      <c r="K65" s="194">
        <v>27988.157421874999</v>
      </c>
      <c r="L65" s="190">
        <v>0</v>
      </c>
      <c r="M65" s="194"/>
      <c r="T65" s="187"/>
      <c r="U65" s="189"/>
      <c r="V65" s="189"/>
      <c r="W65" s="189"/>
      <c r="X65" s="189"/>
      <c r="Y65" s="189"/>
      <c r="Z65" s="189"/>
      <c r="AA65" s="189"/>
      <c r="AB65" s="189"/>
      <c r="AC65" s="189"/>
      <c r="AD65" s="190"/>
      <c r="AE65" s="191"/>
    </row>
    <row r="66" spans="1:31" x14ac:dyDescent="0.2">
      <c r="A66" s="187">
        <f t="shared" si="6"/>
        <v>2033</v>
      </c>
      <c r="B66" s="188">
        <v>64346.381640624997</v>
      </c>
      <c r="C66" s="188">
        <v>311908.05805383256</v>
      </c>
      <c r="D66" s="188">
        <v>0.12561721634864806</v>
      </c>
      <c r="E66" s="188">
        <v>273341.63250000001</v>
      </c>
      <c r="F66" s="188">
        <v>7902.3449597396848</v>
      </c>
      <c r="G66" s="188">
        <v>79684.24476501465</v>
      </c>
      <c r="H66" s="188">
        <v>103811.31510668945</v>
      </c>
      <c r="I66" s="190">
        <v>0</v>
      </c>
      <c r="J66" s="188">
        <v>9225.7805896995069</v>
      </c>
      <c r="K66" s="194">
        <v>32526.139570312502</v>
      </c>
      <c r="L66" s="190">
        <v>0</v>
      </c>
      <c r="M66" s="194"/>
      <c r="T66" s="187"/>
      <c r="U66" s="189"/>
      <c r="V66" s="189"/>
      <c r="W66" s="189"/>
      <c r="X66" s="189"/>
      <c r="Y66" s="189"/>
      <c r="Z66" s="189"/>
      <c r="AA66" s="189"/>
      <c r="AB66" s="189"/>
      <c r="AC66" s="189"/>
      <c r="AD66" s="190"/>
      <c r="AE66" s="191"/>
    </row>
    <row r="67" spans="1:31" x14ac:dyDescent="0.2">
      <c r="A67" s="187">
        <f t="shared" si="6"/>
        <v>2034</v>
      </c>
      <c r="B67" s="188">
        <v>64798.31134375</v>
      </c>
      <c r="C67" s="188">
        <v>307434.58886255563</v>
      </c>
      <c r="D67" s="188">
        <v>3.3514757714271544</v>
      </c>
      <c r="E67" s="188">
        <v>264316.58250000002</v>
      </c>
      <c r="F67" s="188">
        <v>7905.2168108940123</v>
      </c>
      <c r="G67" s="188">
        <v>79562.082333374026</v>
      </c>
      <c r="H67" s="188">
        <v>109003.32097155762</v>
      </c>
      <c r="I67" s="190">
        <v>0</v>
      </c>
      <c r="J67" s="188">
        <v>9246.894147428513</v>
      </c>
      <c r="K67" s="194">
        <v>45433.315320312497</v>
      </c>
      <c r="L67" s="190">
        <v>0</v>
      </c>
      <c r="M67" s="194"/>
      <c r="T67" s="187"/>
      <c r="U67" s="189"/>
      <c r="V67" s="189"/>
      <c r="W67" s="189"/>
      <c r="X67" s="189"/>
      <c r="Y67" s="189"/>
      <c r="Z67" s="189"/>
      <c r="AA67" s="189"/>
      <c r="AB67" s="189"/>
      <c r="AC67" s="189"/>
      <c r="AD67" s="190"/>
      <c r="AE67" s="191"/>
    </row>
    <row r="68" spans="1:31" x14ac:dyDescent="0.2">
      <c r="A68" s="187">
        <f t="shared" si="6"/>
        <v>2035</v>
      </c>
      <c r="B68" s="188">
        <v>64798.827695312502</v>
      </c>
      <c r="C68" s="188">
        <v>310966.69284908631</v>
      </c>
      <c r="D68" s="188">
        <v>3.3833767299652098</v>
      </c>
      <c r="E68" s="188">
        <v>258053.17050000001</v>
      </c>
      <c r="F68" s="188">
        <v>7923.3707705955503</v>
      </c>
      <c r="G68" s="188">
        <v>79651.161733764646</v>
      </c>
      <c r="H68" s="188">
        <v>109474.59619531249</v>
      </c>
      <c r="I68" s="190">
        <v>0</v>
      </c>
      <c r="J68" s="188">
        <v>9316.4426900930412</v>
      </c>
      <c r="K68" s="194">
        <v>45433.328320312503</v>
      </c>
      <c r="L68" s="190">
        <v>0</v>
      </c>
      <c r="M68" s="194"/>
      <c r="T68" s="187"/>
      <c r="U68" s="189"/>
      <c r="V68" s="189"/>
      <c r="W68" s="189"/>
      <c r="X68" s="189"/>
      <c r="Y68" s="189"/>
      <c r="Z68" s="189"/>
      <c r="AA68" s="189"/>
      <c r="AB68" s="189"/>
      <c r="AC68" s="189"/>
      <c r="AD68" s="190"/>
      <c r="AE68" s="191"/>
    </row>
    <row r="69" spans="1:31" x14ac:dyDescent="0.2">
      <c r="A69" s="187">
        <f t="shared" si="6"/>
        <v>2036</v>
      </c>
      <c r="B69" s="188">
        <v>65216.698796875004</v>
      </c>
      <c r="C69" s="188">
        <v>316093.43616525782</v>
      </c>
      <c r="D69" s="188">
        <v>0.62480090665817256</v>
      </c>
      <c r="E69" s="188">
        <v>258786.03200000001</v>
      </c>
      <c r="F69" s="188">
        <v>7966.3915846366881</v>
      </c>
      <c r="G69" s="188">
        <v>80379.248916137702</v>
      </c>
      <c r="H69" s="188">
        <v>111785.00529675293</v>
      </c>
      <c r="I69" s="190">
        <v>0</v>
      </c>
      <c r="J69" s="188">
        <v>9337.2888120067128</v>
      </c>
      <c r="K69" s="194">
        <v>50210.102421875003</v>
      </c>
      <c r="L69" s="190">
        <v>0</v>
      </c>
      <c r="M69" s="204">
        <f t="shared" ref="M69:M72" si="7">SUM(B69:L69)</f>
        <v>899774.82879444852</v>
      </c>
      <c r="T69" s="187"/>
      <c r="U69" s="189"/>
      <c r="V69" s="189"/>
      <c r="W69" s="189"/>
      <c r="X69" s="189"/>
      <c r="Y69" s="189"/>
      <c r="Z69" s="189"/>
      <c r="AA69" s="189"/>
      <c r="AB69" s="189"/>
      <c r="AC69" s="189"/>
      <c r="AD69" s="190"/>
      <c r="AE69" s="191"/>
    </row>
    <row r="70" spans="1:31" x14ac:dyDescent="0.2">
      <c r="A70" s="187">
        <f t="shared" si="6"/>
        <v>2037</v>
      </c>
      <c r="B70" s="188">
        <v>56381.225906250002</v>
      </c>
      <c r="C70" s="188">
        <v>326878.33728997124</v>
      </c>
      <c r="D70" s="188">
        <v>3.1657046359181402</v>
      </c>
      <c r="E70" s="188">
        <v>252852.83374999999</v>
      </c>
      <c r="F70" s="188">
        <v>8019.5976989746096</v>
      </c>
      <c r="G70" s="188">
        <v>80048.51249108887</v>
      </c>
      <c r="H70" s="188">
        <v>116088.41901428223</v>
      </c>
      <c r="I70" s="190">
        <v>0</v>
      </c>
      <c r="J70" s="188">
        <v>9426.5323530069581</v>
      </c>
      <c r="K70" s="194">
        <v>50056.772320312499</v>
      </c>
      <c r="L70" s="190">
        <v>0</v>
      </c>
      <c r="M70" s="204">
        <f t="shared" si="7"/>
        <v>899755.39652852225</v>
      </c>
      <c r="T70" s="187"/>
      <c r="U70" s="189"/>
      <c r="V70" s="189"/>
      <c r="W70" s="189"/>
      <c r="X70" s="189"/>
      <c r="Y70" s="189"/>
      <c r="Z70" s="189"/>
      <c r="AA70" s="189"/>
      <c r="AB70" s="189"/>
      <c r="AC70" s="189"/>
      <c r="AD70" s="190"/>
      <c r="AE70" s="191"/>
    </row>
    <row r="71" spans="1:31" x14ac:dyDescent="0.2">
      <c r="A71" s="187">
        <f t="shared" si="6"/>
        <v>2038</v>
      </c>
      <c r="B71" s="188">
        <v>55588.101163208004</v>
      </c>
      <c r="C71" s="188">
        <v>327956.16606640723</v>
      </c>
      <c r="D71" s="188">
        <v>1.6357266644835473</v>
      </c>
      <c r="E71" s="188">
        <v>250557.18</v>
      </c>
      <c r="F71" s="188">
        <v>8019.8738265380862</v>
      </c>
      <c r="G71" s="188">
        <v>79949.103691528318</v>
      </c>
      <c r="H71" s="188">
        <v>120130.85215209961</v>
      </c>
      <c r="I71" s="190">
        <v>0</v>
      </c>
      <c r="J71" s="188">
        <v>9125.4163675913805</v>
      </c>
      <c r="K71" s="194">
        <v>51597.719820312501</v>
      </c>
      <c r="L71" s="190">
        <v>0</v>
      </c>
      <c r="M71" s="204">
        <f t="shared" si="7"/>
        <v>902926.04881434957</v>
      </c>
      <c r="T71" s="187"/>
      <c r="U71" s="189"/>
      <c r="V71" s="189"/>
      <c r="W71" s="189"/>
      <c r="X71" s="189"/>
      <c r="Y71" s="189"/>
      <c r="Z71" s="189"/>
      <c r="AA71" s="189"/>
      <c r="AB71" s="189"/>
      <c r="AC71" s="189"/>
      <c r="AD71" s="190"/>
      <c r="AE71" s="191"/>
    </row>
    <row r="72" spans="1:31" x14ac:dyDescent="0.2">
      <c r="A72" s="187">
        <f t="shared" si="6"/>
        <v>2039</v>
      </c>
      <c r="B72" s="188">
        <v>55155.819039062502</v>
      </c>
      <c r="C72" s="188">
        <v>326711.39720514632</v>
      </c>
      <c r="D72" s="188">
        <v>3.7757998961210251</v>
      </c>
      <c r="E72" s="188">
        <v>250557.177</v>
      </c>
      <c r="F72" s="188">
        <v>8047.1447430637818</v>
      </c>
      <c r="G72" s="188">
        <v>79684.242708862308</v>
      </c>
      <c r="H72" s="188">
        <v>122968.57138793945</v>
      </c>
      <c r="I72" s="190">
        <v>0</v>
      </c>
      <c r="J72" s="188">
        <v>9112.1707180509566</v>
      </c>
      <c r="K72" s="194">
        <v>57762.159039062499</v>
      </c>
      <c r="L72" s="190">
        <v>0</v>
      </c>
      <c r="M72" s="204">
        <f t="shared" si="7"/>
        <v>910002.45764108386</v>
      </c>
      <c r="T72" s="187"/>
      <c r="U72" s="189"/>
      <c r="V72" s="189"/>
      <c r="W72" s="189"/>
      <c r="X72" s="189"/>
      <c r="Y72" s="189"/>
      <c r="Z72" s="189"/>
      <c r="AA72" s="189"/>
      <c r="AB72" s="189"/>
      <c r="AC72" s="189"/>
      <c r="AD72" s="190"/>
      <c r="AE72" s="191"/>
    </row>
    <row r="73" spans="1:31" x14ac:dyDescent="0.2">
      <c r="A73" s="187">
        <f t="shared" si="6"/>
        <v>2040</v>
      </c>
      <c r="B73" s="188">
        <v>55535.898125</v>
      </c>
      <c r="C73" s="188">
        <v>331457.96660852339</v>
      </c>
      <c r="D73" s="188">
        <v>7.7115104401707653</v>
      </c>
      <c r="E73" s="188">
        <v>251268.64499999999</v>
      </c>
      <c r="F73" s="188">
        <v>8092.9339484062193</v>
      </c>
      <c r="G73" s="188">
        <v>79841.502396850585</v>
      </c>
      <c r="H73" s="188">
        <v>126103.56160485841</v>
      </c>
      <c r="I73" s="190">
        <v>0</v>
      </c>
      <c r="J73" s="188">
        <v>9251.6087418375009</v>
      </c>
      <c r="K73" s="194">
        <v>57939.351921875001</v>
      </c>
      <c r="L73" s="190">
        <v>0</v>
      </c>
      <c r="M73" s="204">
        <f>SUM(B73:L73)</f>
        <v>919499.1798577914</v>
      </c>
      <c r="T73" s="187"/>
      <c r="U73" s="189"/>
      <c r="V73" s="189"/>
      <c r="W73" s="189"/>
      <c r="X73" s="189"/>
      <c r="Y73" s="189"/>
      <c r="Z73" s="189"/>
      <c r="AA73" s="189"/>
      <c r="AB73" s="189"/>
      <c r="AC73" s="189"/>
      <c r="AD73" s="190"/>
      <c r="AE73" s="191"/>
    </row>
    <row r="74" spans="1:31" x14ac:dyDescent="0.2">
      <c r="A74" s="187"/>
      <c r="B74" s="205">
        <f>B70/$M70</f>
        <v>6.2662837170838481E-2</v>
      </c>
      <c r="C74" s="205">
        <f t="shared" ref="C74:L74" si="8">C70/$M70</f>
        <v>0.36329688996714921</v>
      </c>
      <c r="D74" s="205">
        <f t="shared" si="8"/>
        <v>3.5184058335545503E-6</v>
      </c>
      <c r="E74" s="205">
        <f t="shared" si="8"/>
        <v>0.28102397020964637</v>
      </c>
      <c r="F74" s="205">
        <f t="shared" si="8"/>
        <v>8.9130865231997394E-3</v>
      </c>
      <c r="G74" s="205">
        <f t="shared" si="8"/>
        <v>8.8966971245669352E-2</v>
      </c>
      <c r="H74" s="205">
        <f t="shared" si="8"/>
        <v>0.12902219810203966</v>
      </c>
      <c r="I74" s="205">
        <f t="shared" si="8"/>
        <v>0</v>
      </c>
      <c r="J74" s="205">
        <f t="shared" si="8"/>
        <v>1.0476772230960591E-2</v>
      </c>
      <c r="K74" s="205">
        <f t="shared" si="8"/>
        <v>5.5633756144663142E-2</v>
      </c>
      <c r="L74" s="205">
        <f t="shared" si="8"/>
        <v>0</v>
      </c>
      <c r="M74" s="188"/>
      <c r="U74" s="200"/>
      <c r="V74" s="200"/>
      <c r="W74" s="200"/>
      <c r="X74" s="200"/>
      <c r="Y74" s="200"/>
      <c r="Z74" s="200"/>
      <c r="AA74" s="201"/>
      <c r="AB74" s="201"/>
      <c r="AC74" s="200"/>
      <c r="AE74" s="191"/>
    </row>
    <row r="75" spans="1:31" ht="12" customHeight="1" x14ac:dyDescent="0.2">
      <c r="A75" s="187"/>
      <c r="B75" s="188"/>
      <c r="C75" s="188"/>
      <c r="D75" s="188"/>
      <c r="E75" s="193">
        <f>C74+E74</f>
        <v>0.64432086017679557</v>
      </c>
      <c r="F75" s="188"/>
      <c r="G75" s="188"/>
      <c r="H75" s="188"/>
      <c r="I75" s="188"/>
      <c r="J75" s="188"/>
      <c r="K75" s="206">
        <f>G74+H74+K74</f>
        <v>0.27362292549237216</v>
      </c>
      <c r="L75" s="194"/>
      <c r="M75" s="194"/>
      <c r="U75" s="200"/>
      <c r="V75" s="200"/>
      <c r="W75" s="200"/>
      <c r="X75" s="200"/>
      <c r="Y75" s="200"/>
      <c r="Z75" s="200"/>
      <c r="AA75" s="201"/>
      <c r="AB75" s="201"/>
      <c r="AC75" s="200"/>
      <c r="AE75" s="191"/>
    </row>
    <row r="76" spans="1:31" x14ac:dyDescent="0.25">
      <c r="I76" s="203"/>
    </row>
    <row r="77" spans="1:31" x14ac:dyDescent="0.25">
      <c r="A77" s="181" t="s">
        <v>213</v>
      </c>
    </row>
    <row r="78" spans="1:31" x14ac:dyDescent="0.25">
      <c r="A78" s="183" t="s">
        <v>193</v>
      </c>
    </row>
    <row r="79" spans="1:31" x14ac:dyDescent="0.2">
      <c r="A79" s="184"/>
      <c r="B79" s="183" t="s">
        <v>194</v>
      </c>
      <c r="C79" s="183" t="s">
        <v>195</v>
      </c>
      <c r="D79" s="183" t="s">
        <v>196</v>
      </c>
      <c r="E79" s="183" t="s">
        <v>197</v>
      </c>
      <c r="F79" s="183" t="s">
        <v>198</v>
      </c>
      <c r="G79" s="183" t="s">
        <v>189</v>
      </c>
      <c r="H79" s="183" t="s">
        <v>199</v>
      </c>
      <c r="I79" s="183" t="s">
        <v>200</v>
      </c>
      <c r="J79" s="183" t="s">
        <v>201</v>
      </c>
      <c r="K79" s="183" t="s">
        <v>202</v>
      </c>
      <c r="L79" s="183" t="s">
        <v>203</v>
      </c>
    </row>
    <row r="80" spans="1:31" x14ac:dyDescent="0.2">
      <c r="A80" s="187">
        <v>2022</v>
      </c>
      <c r="B80" s="188">
        <v>178508.29113500976</v>
      </c>
      <c r="C80" s="188">
        <v>292049.42385035107</v>
      </c>
      <c r="D80" s="188">
        <v>0.50999357914924626</v>
      </c>
      <c r="E80" s="188">
        <v>273341.64649999997</v>
      </c>
      <c r="F80" s="188">
        <v>7820.6105506782533</v>
      </c>
      <c r="G80" s="188">
        <v>31560.62857751465</v>
      </c>
      <c r="H80" s="188">
        <v>12061.802950836181</v>
      </c>
      <c r="I80" s="194">
        <v>0</v>
      </c>
      <c r="J80" s="188">
        <v>12043.646139129876</v>
      </c>
      <c r="K80" s="194">
        <v>92.469476562500006</v>
      </c>
      <c r="L80" s="194">
        <v>0</v>
      </c>
    </row>
    <row r="81" spans="1:13" x14ac:dyDescent="0.2">
      <c r="A81" s="187">
        <f>1+A80</f>
        <v>2023</v>
      </c>
      <c r="B81" s="188">
        <v>133337.5449725647</v>
      </c>
      <c r="C81" s="188">
        <v>360806.07615054538</v>
      </c>
      <c r="D81" s="188">
        <v>0.50779240727424624</v>
      </c>
      <c r="E81" s="188">
        <v>273341.64649999997</v>
      </c>
      <c r="F81" s="188">
        <v>7674.8214162750246</v>
      </c>
      <c r="G81" s="188">
        <v>32286.702833374024</v>
      </c>
      <c r="H81" s="188">
        <v>15204.456932495117</v>
      </c>
      <c r="I81" s="194">
        <v>0</v>
      </c>
      <c r="J81" s="188">
        <v>11804.354818204165</v>
      </c>
      <c r="K81" s="194">
        <v>92.469476562500006</v>
      </c>
      <c r="L81" s="194">
        <v>0</v>
      </c>
    </row>
    <row r="82" spans="1:13" x14ac:dyDescent="0.2">
      <c r="A82" s="187">
        <f t="shared" ref="A82:A98" si="9">1+A81</f>
        <v>2024</v>
      </c>
      <c r="B82" s="188">
        <v>101229.01435348511</v>
      </c>
      <c r="C82" s="188">
        <v>394162.15179230331</v>
      </c>
      <c r="D82" s="188">
        <v>0.51019052195549008</v>
      </c>
      <c r="E82" s="188">
        <v>274117.29149999999</v>
      </c>
      <c r="F82" s="188">
        <v>7647.2221051254273</v>
      </c>
      <c r="G82" s="188">
        <v>35573.159872436525</v>
      </c>
      <c r="H82" s="188">
        <v>17544.753596069335</v>
      </c>
      <c r="I82" s="194">
        <v>0</v>
      </c>
      <c r="J82" s="188">
        <v>10844.386092611074</v>
      </c>
      <c r="K82" s="194">
        <v>1058.927796875</v>
      </c>
      <c r="L82" s="194">
        <v>0</v>
      </c>
    </row>
    <row r="83" spans="1:13" x14ac:dyDescent="0.2">
      <c r="A83" s="187">
        <f t="shared" si="9"/>
        <v>2025</v>
      </c>
      <c r="B83" s="188">
        <v>74815.22039700317</v>
      </c>
      <c r="C83" s="188">
        <v>407076.0836972426</v>
      </c>
      <c r="D83" s="188">
        <v>0.50828571534156797</v>
      </c>
      <c r="E83" s="188">
        <v>273341.64500000002</v>
      </c>
      <c r="F83" s="188">
        <v>7632.4559869499208</v>
      </c>
      <c r="G83" s="188">
        <v>49621.3034486084</v>
      </c>
      <c r="H83" s="188">
        <v>23303.171510986329</v>
      </c>
      <c r="I83" s="194">
        <v>0</v>
      </c>
      <c r="J83" s="188">
        <v>10364.147400145173</v>
      </c>
      <c r="K83" s="194">
        <v>2562.8551015624998</v>
      </c>
      <c r="L83" s="194">
        <v>0</v>
      </c>
    </row>
    <row r="84" spans="1:13" x14ac:dyDescent="0.2">
      <c r="A84" s="187">
        <f t="shared" si="9"/>
        <v>2026</v>
      </c>
      <c r="B84" s="188">
        <v>72410.935769042975</v>
      </c>
      <c r="C84" s="188">
        <v>391439.95873469295</v>
      </c>
      <c r="D84" s="188">
        <v>0.11927351307868958</v>
      </c>
      <c r="E84" s="188">
        <v>273341.64350000001</v>
      </c>
      <c r="F84" s="188">
        <v>7745.2954975090024</v>
      </c>
      <c r="G84" s="188">
        <v>63667.94102233887</v>
      </c>
      <c r="H84" s="188">
        <v>30218.734186157228</v>
      </c>
      <c r="I84" s="194">
        <v>0</v>
      </c>
      <c r="J84" s="188">
        <v>10213.213982971192</v>
      </c>
      <c r="K84" s="194">
        <v>5742.0125390624999</v>
      </c>
      <c r="L84" s="194">
        <v>0</v>
      </c>
    </row>
    <row r="85" spans="1:13" x14ac:dyDescent="0.2">
      <c r="A85" s="187">
        <f t="shared" si="9"/>
        <v>2027</v>
      </c>
      <c r="B85" s="188">
        <v>82888.242552734373</v>
      </c>
      <c r="C85" s="188">
        <v>369716.34211798251</v>
      </c>
      <c r="D85" s="188">
        <v>0.11406119513511657</v>
      </c>
      <c r="E85" s="188">
        <v>273341.64500000002</v>
      </c>
      <c r="F85" s="188">
        <v>7820.1314055824278</v>
      </c>
      <c r="G85" s="188">
        <v>79178.667972778319</v>
      </c>
      <c r="H85" s="188">
        <v>39538.364495849608</v>
      </c>
      <c r="I85" s="194">
        <v>0</v>
      </c>
      <c r="J85" s="188">
        <v>10197.273818794727</v>
      </c>
      <c r="K85" s="194">
        <v>8830.8353203125007</v>
      </c>
      <c r="L85" s="194">
        <v>0</v>
      </c>
    </row>
    <row r="86" spans="1:13" x14ac:dyDescent="0.2">
      <c r="A86" s="187">
        <f t="shared" si="9"/>
        <v>2028</v>
      </c>
      <c r="B86" s="188">
        <v>83533.976703124994</v>
      </c>
      <c r="C86" s="188">
        <v>347051.9705421871</v>
      </c>
      <c r="D86" s="188">
        <v>0.42778136110305787</v>
      </c>
      <c r="E86" s="188">
        <v>274117.29149999999</v>
      </c>
      <c r="F86" s="188">
        <v>7938.7323738555906</v>
      </c>
      <c r="G86" s="188">
        <v>94651.513882690429</v>
      </c>
      <c r="H86" s="188">
        <v>51854.058135131832</v>
      </c>
      <c r="I86" s="194">
        <v>0</v>
      </c>
      <c r="J86" s="188">
        <v>10347.430695796489</v>
      </c>
      <c r="K86" s="194">
        <v>13302.297421875001</v>
      </c>
      <c r="L86" s="194">
        <v>0</v>
      </c>
    </row>
    <row r="87" spans="1:13" x14ac:dyDescent="0.2">
      <c r="A87" s="187">
        <f t="shared" si="9"/>
        <v>2029</v>
      </c>
      <c r="B87" s="188">
        <v>70700.744335937503</v>
      </c>
      <c r="C87" s="188">
        <v>335685.09786771034</v>
      </c>
      <c r="D87" s="188">
        <v>3.0200638282299042</v>
      </c>
      <c r="E87" s="188">
        <v>273341.64500000002</v>
      </c>
      <c r="F87" s="188">
        <v>7951.3960559463503</v>
      </c>
      <c r="G87" s="188">
        <v>111379.80995251465</v>
      </c>
      <c r="H87" s="188">
        <v>66595.7598515625</v>
      </c>
      <c r="I87" s="194">
        <v>0</v>
      </c>
      <c r="J87" s="188">
        <v>10019.574546714783</v>
      </c>
      <c r="K87" s="194">
        <v>22701.257820312501</v>
      </c>
      <c r="L87" s="194">
        <v>0</v>
      </c>
    </row>
    <row r="88" spans="1:13" x14ac:dyDescent="0.2">
      <c r="A88" s="187">
        <f t="shared" si="9"/>
        <v>2030</v>
      </c>
      <c r="B88" s="188">
        <v>52424.084140624997</v>
      </c>
      <c r="C88" s="188">
        <v>351368.8213727455</v>
      </c>
      <c r="D88" s="188">
        <v>2.6730147515535356</v>
      </c>
      <c r="E88" s="188">
        <v>273341.64649999997</v>
      </c>
      <c r="F88" s="188">
        <v>8024.9583123931889</v>
      </c>
      <c r="G88" s="188">
        <v>128992.52926062011</v>
      </c>
      <c r="H88" s="188">
        <v>86327.678977416988</v>
      </c>
      <c r="I88" s="194">
        <v>0</v>
      </c>
      <c r="J88" s="188">
        <v>10200.359549596429</v>
      </c>
      <c r="K88" s="194">
        <v>27902.6655703125</v>
      </c>
      <c r="L88" s="194">
        <v>0</v>
      </c>
    </row>
    <row r="89" spans="1:13" x14ac:dyDescent="0.2">
      <c r="A89" s="187">
        <f t="shared" si="9"/>
        <v>2031</v>
      </c>
      <c r="B89" s="188">
        <v>51377.974000000002</v>
      </c>
      <c r="C89" s="188">
        <v>332977.82960856246</v>
      </c>
      <c r="D89" s="188">
        <v>4.0555334959030152</v>
      </c>
      <c r="E89" s="188">
        <v>276112.76750000002</v>
      </c>
      <c r="F89" s="188">
        <v>8034.8945753211974</v>
      </c>
      <c r="G89" s="188">
        <v>146465.08207360838</v>
      </c>
      <c r="H89" s="188">
        <v>104733.68801098633</v>
      </c>
      <c r="I89" s="194">
        <v>0</v>
      </c>
      <c r="J89" s="188">
        <v>10156.917126645327</v>
      </c>
      <c r="K89" s="194">
        <v>30984.982570312499</v>
      </c>
      <c r="L89" s="194">
        <v>2905.8240000000001</v>
      </c>
    </row>
    <row r="90" spans="1:13" x14ac:dyDescent="0.2">
      <c r="A90" s="187">
        <f t="shared" si="9"/>
        <v>2032</v>
      </c>
      <c r="B90" s="188">
        <v>47043.628234374999</v>
      </c>
      <c r="C90" s="188">
        <v>312355.94519930554</v>
      </c>
      <c r="D90" s="188">
        <v>6.6888901568651198</v>
      </c>
      <c r="E90" s="188">
        <v>276896.40549999999</v>
      </c>
      <c r="F90" s="188">
        <v>8085.537939670563</v>
      </c>
      <c r="G90" s="188">
        <v>163856.67503015135</v>
      </c>
      <c r="H90" s="188">
        <v>127668.39718261719</v>
      </c>
      <c r="I90" s="194">
        <v>0</v>
      </c>
      <c r="J90" s="188">
        <v>10030.53311916542</v>
      </c>
      <c r="K90" s="194">
        <v>34171.677421875</v>
      </c>
      <c r="L90" s="194">
        <v>2914.4645</v>
      </c>
    </row>
    <row r="91" spans="1:13" x14ac:dyDescent="0.2">
      <c r="A91" s="187">
        <f t="shared" si="9"/>
        <v>2033</v>
      </c>
      <c r="B91" s="188">
        <v>46170.351546874997</v>
      </c>
      <c r="C91" s="188">
        <v>290511.91235299205</v>
      </c>
      <c r="D91" s="188">
        <v>0.14502135819196701</v>
      </c>
      <c r="E91" s="188">
        <v>278682.21149999998</v>
      </c>
      <c r="F91" s="188">
        <v>8077.5106870841983</v>
      </c>
      <c r="G91" s="188">
        <v>178421.86314001464</v>
      </c>
      <c r="H91" s="188">
        <v>150638.32666918944</v>
      </c>
      <c r="I91" s="194">
        <v>0</v>
      </c>
      <c r="J91" s="188">
        <v>9935.2680227497822</v>
      </c>
      <c r="K91" s="194">
        <v>37149.613570312496</v>
      </c>
      <c r="L91" s="194">
        <v>4589.95975</v>
      </c>
    </row>
    <row r="92" spans="1:13" x14ac:dyDescent="0.2">
      <c r="A92" s="187">
        <f t="shared" si="9"/>
        <v>2034</v>
      </c>
      <c r="B92" s="188">
        <v>43216.644679687503</v>
      </c>
      <c r="C92" s="188">
        <v>278373.50930854061</v>
      </c>
      <c r="D92" s="188">
        <v>2.6069247970581055</v>
      </c>
      <c r="E92" s="188">
        <v>281728.64474999998</v>
      </c>
      <c r="F92" s="188">
        <v>8073.1923059616092</v>
      </c>
      <c r="G92" s="188">
        <v>193788.36339587401</v>
      </c>
      <c r="H92" s="188">
        <v>150413.58848095703</v>
      </c>
      <c r="I92" s="194">
        <v>0</v>
      </c>
      <c r="J92" s="188">
        <v>9689.3064048097131</v>
      </c>
      <c r="K92" s="194">
        <v>53139.1268203125</v>
      </c>
      <c r="L92" s="194">
        <v>6438.4611249999998</v>
      </c>
    </row>
    <row r="93" spans="1:13" x14ac:dyDescent="0.2">
      <c r="A93" s="187">
        <f t="shared" si="9"/>
        <v>2035</v>
      </c>
      <c r="B93" s="188">
        <v>41482.453460937497</v>
      </c>
      <c r="C93" s="188">
        <v>274148.20678008272</v>
      </c>
      <c r="D93" s="188">
        <v>3.2365946493148803</v>
      </c>
      <c r="E93" s="188">
        <v>281719.27175000001</v>
      </c>
      <c r="F93" s="188">
        <v>8065.1293861999511</v>
      </c>
      <c r="G93" s="188">
        <v>199968.86964001466</v>
      </c>
      <c r="H93" s="188">
        <v>159616.18250878906</v>
      </c>
      <c r="I93" s="194">
        <v>0</v>
      </c>
      <c r="J93" s="188">
        <v>9740.3214354785687</v>
      </c>
      <c r="K93" s="194">
        <v>56221.442820312499</v>
      </c>
      <c r="L93" s="194">
        <v>6563.7463749999997</v>
      </c>
    </row>
    <row r="94" spans="1:13" x14ac:dyDescent="0.2">
      <c r="A94" s="187">
        <f t="shared" si="9"/>
        <v>2036</v>
      </c>
      <c r="B94" s="188">
        <v>39192.368734374999</v>
      </c>
      <c r="C94" s="188">
        <v>270907.97175698349</v>
      </c>
      <c r="D94" s="188">
        <v>6.5634570666551593</v>
      </c>
      <c r="E94" s="188">
        <v>282510.71799999999</v>
      </c>
      <c r="F94" s="188">
        <v>8000.3018868255613</v>
      </c>
      <c r="G94" s="188">
        <v>209187.16892004394</v>
      </c>
      <c r="H94" s="188">
        <v>179712.00648144531</v>
      </c>
      <c r="I94" s="194">
        <v>0</v>
      </c>
      <c r="J94" s="188">
        <v>9803.8766458597183</v>
      </c>
      <c r="K94" s="194">
        <v>59098.992421875002</v>
      </c>
      <c r="L94" s="194">
        <v>6599.4051250000002</v>
      </c>
      <c r="M94" s="204">
        <f t="shared" ref="M94:M97" si="10">SUM(B94:L94)</f>
        <v>1065019.3734294747</v>
      </c>
    </row>
    <row r="95" spans="1:13" x14ac:dyDescent="0.2">
      <c r="A95" s="187">
        <f t="shared" si="9"/>
        <v>2037</v>
      </c>
      <c r="B95" s="188">
        <v>36022.658554687499</v>
      </c>
      <c r="C95" s="188">
        <v>265979.11181418539</v>
      </c>
      <c r="D95" s="188">
        <v>1.5459298698902131</v>
      </c>
      <c r="E95" s="188">
        <v>281688.74625000003</v>
      </c>
      <c r="F95" s="188">
        <v>7951.344666981061</v>
      </c>
      <c r="G95" s="188">
        <v>213925.49805944823</v>
      </c>
      <c r="H95" s="188">
        <v>198780.28869677734</v>
      </c>
      <c r="I95" s="194">
        <v>0</v>
      </c>
      <c r="J95" s="188">
        <v>9524.9764105298527</v>
      </c>
      <c r="K95" s="194">
        <v>61615.494820312502</v>
      </c>
      <c r="L95" s="194">
        <v>6577.9787500000002</v>
      </c>
      <c r="M95" s="204">
        <f t="shared" si="10"/>
        <v>1082067.6439527918</v>
      </c>
    </row>
    <row r="96" spans="1:13" x14ac:dyDescent="0.2">
      <c r="A96" s="187">
        <f t="shared" si="9"/>
        <v>2038</v>
      </c>
      <c r="B96" s="188">
        <v>35867.885093750003</v>
      </c>
      <c r="C96" s="188">
        <v>252072.67673814535</v>
      </c>
      <c r="D96" s="188">
        <v>10.030549619793891</v>
      </c>
      <c r="E96" s="188">
        <v>286034.21350000001</v>
      </c>
      <c r="F96" s="188">
        <v>7802.5893333053591</v>
      </c>
      <c r="G96" s="188">
        <v>220493.23570129395</v>
      </c>
      <c r="H96" s="188">
        <v>215470.08230517578</v>
      </c>
      <c r="I96" s="194">
        <v>0</v>
      </c>
      <c r="J96" s="188">
        <v>9494.1465997898576</v>
      </c>
      <c r="K96" s="194">
        <v>65853.680820312497</v>
      </c>
      <c r="L96" s="194">
        <v>9279.8832500000008</v>
      </c>
      <c r="M96" s="204">
        <f t="shared" si="10"/>
        <v>1102378.4238913925</v>
      </c>
    </row>
    <row r="97" spans="1:13" x14ac:dyDescent="0.2">
      <c r="A97" s="187">
        <f t="shared" si="9"/>
        <v>2039</v>
      </c>
      <c r="B97" s="188">
        <v>30224.2394375</v>
      </c>
      <c r="C97" s="188">
        <v>251633.5969716878</v>
      </c>
      <c r="D97" s="188">
        <v>17.712394090661778</v>
      </c>
      <c r="E97" s="188">
        <v>285939.57799999998</v>
      </c>
      <c r="F97" s="188">
        <v>7721.569529502869</v>
      </c>
      <c r="G97" s="188">
        <v>226466.25624548341</v>
      </c>
      <c r="H97" s="188">
        <v>223311.83409399414</v>
      </c>
      <c r="I97" s="194">
        <v>0</v>
      </c>
      <c r="J97" s="188">
        <v>9392.8425046415323</v>
      </c>
      <c r="K97" s="194">
        <v>68550.708820312502</v>
      </c>
      <c r="L97" s="194">
        <v>9369.0355</v>
      </c>
      <c r="M97" s="204">
        <f t="shared" si="10"/>
        <v>1112627.3734972128</v>
      </c>
    </row>
    <row r="98" spans="1:13" x14ac:dyDescent="0.2">
      <c r="A98" s="187">
        <f t="shared" si="9"/>
        <v>2040</v>
      </c>
      <c r="B98" s="188">
        <v>28932.211359375</v>
      </c>
      <c r="C98" s="188">
        <v>250622.67080331611</v>
      </c>
      <c r="D98" s="188">
        <v>24.429616750001909</v>
      </c>
      <c r="E98" s="188">
        <v>286715.93674999999</v>
      </c>
      <c r="F98" s="188">
        <v>7756.3030350532536</v>
      </c>
      <c r="G98" s="188">
        <v>233782.36122302245</v>
      </c>
      <c r="H98" s="188">
        <v>232422.47726477051</v>
      </c>
      <c r="I98" s="194">
        <v>0</v>
      </c>
      <c r="J98" s="188">
        <v>9506.7192101039891</v>
      </c>
      <c r="K98" s="194">
        <v>71466.032421875003</v>
      </c>
      <c r="L98" s="194">
        <v>9664.6838750000006</v>
      </c>
      <c r="M98" s="204">
        <f>SUM(B98:L98)</f>
        <v>1130893.8255592666</v>
      </c>
    </row>
    <row r="99" spans="1:13" x14ac:dyDescent="0.25">
      <c r="B99" s="205">
        <f>B95/$M95</f>
        <v>3.3290579157414568E-2</v>
      </c>
      <c r="C99" s="205">
        <f t="shared" ref="C99:L99" si="11">C95/$M95</f>
        <v>0.24580636275433207</v>
      </c>
      <c r="D99" s="205">
        <f t="shared" si="11"/>
        <v>1.4286813569648318E-6</v>
      </c>
      <c r="E99" s="205">
        <f t="shared" si="11"/>
        <v>0.2603245257579197</v>
      </c>
      <c r="F99" s="205">
        <f t="shared" si="11"/>
        <v>7.3482879849681194E-3</v>
      </c>
      <c r="G99" s="205">
        <f t="shared" si="11"/>
        <v>0.19770066987492449</v>
      </c>
      <c r="H99" s="205">
        <f t="shared" si="11"/>
        <v>0.18370412405146241</v>
      </c>
      <c r="I99" s="205">
        <f t="shared" si="11"/>
        <v>0</v>
      </c>
      <c r="J99" s="205">
        <f t="shared" si="11"/>
        <v>8.8025702124639137E-3</v>
      </c>
      <c r="K99" s="205">
        <f t="shared" si="11"/>
        <v>5.6942368773943902E-2</v>
      </c>
      <c r="L99" s="205">
        <f t="shared" si="11"/>
        <v>6.0790827512138259E-3</v>
      </c>
    </row>
    <row r="100" spans="1:13" x14ac:dyDescent="0.25">
      <c r="B100" s="188"/>
      <c r="C100" s="188"/>
      <c r="D100" s="188"/>
      <c r="E100" s="193">
        <f>C99+E99</f>
        <v>0.50613088851225174</v>
      </c>
      <c r="F100" s="188"/>
      <c r="G100" s="188"/>
      <c r="H100" s="188"/>
      <c r="I100" s="188"/>
      <c r="J100" s="188"/>
      <c r="K100" s="206">
        <f>G99+H99+K99</f>
        <v>0.43834716270033081</v>
      </c>
      <c r="L100" s="194"/>
    </row>
    <row r="102" spans="1:13" x14ac:dyDescent="0.25">
      <c r="A102" s="181" t="s">
        <v>214</v>
      </c>
    </row>
    <row r="103" spans="1:13" x14ac:dyDescent="0.25">
      <c r="A103" s="183" t="s">
        <v>193</v>
      </c>
    </row>
    <row r="104" spans="1:13" x14ac:dyDescent="0.2">
      <c r="A104" s="184"/>
      <c r="B104" s="183" t="s">
        <v>194</v>
      </c>
      <c r="C104" s="183" t="s">
        <v>195</v>
      </c>
      <c r="D104" s="183" t="s">
        <v>196</v>
      </c>
      <c r="E104" s="183" t="s">
        <v>197</v>
      </c>
      <c r="F104" s="183" t="s">
        <v>198</v>
      </c>
      <c r="G104" s="183" t="s">
        <v>189</v>
      </c>
      <c r="H104" s="183" t="s">
        <v>199</v>
      </c>
      <c r="I104" s="183" t="s">
        <v>200</v>
      </c>
      <c r="J104" s="183" t="s">
        <v>201</v>
      </c>
      <c r="K104" s="183" t="s">
        <v>202</v>
      </c>
      <c r="L104" s="183" t="s">
        <v>203</v>
      </c>
    </row>
    <row r="105" spans="1:13" x14ac:dyDescent="0.2">
      <c r="A105" s="187">
        <v>2022</v>
      </c>
      <c r="B105" s="188">
        <v>178522.59645117188</v>
      </c>
      <c r="C105" s="188">
        <v>292045.06797383452</v>
      </c>
      <c r="D105" s="188">
        <v>0.50999357914924626</v>
      </c>
      <c r="E105" s="188">
        <v>273341.64649999997</v>
      </c>
      <c r="F105" s="188">
        <v>7820.8246834907532</v>
      </c>
      <c r="G105" s="188">
        <v>31560.62857751465</v>
      </c>
      <c r="H105" s="188">
        <v>12061.802950836181</v>
      </c>
      <c r="I105" s="194">
        <v>0</v>
      </c>
      <c r="J105" s="188">
        <v>12043.964534408808</v>
      </c>
      <c r="K105" s="194">
        <v>92.469476562500006</v>
      </c>
      <c r="L105" s="194">
        <v>0</v>
      </c>
    </row>
    <row r="106" spans="1:13" x14ac:dyDescent="0.2">
      <c r="A106" s="187">
        <f>1+A105</f>
        <v>2023</v>
      </c>
      <c r="B106" s="188">
        <v>125552.74367010497</v>
      </c>
      <c r="C106" s="188">
        <v>340996.75013284193</v>
      </c>
      <c r="D106" s="188">
        <v>0.50769519329071044</v>
      </c>
      <c r="E106" s="188">
        <v>273341.64649999997</v>
      </c>
      <c r="F106" s="188">
        <v>7720.7914091110233</v>
      </c>
      <c r="G106" s="188">
        <v>32286.702833374024</v>
      </c>
      <c r="H106" s="188">
        <v>15204.456932495117</v>
      </c>
      <c r="I106" s="194">
        <v>0</v>
      </c>
      <c r="J106" s="188">
        <v>11492.462487637044</v>
      </c>
      <c r="K106" s="194">
        <v>92.469476562500006</v>
      </c>
      <c r="L106" s="194">
        <v>0</v>
      </c>
    </row>
    <row r="107" spans="1:13" x14ac:dyDescent="0.2">
      <c r="A107" s="187">
        <f t="shared" ref="A107:A123" si="12">1+A106</f>
        <v>2024</v>
      </c>
      <c r="B107" s="188">
        <v>99960.32524085998</v>
      </c>
      <c r="C107" s="188">
        <v>364571.09954154753</v>
      </c>
      <c r="D107" s="188">
        <v>0.51007636070251461</v>
      </c>
      <c r="E107" s="188">
        <v>274117.29249999998</v>
      </c>
      <c r="F107" s="188">
        <v>7740.6107940521242</v>
      </c>
      <c r="G107" s="188">
        <v>32420.090872436522</v>
      </c>
      <c r="H107" s="188">
        <v>15386.094596069335</v>
      </c>
      <c r="I107" s="194">
        <v>0</v>
      </c>
      <c r="J107" s="188">
        <v>10798.26883437419</v>
      </c>
      <c r="K107" s="194">
        <v>1058.927796875</v>
      </c>
      <c r="L107" s="194">
        <v>0</v>
      </c>
    </row>
    <row r="108" spans="1:13" x14ac:dyDescent="0.2">
      <c r="A108" s="187">
        <f t="shared" si="12"/>
        <v>2025</v>
      </c>
      <c r="B108" s="188">
        <v>87846.249926265722</v>
      </c>
      <c r="C108" s="188">
        <v>359120.00920825242</v>
      </c>
      <c r="D108" s="188">
        <v>0.50828571534156797</v>
      </c>
      <c r="E108" s="188">
        <v>273341.64649999997</v>
      </c>
      <c r="F108" s="188">
        <v>7750.6862105369564</v>
      </c>
      <c r="G108" s="188">
        <v>46117.242511108401</v>
      </c>
      <c r="H108" s="188">
        <v>18540.264823486326</v>
      </c>
      <c r="I108" s="194">
        <v>0</v>
      </c>
      <c r="J108" s="188">
        <v>10663.69147037816</v>
      </c>
      <c r="K108" s="194">
        <v>2562.8551015624998</v>
      </c>
      <c r="L108" s="194">
        <v>0</v>
      </c>
    </row>
    <row r="109" spans="1:13" x14ac:dyDescent="0.2">
      <c r="A109" s="187">
        <f t="shared" si="12"/>
        <v>2026</v>
      </c>
      <c r="B109" s="188">
        <v>96684.80059033203</v>
      </c>
      <c r="C109" s="188">
        <v>329841.15914338443</v>
      </c>
      <c r="D109" s="188">
        <v>0.11921595692634583</v>
      </c>
      <c r="E109" s="188">
        <v>273341.64649999997</v>
      </c>
      <c r="F109" s="188">
        <v>7836.3525604782108</v>
      </c>
      <c r="G109" s="188">
        <v>59813.624053588865</v>
      </c>
      <c r="H109" s="188">
        <v>22900.534467407226</v>
      </c>
      <c r="I109" s="194">
        <v>0</v>
      </c>
      <c r="J109" s="188">
        <v>10753.083153852464</v>
      </c>
      <c r="K109" s="194">
        <v>5742.0125390624999</v>
      </c>
      <c r="L109" s="194">
        <v>0</v>
      </c>
    </row>
    <row r="110" spans="1:13" x14ac:dyDescent="0.2">
      <c r="A110" s="187">
        <f t="shared" si="12"/>
        <v>2027</v>
      </c>
      <c r="B110" s="188">
        <v>107308.09846875</v>
      </c>
      <c r="C110" s="188">
        <v>301203.51125860488</v>
      </c>
      <c r="D110" s="188">
        <v>0.11425038194656371</v>
      </c>
      <c r="E110" s="188">
        <v>273341.64649999997</v>
      </c>
      <c r="F110" s="188">
        <v>7900.9767933235171</v>
      </c>
      <c r="G110" s="188">
        <v>74987.032816528314</v>
      </c>
      <c r="H110" s="188">
        <v>29439.173542724609</v>
      </c>
      <c r="I110" s="194">
        <v>0</v>
      </c>
      <c r="J110" s="188">
        <v>10767.022757461071</v>
      </c>
      <c r="K110" s="194">
        <v>8830.8353203125007</v>
      </c>
      <c r="L110" s="194">
        <v>0</v>
      </c>
    </row>
    <row r="111" spans="1:13" x14ac:dyDescent="0.2">
      <c r="A111" s="187">
        <f t="shared" si="12"/>
        <v>2028</v>
      </c>
      <c r="B111" s="188">
        <v>107928.43615625</v>
      </c>
      <c r="C111" s="188">
        <v>261376.01659611199</v>
      </c>
      <c r="D111" s="188">
        <v>0.11451567816734314</v>
      </c>
      <c r="E111" s="188">
        <v>274117.29249999998</v>
      </c>
      <c r="F111" s="188">
        <v>7955.084889011383</v>
      </c>
      <c r="G111" s="188">
        <v>90145.179601440424</v>
      </c>
      <c r="H111" s="188">
        <v>38031.976775756833</v>
      </c>
      <c r="I111" s="194">
        <v>0</v>
      </c>
      <c r="J111" s="188">
        <v>11016.125565165996</v>
      </c>
      <c r="K111" s="194">
        <v>13302.297421875001</v>
      </c>
      <c r="L111" s="194">
        <v>0</v>
      </c>
    </row>
    <row r="112" spans="1:13" x14ac:dyDescent="0.2">
      <c r="A112" s="187">
        <f t="shared" si="12"/>
        <v>2029</v>
      </c>
      <c r="B112" s="188">
        <v>47590.3184921875</v>
      </c>
      <c r="C112" s="188">
        <v>338270.31713119877</v>
      </c>
      <c r="D112" s="188">
        <v>0.11380668473243713</v>
      </c>
      <c r="E112" s="188">
        <v>273341.64649999997</v>
      </c>
      <c r="F112" s="188">
        <v>7938.9421012840266</v>
      </c>
      <c r="G112" s="188">
        <v>104879.76348376465</v>
      </c>
      <c r="H112" s="188">
        <v>48670.187289062502</v>
      </c>
      <c r="I112" s="194">
        <v>0</v>
      </c>
      <c r="J112" s="188">
        <v>11859.63396865809</v>
      </c>
      <c r="K112" s="194">
        <v>22701.257820312501</v>
      </c>
      <c r="L112" s="194">
        <v>0</v>
      </c>
    </row>
    <row r="113" spans="1:13" x14ac:dyDescent="0.2">
      <c r="A113" s="187">
        <f t="shared" si="12"/>
        <v>2030</v>
      </c>
      <c r="B113" s="188">
        <v>45870.670476562504</v>
      </c>
      <c r="C113" s="188">
        <v>319761.43724603584</v>
      </c>
      <c r="D113" s="188">
        <v>0.10913155746459961</v>
      </c>
      <c r="E113" s="188">
        <v>273341.64649999997</v>
      </c>
      <c r="F113" s="188">
        <v>8040.8862921371456</v>
      </c>
      <c r="G113" s="188">
        <v>120435.18344812012</v>
      </c>
      <c r="H113" s="188">
        <v>59123.40874304199</v>
      </c>
      <c r="I113" s="194">
        <v>0</v>
      </c>
      <c r="J113" s="188">
        <v>11962.410637356043</v>
      </c>
      <c r="K113" s="194">
        <v>27902.6655703125</v>
      </c>
      <c r="L113" s="194">
        <v>0</v>
      </c>
    </row>
    <row r="114" spans="1:13" x14ac:dyDescent="0.2">
      <c r="A114" s="187">
        <f t="shared" si="12"/>
        <v>2031</v>
      </c>
      <c r="B114" s="188">
        <v>45963.054898437498</v>
      </c>
      <c r="C114" s="188">
        <v>308793.28433127428</v>
      </c>
      <c r="D114" s="188">
        <v>0.1100407419204712</v>
      </c>
      <c r="E114" s="188">
        <v>273341.64649999997</v>
      </c>
      <c r="F114" s="188">
        <v>8077.1393028335569</v>
      </c>
      <c r="G114" s="188">
        <v>135829.4049486084</v>
      </c>
      <c r="H114" s="188">
        <v>69345.821870361324</v>
      </c>
      <c r="I114" s="194">
        <v>0</v>
      </c>
      <c r="J114" s="188">
        <v>12044.879784508943</v>
      </c>
      <c r="K114" s="194">
        <v>27902.6655703125</v>
      </c>
      <c r="L114" s="194">
        <v>0</v>
      </c>
    </row>
    <row r="115" spans="1:13" x14ac:dyDescent="0.2">
      <c r="A115" s="187">
        <f t="shared" si="12"/>
        <v>2032</v>
      </c>
      <c r="B115" s="188">
        <v>45599.962960937497</v>
      </c>
      <c r="C115" s="188">
        <v>292166.43211534212</v>
      </c>
      <c r="D115" s="188">
        <v>0.11118229579925537</v>
      </c>
      <c r="E115" s="188">
        <v>274117.2905</v>
      </c>
      <c r="F115" s="188">
        <v>8151.7291074218747</v>
      </c>
      <c r="G115" s="188">
        <v>151503.92162390138</v>
      </c>
      <c r="H115" s="188">
        <v>80272.433854492192</v>
      </c>
      <c r="I115" s="194">
        <v>0</v>
      </c>
      <c r="J115" s="188">
        <v>12091.594709081173</v>
      </c>
      <c r="K115" s="194">
        <v>27988.157421874999</v>
      </c>
      <c r="L115" s="194">
        <v>0</v>
      </c>
    </row>
    <row r="116" spans="1:13" x14ac:dyDescent="0.2">
      <c r="A116" s="187">
        <f t="shared" si="12"/>
        <v>2033</v>
      </c>
      <c r="B116" s="188">
        <v>43800.452328125</v>
      </c>
      <c r="C116" s="188">
        <v>276628.74901922228</v>
      </c>
      <c r="D116" s="188">
        <v>0.11394774389266968</v>
      </c>
      <c r="E116" s="188">
        <v>273341.64500000002</v>
      </c>
      <c r="F116" s="188">
        <v>8154.5608456230166</v>
      </c>
      <c r="G116" s="188">
        <v>165274.07451501465</v>
      </c>
      <c r="H116" s="188">
        <v>90248.245872314452</v>
      </c>
      <c r="I116" s="194">
        <v>0</v>
      </c>
      <c r="J116" s="188">
        <v>12122.263730001689</v>
      </c>
      <c r="K116" s="194">
        <v>32526.139570312502</v>
      </c>
      <c r="L116" s="194">
        <v>0</v>
      </c>
    </row>
    <row r="117" spans="1:13" x14ac:dyDescent="0.2">
      <c r="A117" s="187">
        <f t="shared" si="12"/>
        <v>2034</v>
      </c>
      <c r="B117" s="188">
        <v>43180.601921875001</v>
      </c>
      <c r="C117" s="188">
        <v>259800.19652700395</v>
      </c>
      <c r="D117" s="188">
        <v>0.11506440353393554</v>
      </c>
      <c r="E117" s="188">
        <v>273341.64150000003</v>
      </c>
      <c r="F117" s="188">
        <v>8167.9979402313229</v>
      </c>
      <c r="G117" s="188">
        <v>179721.52214587401</v>
      </c>
      <c r="H117" s="188">
        <v>95268.332057495121</v>
      </c>
      <c r="I117" s="194">
        <v>0</v>
      </c>
      <c r="J117" s="188">
        <v>12091.646698659421</v>
      </c>
      <c r="K117" s="194">
        <v>45433.336820312499</v>
      </c>
      <c r="L117" s="194">
        <v>0</v>
      </c>
    </row>
    <row r="118" spans="1:13" x14ac:dyDescent="0.2">
      <c r="A118" s="187">
        <f t="shared" si="12"/>
        <v>2035</v>
      </c>
      <c r="B118" s="188">
        <v>42350.03790625</v>
      </c>
      <c r="C118" s="188">
        <v>247603.93246464941</v>
      </c>
      <c r="D118" s="188">
        <v>0.11524648547172546</v>
      </c>
      <c r="E118" s="188">
        <v>273341.64</v>
      </c>
      <c r="F118" s="188">
        <v>8193.1430950126651</v>
      </c>
      <c r="G118" s="188">
        <v>193281.88742126466</v>
      </c>
      <c r="H118" s="188">
        <v>100482.71746520996</v>
      </c>
      <c r="I118" s="194">
        <v>0</v>
      </c>
      <c r="J118" s="188">
        <v>12023.243961371183</v>
      </c>
      <c r="K118" s="194">
        <v>45433.336820312499</v>
      </c>
      <c r="L118" s="194">
        <v>0</v>
      </c>
    </row>
    <row r="119" spans="1:13" x14ac:dyDescent="0.2">
      <c r="A119" s="187">
        <f t="shared" si="12"/>
        <v>2036</v>
      </c>
      <c r="B119" s="188">
        <v>41545.477453125</v>
      </c>
      <c r="C119" s="188">
        <v>238646.92991570209</v>
      </c>
      <c r="D119" s="188">
        <v>0.11593085765838623</v>
      </c>
      <c r="E119" s="188">
        <v>274117.28600000002</v>
      </c>
      <c r="F119" s="188">
        <v>8178.2003641090396</v>
      </c>
      <c r="G119" s="188">
        <v>206440.20576574706</v>
      </c>
      <c r="H119" s="188">
        <v>110402.88227770996</v>
      </c>
      <c r="I119" s="194">
        <v>0</v>
      </c>
      <c r="J119" s="188">
        <v>11971.375344467402</v>
      </c>
      <c r="K119" s="194">
        <v>50210.182421874997</v>
      </c>
      <c r="L119" s="194">
        <v>0</v>
      </c>
      <c r="M119" s="204">
        <f t="shared" ref="M119:M122" si="13">SUM(B119:L119)</f>
        <v>941512.65547359316</v>
      </c>
    </row>
    <row r="120" spans="1:13" x14ac:dyDescent="0.2">
      <c r="A120" s="187">
        <f t="shared" si="12"/>
        <v>2037</v>
      </c>
      <c r="B120" s="188">
        <v>33344.755328125</v>
      </c>
      <c r="C120" s="188">
        <v>235401.74558083783</v>
      </c>
      <c r="D120" s="188">
        <v>3.6780073930025101</v>
      </c>
      <c r="E120" s="188">
        <v>273341.63750000001</v>
      </c>
      <c r="F120" s="188">
        <v>8101.5087145919797</v>
      </c>
      <c r="G120" s="188">
        <v>213701.22281140136</v>
      </c>
      <c r="H120" s="188">
        <v>120042.59708166504</v>
      </c>
      <c r="I120" s="194">
        <v>0</v>
      </c>
      <c r="J120" s="188">
        <v>11753.845858626128</v>
      </c>
      <c r="K120" s="194">
        <v>50056.810820312501</v>
      </c>
      <c r="L120" s="194">
        <v>0</v>
      </c>
      <c r="M120" s="204">
        <f t="shared" si="13"/>
        <v>945747.80170295283</v>
      </c>
    </row>
    <row r="121" spans="1:13" x14ac:dyDescent="0.2">
      <c r="A121" s="187">
        <f t="shared" si="12"/>
        <v>2038</v>
      </c>
      <c r="B121" s="188">
        <v>33669.624890624997</v>
      </c>
      <c r="C121" s="188">
        <v>224371.11111610316</v>
      </c>
      <c r="D121" s="188">
        <v>6.6569390038251877</v>
      </c>
      <c r="E121" s="188">
        <v>273341.63500000001</v>
      </c>
      <c r="F121" s="188">
        <v>8021.8127491874693</v>
      </c>
      <c r="G121" s="188">
        <v>213765.47499230958</v>
      </c>
      <c r="H121" s="188">
        <v>130133.65860937499</v>
      </c>
      <c r="I121" s="194">
        <v>0</v>
      </c>
      <c r="J121" s="188">
        <v>11608.412464849711</v>
      </c>
      <c r="K121" s="194">
        <v>51597.064414062501</v>
      </c>
      <c r="L121" s="194">
        <v>0</v>
      </c>
      <c r="M121" s="204">
        <f t="shared" si="13"/>
        <v>946515.45117551635</v>
      </c>
    </row>
    <row r="122" spans="1:13" x14ac:dyDescent="0.2">
      <c r="A122" s="187">
        <f t="shared" si="12"/>
        <v>2039</v>
      </c>
      <c r="B122" s="188">
        <v>32228.01525</v>
      </c>
      <c r="C122" s="188">
        <v>216265.28115678256</v>
      </c>
      <c r="D122" s="188">
        <v>6.8982577040195467</v>
      </c>
      <c r="E122" s="188">
        <v>273341.63299999997</v>
      </c>
      <c r="F122" s="188">
        <v>7946.2179752235415</v>
      </c>
      <c r="G122" s="188">
        <v>213008.4704954834</v>
      </c>
      <c r="H122" s="188">
        <v>138726.06883728027</v>
      </c>
      <c r="I122" s="194">
        <v>0</v>
      </c>
      <c r="J122" s="188">
        <v>11700.41244870329</v>
      </c>
      <c r="K122" s="194">
        <v>57762.071914062501</v>
      </c>
      <c r="L122" s="194">
        <v>0</v>
      </c>
      <c r="M122" s="204">
        <f t="shared" si="13"/>
        <v>950985.06933523947</v>
      </c>
    </row>
    <row r="123" spans="1:13" x14ac:dyDescent="0.2">
      <c r="A123" s="187">
        <f t="shared" si="12"/>
        <v>2040</v>
      </c>
      <c r="B123" s="188">
        <v>31257.409390624998</v>
      </c>
      <c r="C123" s="188">
        <v>215800.33460632132</v>
      </c>
      <c r="D123" s="188">
        <v>9.0169706292152405</v>
      </c>
      <c r="E123" s="188">
        <v>274117.27600000001</v>
      </c>
      <c r="F123" s="188">
        <v>7909.0617822644699</v>
      </c>
      <c r="G123" s="188">
        <v>212893.90735852052</v>
      </c>
      <c r="H123" s="188">
        <v>145213.85175183107</v>
      </c>
      <c r="I123" s="194">
        <v>0</v>
      </c>
      <c r="J123" s="188">
        <v>11961.005468095302</v>
      </c>
      <c r="K123" s="194">
        <v>57939.188109374998</v>
      </c>
      <c r="L123" s="194">
        <v>0</v>
      </c>
      <c r="M123" s="204">
        <f>SUM(B123:L123)</f>
        <v>957101.05143766198</v>
      </c>
    </row>
    <row r="124" spans="1:13" x14ac:dyDescent="0.25">
      <c r="B124" s="205">
        <f>B120/$M120</f>
        <v>3.5257555204551413E-2</v>
      </c>
      <c r="C124" s="205">
        <f t="shared" ref="C124:L124" si="14">C120/$M120</f>
        <v>0.24890541131257579</v>
      </c>
      <c r="D124" s="205">
        <f t="shared" si="14"/>
        <v>3.8889938590179505E-6</v>
      </c>
      <c r="E124" s="205">
        <f t="shared" si="14"/>
        <v>0.28902170008517036</v>
      </c>
      <c r="F124" s="205">
        <f t="shared" si="14"/>
        <v>8.5662464136887929E-3</v>
      </c>
      <c r="G124" s="205">
        <f t="shared" si="14"/>
        <v>0.22596005238035136</v>
      </c>
      <c r="H124" s="205">
        <f t="shared" si="14"/>
        <v>0.12692876141558176</v>
      </c>
      <c r="I124" s="205">
        <f t="shared" si="14"/>
        <v>0</v>
      </c>
      <c r="J124" s="205">
        <f t="shared" si="14"/>
        <v>1.2428097466852859E-2</v>
      </c>
      <c r="K124" s="205">
        <f t="shared" si="14"/>
        <v>5.2928286727368677E-2</v>
      </c>
      <c r="L124" s="205">
        <f t="shared" si="14"/>
        <v>0</v>
      </c>
    </row>
    <row r="125" spans="1:13" x14ac:dyDescent="0.25">
      <c r="B125" s="188"/>
      <c r="C125" s="188"/>
      <c r="D125" s="188"/>
      <c r="E125" s="193">
        <f>C124+E124</f>
        <v>0.53792711139774618</v>
      </c>
      <c r="F125" s="188"/>
      <c r="G125" s="188"/>
      <c r="H125" s="188"/>
      <c r="I125" s="188"/>
      <c r="J125" s="188"/>
      <c r="K125" s="206">
        <f>G124+H124+K124</f>
        <v>0.40581710052330178</v>
      </c>
      <c r="L125" s="194"/>
    </row>
  </sheetData>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AAA89-5B72-4647-BF59-E103F0A53388}">
  <dimension ref="A2:AD22"/>
  <sheetViews>
    <sheetView tabSelected="1" zoomScaleNormal="100" workbookViewId="0">
      <selection activeCell="B3" sqref="B3"/>
    </sheetView>
  </sheetViews>
  <sheetFormatPr defaultRowHeight="15" x14ac:dyDescent="0.25"/>
  <cols>
    <col min="1" max="1" width="11.5703125" customWidth="1"/>
    <col min="2" max="2" width="9.85546875" customWidth="1"/>
    <col min="3" max="3" width="10.140625" customWidth="1"/>
    <col min="4" max="4" width="9.85546875" customWidth="1"/>
    <col min="5" max="5" width="10" customWidth="1"/>
    <col min="6" max="6" width="9.85546875" customWidth="1"/>
  </cols>
  <sheetData>
    <row r="2" spans="1:30" ht="15.75" x14ac:dyDescent="0.25">
      <c r="B2" s="291" t="s">
        <v>215</v>
      </c>
      <c r="C2" s="291"/>
      <c r="D2" s="291"/>
      <c r="E2" s="291"/>
      <c r="F2" s="291"/>
      <c r="J2" s="291" t="s">
        <v>216</v>
      </c>
      <c r="K2" s="291"/>
      <c r="L2" s="291"/>
      <c r="M2" s="291"/>
      <c r="N2" s="291"/>
      <c r="R2" s="291" t="s">
        <v>217</v>
      </c>
      <c r="S2" s="291"/>
      <c r="T2" s="291"/>
      <c r="U2" s="291"/>
      <c r="V2" s="291"/>
    </row>
    <row r="3" spans="1:30" x14ac:dyDescent="0.25">
      <c r="B3" s="207" t="s">
        <v>218</v>
      </c>
      <c r="C3" s="207" t="s">
        <v>219</v>
      </c>
      <c r="D3" s="207" t="s">
        <v>220</v>
      </c>
      <c r="E3" s="207" t="s">
        <v>106</v>
      </c>
      <c r="F3" s="207" t="s">
        <v>107</v>
      </c>
      <c r="J3" s="207" t="s">
        <v>218</v>
      </c>
      <c r="K3" s="207" t="s">
        <v>221</v>
      </c>
      <c r="L3" s="207" t="s">
        <v>220</v>
      </c>
      <c r="M3" s="207" t="s">
        <v>106</v>
      </c>
      <c r="N3" s="207" t="s">
        <v>107</v>
      </c>
      <c r="R3" s="207" t="s">
        <v>218</v>
      </c>
      <c r="S3" s="207" t="s">
        <v>221</v>
      </c>
      <c r="T3" s="207" t="s">
        <v>220</v>
      </c>
      <c r="U3" s="207" t="s">
        <v>106</v>
      </c>
      <c r="V3" s="207" t="s">
        <v>107</v>
      </c>
    </row>
    <row r="4" spans="1:30" x14ac:dyDescent="0.25">
      <c r="A4" s="208">
        <v>2022</v>
      </c>
      <c r="B4" s="209">
        <v>70.056686401367188</v>
      </c>
      <c r="C4" s="209">
        <v>70.054733276367188</v>
      </c>
      <c r="D4" s="209">
        <v>70.055488586425781</v>
      </c>
      <c r="E4" s="209">
        <v>70.053131103515625</v>
      </c>
      <c r="F4" s="209">
        <v>70.055801391601563</v>
      </c>
      <c r="I4" s="208">
        <v>2022</v>
      </c>
      <c r="J4" s="209">
        <v>77.464523315429688</v>
      </c>
      <c r="K4" s="209">
        <v>77.461273193359375</v>
      </c>
      <c r="L4" s="209">
        <v>77.461044311523438</v>
      </c>
      <c r="M4" s="209">
        <v>77.460731506347656</v>
      </c>
      <c r="N4" s="209">
        <v>77.46160888671875</v>
      </c>
      <c r="O4" s="210">
        <f>L4-J4</f>
        <v>-3.47900390625E-3</v>
      </c>
      <c r="Q4" s="208">
        <v>2022</v>
      </c>
      <c r="R4" s="209">
        <v>63.357425689697266</v>
      </c>
      <c r="S4" s="209">
        <v>63.356651306152344</v>
      </c>
      <c r="T4" s="209">
        <v>63.358287811279297</v>
      </c>
      <c r="U4" s="209">
        <v>63.354084014892578</v>
      </c>
      <c r="V4" s="209">
        <v>63.358379364013672</v>
      </c>
      <c r="Y4" s="210">
        <f>J4-R4</f>
        <v>14.107097625732422</v>
      </c>
      <c r="Z4" s="210">
        <f t="shared" ref="Z4:AC19" si="0">K4-S4</f>
        <v>14.104621887207031</v>
      </c>
      <c r="AA4" s="210">
        <f t="shared" si="0"/>
        <v>14.102756500244141</v>
      </c>
      <c r="AB4" s="210">
        <f t="shared" si="0"/>
        <v>14.106647491455078</v>
      </c>
      <c r="AC4" s="210">
        <f>N4-V4</f>
        <v>14.103229522705078</v>
      </c>
    </row>
    <row r="5" spans="1:30" x14ac:dyDescent="0.25">
      <c r="A5" s="208">
        <v>2023</v>
      </c>
      <c r="B5" s="209">
        <v>55.725387573242188</v>
      </c>
      <c r="C5" s="209">
        <v>55.7281494140625</v>
      </c>
      <c r="D5" s="209">
        <v>55.718418121337891</v>
      </c>
      <c r="E5" s="209">
        <v>56.963088989257813</v>
      </c>
      <c r="F5" s="209">
        <v>54.791358947753906</v>
      </c>
      <c r="I5" s="208">
        <v>2023</v>
      </c>
      <c r="J5" s="209">
        <v>62.825817108154297</v>
      </c>
      <c r="K5" s="209">
        <v>62.8287353515625</v>
      </c>
      <c r="L5" s="209">
        <v>62.8106689453125</v>
      </c>
      <c r="M5" s="209">
        <v>64.297065734863281</v>
      </c>
      <c r="N5" s="209">
        <v>61.723442077636719</v>
      </c>
      <c r="O5" s="210">
        <f t="shared" ref="O5:O21" si="1">L5-J5</f>
        <v>-1.5148162841796875E-2</v>
      </c>
      <c r="Q5" s="208">
        <v>2023</v>
      </c>
      <c r="R5" s="209">
        <v>49.304126739501953</v>
      </c>
      <c r="S5" s="209">
        <v>49.306755065917969</v>
      </c>
      <c r="T5" s="209">
        <v>49.304553985595703</v>
      </c>
      <c r="U5" s="209">
        <v>50.330623626708984</v>
      </c>
      <c r="V5" s="209">
        <v>48.522346496582031</v>
      </c>
      <c r="Y5" s="210">
        <f t="shared" ref="Y5:Y19" si="2">J5-R5</f>
        <v>13.521690368652344</v>
      </c>
      <c r="Z5" s="210">
        <f t="shared" si="0"/>
        <v>13.521980285644531</v>
      </c>
      <c r="AA5" s="210">
        <f t="shared" si="0"/>
        <v>13.506114959716797</v>
      </c>
      <c r="AB5" s="210">
        <f t="shared" si="0"/>
        <v>13.966442108154297</v>
      </c>
      <c r="AC5" s="210">
        <f t="shared" si="0"/>
        <v>13.201095581054688</v>
      </c>
    </row>
    <row r="6" spans="1:30" x14ac:dyDescent="0.25">
      <c r="A6" s="208">
        <v>2024</v>
      </c>
      <c r="B6" s="209">
        <v>48.061836242675781</v>
      </c>
      <c r="C6" s="209">
        <v>47.764114379882813</v>
      </c>
      <c r="D6" s="209">
        <v>47.243057250976563</v>
      </c>
      <c r="E6" s="209">
        <v>49.337692260742188</v>
      </c>
      <c r="F6" s="209">
        <v>49.009029388427734</v>
      </c>
      <c r="I6" s="208">
        <v>2024</v>
      </c>
      <c r="J6" s="209">
        <v>54.733917236328125</v>
      </c>
      <c r="K6" s="209">
        <v>54.374000549316406</v>
      </c>
      <c r="L6" s="209">
        <v>53.878833770751953</v>
      </c>
      <c r="M6" s="209">
        <v>56.210811614990234</v>
      </c>
      <c r="N6" s="209">
        <v>55.561405181884766</v>
      </c>
      <c r="O6" s="210">
        <f t="shared" si="1"/>
        <v>-0.85508346557617188</v>
      </c>
      <c r="Q6" s="208">
        <v>2024</v>
      </c>
      <c r="R6" s="209">
        <v>41.970947265625</v>
      </c>
      <c r="S6" s="209">
        <v>41.730003356933594</v>
      </c>
      <c r="T6" s="209">
        <v>41.185306549072266</v>
      </c>
      <c r="U6" s="209">
        <v>43.063274383544922</v>
      </c>
      <c r="V6" s="209">
        <v>43.027420043945313</v>
      </c>
      <c r="Y6" s="210">
        <f t="shared" si="2"/>
        <v>12.762969970703125</v>
      </c>
      <c r="Z6" s="210">
        <f t="shared" si="0"/>
        <v>12.643997192382813</v>
      </c>
      <c r="AA6" s="210">
        <f t="shared" si="0"/>
        <v>12.693527221679688</v>
      </c>
      <c r="AB6" s="210">
        <f t="shared" si="0"/>
        <v>13.147537231445313</v>
      </c>
      <c r="AC6" s="210">
        <f t="shared" si="0"/>
        <v>12.533985137939453</v>
      </c>
    </row>
    <row r="7" spans="1:30" x14ac:dyDescent="0.25">
      <c r="A7" s="208">
        <v>2025</v>
      </c>
      <c r="B7" s="209">
        <v>39.978076934814453</v>
      </c>
      <c r="C7" s="209">
        <v>39.478065490722656</v>
      </c>
      <c r="D7" s="209">
        <v>37.116695404052734</v>
      </c>
      <c r="E7" s="209">
        <v>41.303218841552734</v>
      </c>
      <c r="F7" s="209">
        <v>45.243476867675781</v>
      </c>
      <c r="I7" s="208">
        <v>2025</v>
      </c>
      <c r="J7" s="209">
        <v>46.054599761962891</v>
      </c>
      <c r="K7" s="209">
        <v>45.474567413330078</v>
      </c>
      <c r="L7" s="209">
        <v>43.077312469482422</v>
      </c>
      <c r="M7" s="209">
        <v>47.541263580322266</v>
      </c>
      <c r="N7" s="209">
        <v>51.409111022949219</v>
      </c>
      <c r="O7" s="210">
        <f t="shared" si="1"/>
        <v>-2.9772872924804688</v>
      </c>
      <c r="Q7" s="208">
        <v>2025</v>
      </c>
      <c r="R7" s="209">
        <v>34.442394256591797</v>
      </c>
      <c r="S7" s="209">
        <v>34.015281677246094</v>
      </c>
      <c r="T7" s="209">
        <v>31.686601638793945</v>
      </c>
      <c r="U7" s="209">
        <v>35.620391845703125</v>
      </c>
      <c r="V7" s="209">
        <v>39.626621246337891</v>
      </c>
      <c r="Y7" s="210">
        <f t="shared" si="2"/>
        <v>11.612205505371094</v>
      </c>
      <c r="Z7" s="210">
        <f t="shared" si="0"/>
        <v>11.459285736083984</v>
      </c>
      <c r="AA7" s="210">
        <f t="shared" si="0"/>
        <v>11.390710830688477</v>
      </c>
      <c r="AB7" s="210">
        <f t="shared" si="0"/>
        <v>11.920871734619141</v>
      </c>
      <c r="AC7" s="210">
        <f t="shared" si="0"/>
        <v>11.782489776611328</v>
      </c>
    </row>
    <row r="8" spans="1:30" x14ac:dyDescent="0.25">
      <c r="A8" s="208">
        <v>2026</v>
      </c>
      <c r="B8" s="209">
        <v>35.7113037109375</v>
      </c>
      <c r="C8" s="209">
        <v>35.096736907958984</v>
      </c>
      <c r="D8" s="209">
        <v>31.729726791381836</v>
      </c>
      <c r="E8" s="209">
        <v>36.927261352539063</v>
      </c>
      <c r="F8" s="209">
        <v>43.344093322753906</v>
      </c>
      <c r="I8" s="208">
        <v>2026</v>
      </c>
      <c r="J8" s="209">
        <v>40.492946624755859</v>
      </c>
      <c r="K8" s="209">
        <v>39.874919891357422</v>
      </c>
      <c r="L8" s="209">
        <v>36.480579376220703</v>
      </c>
      <c r="M8" s="209">
        <v>41.757667541503906</v>
      </c>
      <c r="N8" s="209">
        <v>48.412254333496094</v>
      </c>
      <c r="O8" s="210">
        <f t="shared" si="1"/>
        <v>-4.0123672485351563</v>
      </c>
      <c r="Q8" s="208">
        <v>2026</v>
      </c>
      <c r="R8" s="209">
        <v>31.355253219604492</v>
      </c>
      <c r="S8" s="209">
        <v>30.74383544921875</v>
      </c>
      <c r="T8" s="209">
        <v>27.401723861694336</v>
      </c>
      <c r="U8" s="209">
        <v>32.526786804199219</v>
      </c>
      <c r="V8" s="209">
        <v>38.727024078369141</v>
      </c>
      <c r="Y8" s="210">
        <f t="shared" si="2"/>
        <v>9.1376934051513672</v>
      </c>
      <c r="Z8" s="210">
        <f t="shared" si="0"/>
        <v>9.1310844421386719</v>
      </c>
      <c r="AA8" s="210">
        <f t="shared" si="0"/>
        <v>9.0788555145263672</v>
      </c>
      <c r="AB8" s="210">
        <f t="shared" si="0"/>
        <v>9.2308807373046875</v>
      </c>
      <c r="AC8" s="210">
        <f t="shared" si="0"/>
        <v>9.6852302551269531</v>
      </c>
    </row>
    <row r="9" spans="1:30" x14ac:dyDescent="0.25">
      <c r="A9" s="208">
        <v>2027</v>
      </c>
      <c r="B9" s="209">
        <v>32.749595642089844</v>
      </c>
      <c r="C9" s="209">
        <v>32.236801147460938</v>
      </c>
      <c r="D9" s="209">
        <v>28.934101104736328</v>
      </c>
      <c r="E9" s="209">
        <v>33.765087127685547</v>
      </c>
      <c r="F9" s="209">
        <v>39.382144927978516</v>
      </c>
      <c r="I9" s="208">
        <v>2027</v>
      </c>
      <c r="J9" s="209">
        <v>37.000392913818359</v>
      </c>
      <c r="K9" s="209">
        <v>36.479129791259766</v>
      </c>
      <c r="L9" s="209">
        <v>33.053146362304688</v>
      </c>
      <c r="M9" s="209">
        <v>37.936847686767578</v>
      </c>
      <c r="N9" s="209">
        <v>43.877124786376953</v>
      </c>
      <c r="O9" s="210">
        <f t="shared" si="1"/>
        <v>-3.9472465515136719</v>
      </c>
      <c r="Q9" s="208">
        <v>2027</v>
      </c>
      <c r="R9" s="209">
        <v>28.877138137817383</v>
      </c>
      <c r="S9" s="209">
        <v>28.372060775756836</v>
      </c>
      <c r="T9" s="209">
        <v>25.181674957275391</v>
      </c>
      <c r="U9" s="209">
        <v>29.964637756347656</v>
      </c>
      <c r="V9" s="209">
        <v>35.287242889404297</v>
      </c>
      <c r="Y9" s="210">
        <f t="shared" si="2"/>
        <v>8.1232547760009766</v>
      </c>
      <c r="Z9" s="210">
        <f t="shared" si="0"/>
        <v>8.1070690155029297</v>
      </c>
      <c r="AA9" s="210">
        <f t="shared" si="0"/>
        <v>7.8714714050292969</v>
      </c>
      <c r="AB9" s="210">
        <f t="shared" si="0"/>
        <v>7.9722099304199219</v>
      </c>
      <c r="AC9" s="210">
        <f t="shared" si="0"/>
        <v>8.5898818969726563</v>
      </c>
    </row>
    <row r="10" spans="1:30" x14ac:dyDescent="0.25">
      <c r="A10" s="208">
        <v>2028</v>
      </c>
      <c r="B10" s="209">
        <v>32.62310791015625</v>
      </c>
      <c r="C10" s="209">
        <v>32.173587799072266</v>
      </c>
      <c r="D10" s="209">
        <v>28.683765411376953</v>
      </c>
      <c r="E10" s="209">
        <v>33.611232757568359</v>
      </c>
      <c r="F10" s="209">
        <v>40.959346771240234</v>
      </c>
      <c r="I10" s="208">
        <v>2028</v>
      </c>
      <c r="J10" s="209">
        <v>36.548500061035156</v>
      </c>
      <c r="K10" s="209">
        <v>36.107975006103516</v>
      </c>
      <c r="L10" s="209">
        <v>32.398902893066406</v>
      </c>
      <c r="M10" s="209">
        <v>37.474990844726563</v>
      </c>
      <c r="N10" s="209">
        <v>45.504531860351563</v>
      </c>
      <c r="O10" s="210">
        <f t="shared" si="1"/>
        <v>-4.14959716796875</v>
      </c>
      <c r="Q10" s="208">
        <v>2028</v>
      </c>
      <c r="R10" s="209">
        <v>29.091615676879883</v>
      </c>
      <c r="S10" s="209">
        <v>28.634000778198242</v>
      </c>
      <c r="T10" s="209">
        <v>25.341426849365234</v>
      </c>
      <c r="U10" s="209">
        <v>30.135189056396484</v>
      </c>
      <c r="V10" s="209">
        <v>36.870250701904297</v>
      </c>
      <c r="Y10" s="210">
        <f t="shared" si="2"/>
        <v>7.4568843841552734</v>
      </c>
      <c r="Z10" s="210">
        <f t="shared" si="0"/>
        <v>7.4739742279052734</v>
      </c>
      <c r="AA10" s="210">
        <f t="shared" si="0"/>
        <v>7.0574760437011719</v>
      </c>
      <c r="AB10" s="210">
        <f t="shared" si="0"/>
        <v>7.3398017883300781</v>
      </c>
      <c r="AC10" s="210">
        <f t="shared" si="0"/>
        <v>8.6342811584472656</v>
      </c>
    </row>
    <row r="11" spans="1:30" x14ac:dyDescent="0.25">
      <c r="A11" s="208">
        <v>2029</v>
      </c>
      <c r="B11" s="209">
        <v>33.567855834960938</v>
      </c>
      <c r="C11" s="209">
        <v>33.165348052978516</v>
      </c>
      <c r="D11" s="209">
        <v>29.213266372680664</v>
      </c>
      <c r="E11" s="209">
        <v>34.611484527587891</v>
      </c>
      <c r="F11" s="209">
        <v>57.079319000244141</v>
      </c>
      <c r="I11" s="208">
        <v>2029</v>
      </c>
      <c r="J11" s="209">
        <v>37.432895660400391</v>
      </c>
      <c r="K11" s="209">
        <v>37.082229614257813</v>
      </c>
      <c r="L11" s="209">
        <v>32.781791687011719</v>
      </c>
      <c r="M11" s="209">
        <v>38.384029388427734</v>
      </c>
      <c r="N11" s="209">
        <v>57.079319000244141</v>
      </c>
      <c r="O11" s="210">
        <f t="shared" si="1"/>
        <v>-4.6511039733886719</v>
      </c>
      <c r="Q11" s="208">
        <v>2029</v>
      </c>
      <c r="R11" s="209">
        <v>30.046823501586914</v>
      </c>
      <c r="S11" s="209">
        <v>29.597091674804688</v>
      </c>
      <c r="T11" s="209">
        <v>25.962356567382813</v>
      </c>
      <c r="U11" s="209">
        <v>31.174718856811523</v>
      </c>
      <c r="V11" s="209">
        <v>57.079319000244141</v>
      </c>
      <c r="Y11" s="210">
        <f t="shared" si="2"/>
        <v>7.3860721588134766</v>
      </c>
      <c r="Z11" s="210">
        <f t="shared" si="0"/>
        <v>7.485137939453125</v>
      </c>
      <c r="AA11" s="210">
        <f t="shared" si="0"/>
        <v>6.8194351196289063</v>
      </c>
      <c r="AB11" s="210">
        <f t="shared" si="0"/>
        <v>7.2093105316162109</v>
      </c>
      <c r="AC11" s="210">
        <f t="shared" si="0"/>
        <v>0</v>
      </c>
    </row>
    <row r="12" spans="1:30" x14ac:dyDescent="0.25">
      <c r="A12" s="208">
        <v>2030</v>
      </c>
      <c r="B12" s="209">
        <v>38.3548583984375</v>
      </c>
      <c r="C12" s="209">
        <v>38.074810028076172</v>
      </c>
      <c r="D12" s="209">
        <v>29.188962936401367</v>
      </c>
      <c r="E12" s="209">
        <v>39.438796997070313</v>
      </c>
      <c r="F12" s="209">
        <v>58.045200347900391</v>
      </c>
      <c r="I12" s="208">
        <v>2030</v>
      </c>
      <c r="J12" s="209">
        <v>42.586753845214844</v>
      </c>
      <c r="K12" s="209">
        <v>42.460308074951172</v>
      </c>
      <c r="L12" s="209">
        <v>32.720066070556641</v>
      </c>
      <c r="M12" s="209">
        <v>43.556194305419922</v>
      </c>
      <c r="N12" s="209">
        <v>63.514888763427734</v>
      </c>
      <c r="O12" s="210">
        <f t="shared" si="1"/>
        <v>-9.8666877746582031</v>
      </c>
      <c r="Q12" s="208">
        <v>2030</v>
      </c>
      <c r="R12" s="209">
        <v>34.499626159667969</v>
      </c>
      <c r="S12" s="209">
        <v>34.079643249511719</v>
      </c>
      <c r="T12" s="209">
        <v>25.972146987915039</v>
      </c>
      <c r="U12" s="209">
        <v>35.687870025634766</v>
      </c>
      <c r="V12" s="209">
        <v>53.062343597412109</v>
      </c>
      <c r="Y12" s="210">
        <f t="shared" si="2"/>
        <v>8.087127685546875</v>
      </c>
      <c r="Z12" s="210">
        <f t="shared" si="0"/>
        <v>8.3806648254394531</v>
      </c>
      <c r="AA12" s="210">
        <f t="shared" si="0"/>
        <v>6.7479190826416016</v>
      </c>
      <c r="AB12" s="210">
        <f t="shared" si="0"/>
        <v>7.8683242797851563</v>
      </c>
      <c r="AC12" s="210">
        <f t="shared" si="0"/>
        <v>10.452545166015625</v>
      </c>
    </row>
    <row r="13" spans="1:30" x14ac:dyDescent="0.25">
      <c r="A13" s="208">
        <v>2031</v>
      </c>
      <c r="B13" s="209">
        <v>38.421401977539063</v>
      </c>
      <c r="C13" s="209">
        <v>38.028244018554688</v>
      </c>
      <c r="D13" s="209">
        <v>28.958990097045898</v>
      </c>
      <c r="E13" s="209">
        <v>39.015708923339844</v>
      </c>
      <c r="F13" s="209">
        <v>58.929725646972656</v>
      </c>
      <c r="I13" s="208">
        <v>2031</v>
      </c>
      <c r="J13" s="209">
        <v>42.391338348388672</v>
      </c>
      <c r="K13" s="209">
        <v>42.176563262939453</v>
      </c>
      <c r="L13" s="209">
        <v>32.186248779296875</v>
      </c>
      <c r="M13" s="209">
        <v>42.798084259033203</v>
      </c>
      <c r="N13" s="209">
        <v>64.106353759765625</v>
      </c>
      <c r="O13" s="210">
        <f t="shared" si="1"/>
        <v>-10.205089569091797</v>
      </c>
      <c r="Q13" s="208">
        <v>2031</v>
      </c>
      <c r="R13" s="209">
        <v>34.8048095703125</v>
      </c>
      <c r="S13" s="209">
        <v>34.2491455078125</v>
      </c>
      <c r="T13" s="209">
        <v>26.018976211547852</v>
      </c>
      <c r="U13" s="209">
        <v>35.569984436035156</v>
      </c>
      <c r="V13" s="209">
        <v>54.213840484619141</v>
      </c>
      <c r="Y13" s="210">
        <f t="shared" si="2"/>
        <v>7.5865287780761719</v>
      </c>
      <c r="Z13" s="210">
        <f t="shared" si="0"/>
        <v>7.9274177551269531</v>
      </c>
      <c r="AA13" s="210">
        <f t="shared" si="0"/>
        <v>6.1672725677490234</v>
      </c>
      <c r="AB13" s="210">
        <f t="shared" si="0"/>
        <v>7.2280998229980469</v>
      </c>
      <c r="AC13" s="210">
        <f t="shared" si="0"/>
        <v>9.8925132751464844</v>
      </c>
      <c r="AD13" s="210">
        <f>AC13-AC12</f>
        <v>-0.56003189086914063</v>
      </c>
    </row>
    <row r="14" spans="1:30" x14ac:dyDescent="0.25">
      <c r="A14" s="208">
        <v>2032</v>
      </c>
      <c r="B14" s="209">
        <v>37.935283660888672</v>
      </c>
      <c r="C14" s="209">
        <v>37.651611328125</v>
      </c>
      <c r="D14" s="209">
        <v>28.616987228393555</v>
      </c>
      <c r="E14" s="209">
        <v>38.479957580566406</v>
      </c>
      <c r="F14" s="209">
        <v>59.608829498291016</v>
      </c>
      <c r="I14" s="208">
        <v>2032</v>
      </c>
      <c r="J14" s="209">
        <v>41.473197937011719</v>
      </c>
      <c r="K14" s="209">
        <v>41.439456939697266</v>
      </c>
      <c r="L14" s="209">
        <v>31.54301643371582</v>
      </c>
      <c r="M14" s="209">
        <v>41.744899749755859</v>
      </c>
      <c r="N14" s="209">
        <v>64.353530883789063</v>
      </c>
      <c r="O14" s="210">
        <f t="shared" si="1"/>
        <v>-9.9301815032958984</v>
      </c>
      <c r="Q14" s="208">
        <v>2032</v>
      </c>
      <c r="R14" s="209">
        <v>34.705551147460938</v>
      </c>
      <c r="S14" s="209">
        <v>34.193717956542969</v>
      </c>
      <c r="T14" s="209">
        <v>25.945837020874023</v>
      </c>
      <c r="U14" s="209">
        <v>35.499416351318359</v>
      </c>
      <c r="V14" s="209">
        <v>55.277427673339844</v>
      </c>
      <c r="Y14" s="210">
        <f t="shared" si="2"/>
        <v>6.7676467895507813</v>
      </c>
      <c r="Z14" s="210">
        <f t="shared" si="0"/>
        <v>7.2457389831542969</v>
      </c>
      <c r="AA14" s="210">
        <f t="shared" si="0"/>
        <v>5.5971794128417969</v>
      </c>
      <c r="AB14" s="210">
        <f t="shared" si="0"/>
        <v>6.2454833984375</v>
      </c>
      <c r="AC14" s="210">
        <f t="shared" si="0"/>
        <v>9.0761032104492188</v>
      </c>
      <c r="AD14" s="210">
        <f t="shared" ref="AD14:AD19" si="3">AC14-AC13</f>
        <v>-0.81641006469726563</v>
      </c>
    </row>
    <row r="15" spans="1:30" x14ac:dyDescent="0.25">
      <c r="A15" s="208">
        <v>2033</v>
      </c>
      <c r="B15" s="209">
        <v>37.830162048339844</v>
      </c>
      <c r="C15" s="209">
        <v>37.690639495849609</v>
      </c>
      <c r="D15" s="209">
        <v>28.898782730102539</v>
      </c>
      <c r="E15" s="209">
        <v>38.066444396972656</v>
      </c>
      <c r="F15" s="209">
        <v>60.347156524658203</v>
      </c>
      <c r="I15" s="208">
        <v>2033</v>
      </c>
      <c r="J15" s="209">
        <v>41.083587646484375</v>
      </c>
      <c r="K15" s="209">
        <v>41.316577911376953</v>
      </c>
      <c r="L15" s="209">
        <v>31.657169342041016</v>
      </c>
      <c r="M15" s="209">
        <v>40.971538543701172</v>
      </c>
      <c r="N15" s="209">
        <v>64.874588012695313</v>
      </c>
      <c r="O15" s="210">
        <f t="shared" si="1"/>
        <v>-9.4264183044433594</v>
      </c>
      <c r="Q15" s="208">
        <v>2033</v>
      </c>
      <c r="R15" s="209">
        <v>34.887935638427734</v>
      </c>
      <c r="S15" s="209">
        <v>34.411533355712891</v>
      </c>
      <c r="T15" s="209">
        <v>26.404241561889648</v>
      </c>
      <c r="U15" s="209">
        <v>35.439228057861328</v>
      </c>
      <c r="V15" s="209">
        <v>56.252788543701172</v>
      </c>
      <c r="Y15" s="210">
        <f t="shared" si="2"/>
        <v>6.1956520080566406</v>
      </c>
      <c r="Z15" s="210">
        <f t="shared" si="0"/>
        <v>6.9050445556640625</v>
      </c>
      <c r="AA15" s="210">
        <f t="shared" si="0"/>
        <v>5.2529277801513672</v>
      </c>
      <c r="AB15" s="210">
        <f t="shared" si="0"/>
        <v>5.5323104858398438</v>
      </c>
      <c r="AC15" s="210">
        <f t="shared" si="0"/>
        <v>8.6217994689941406</v>
      </c>
      <c r="AD15" s="210">
        <f t="shared" si="3"/>
        <v>-0.45430374145507813</v>
      </c>
    </row>
    <row r="16" spans="1:30" x14ac:dyDescent="0.25">
      <c r="A16" s="208">
        <v>2034</v>
      </c>
      <c r="B16" s="209">
        <v>37.570587158203125</v>
      </c>
      <c r="C16" s="209">
        <v>37.557258605957031</v>
      </c>
      <c r="D16" s="209">
        <v>28.903968811035156</v>
      </c>
      <c r="E16" s="209">
        <v>37.762248992919922</v>
      </c>
      <c r="F16" s="209">
        <v>60.77593994140625</v>
      </c>
      <c r="I16" s="208">
        <v>2034</v>
      </c>
      <c r="J16" s="209">
        <v>40.577445983886719</v>
      </c>
      <c r="K16" s="209">
        <v>40.893379211425781</v>
      </c>
      <c r="L16" s="209">
        <v>31.499679565429688</v>
      </c>
      <c r="M16" s="209">
        <v>40.524063110351563</v>
      </c>
      <c r="N16" s="209">
        <v>64.925910949707031</v>
      </c>
      <c r="O16" s="210">
        <f t="shared" si="1"/>
        <v>-9.0777664184570313</v>
      </c>
      <c r="Q16" s="208">
        <v>2034</v>
      </c>
      <c r="R16" s="209">
        <v>34.851345062255859</v>
      </c>
      <c r="S16" s="209">
        <v>34.540245056152344</v>
      </c>
      <c r="T16" s="209">
        <v>26.556543350219727</v>
      </c>
      <c r="U16" s="209">
        <v>35.264610290527344</v>
      </c>
      <c r="V16" s="209">
        <v>57.022922515869141</v>
      </c>
      <c r="Y16" s="210">
        <f t="shared" si="2"/>
        <v>5.7261009216308594</v>
      </c>
      <c r="Z16" s="210">
        <f t="shared" si="0"/>
        <v>6.3531341552734375</v>
      </c>
      <c r="AA16" s="210">
        <f t="shared" si="0"/>
        <v>4.9431362152099609</v>
      </c>
      <c r="AB16" s="210">
        <f t="shared" si="0"/>
        <v>5.2594528198242188</v>
      </c>
      <c r="AC16" s="210">
        <f t="shared" si="0"/>
        <v>7.9029884338378906</v>
      </c>
      <c r="AD16" s="210">
        <f t="shared" si="3"/>
        <v>-0.71881103515625</v>
      </c>
    </row>
    <row r="17" spans="1:30" x14ac:dyDescent="0.25">
      <c r="A17" s="208">
        <v>2035</v>
      </c>
      <c r="B17" s="209">
        <v>37.628044128417969</v>
      </c>
      <c r="C17" s="209">
        <v>37.529129028320313</v>
      </c>
      <c r="D17" s="209">
        <v>28.765604019165039</v>
      </c>
      <c r="E17" s="209">
        <v>37.547153472900391</v>
      </c>
      <c r="F17" s="209">
        <v>61.019752502441406</v>
      </c>
      <c r="I17" s="208">
        <v>2035</v>
      </c>
      <c r="J17" s="209">
        <v>40.586208343505859</v>
      </c>
      <c r="K17" s="209">
        <v>40.741073608398438</v>
      </c>
      <c r="L17" s="209">
        <v>31.323440551757813</v>
      </c>
      <c r="M17" s="209">
        <v>40.122798919677734</v>
      </c>
      <c r="N17" s="209">
        <v>64.926170349121094</v>
      </c>
      <c r="O17" s="210">
        <f t="shared" si="1"/>
        <v>-9.2627677917480469</v>
      </c>
      <c r="Q17" s="208">
        <v>2035</v>
      </c>
      <c r="R17" s="209">
        <v>34.933170318603516</v>
      </c>
      <c r="S17" s="209">
        <v>34.603065490722656</v>
      </c>
      <c r="T17" s="209">
        <v>26.435426712036133</v>
      </c>
      <c r="U17" s="209">
        <v>35.200748443603516</v>
      </c>
      <c r="V17" s="209">
        <v>57.461025238037109</v>
      </c>
      <c r="Y17" s="210">
        <f t="shared" si="2"/>
        <v>5.6530380249023438</v>
      </c>
      <c r="Z17" s="210">
        <f t="shared" si="0"/>
        <v>6.1380081176757813</v>
      </c>
      <c r="AA17" s="210">
        <f t="shared" si="0"/>
        <v>4.8880138397216797</v>
      </c>
      <c r="AB17" s="210">
        <f t="shared" si="0"/>
        <v>4.9220504760742188</v>
      </c>
      <c r="AC17" s="210">
        <f t="shared" si="0"/>
        <v>7.4651451110839844</v>
      </c>
      <c r="AD17" s="210">
        <f t="shared" si="3"/>
        <v>-0.43784332275390625</v>
      </c>
    </row>
    <row r="18" spans="1:30" x14ac:dyDescent="0.25">
      <c r="A18" s="208">
        <v>2036</v>
      </c>
      <c r="B18" s="209">
        <v>37.8511962890625</v>
      </c>
      <c r="C18" s="209">
        <v>37.63824462890625</v>
      </c>
      <c r="D18" s="209">
        <v>28.658397674560547</v>
      </c>
      <c r="E18" s="209">
        <v>37.564678192138672</v>
      </c>
      <c r="F18" s="209">
        <v>62.402015686035156</v>
      </c>
      <c r="I18" s="208">
        <v>2036</v>
      </c>
      <c r="J18" s="209">
        <v>40.822311401367188</v>
      </c>
      <c r="K18" s="209">
        <v>40.871463775634766</v>
      </c>
      <c r="L18" s="209">
        <v>31.28033447265625</v>
      </c>
      <c r="M18" s="209">
        <v>40.010185241699219</v>
      </c>
      <c r="N18" s="209">
        <v>66.143051147460938</v>
      </c>
      <c r="O18" s="210">
        <f t="shared" si="1"/>
        <v>-9.5419769287109375</v>
      </c>
      <c r="Q18" s="208">
        <v>2036</v>
      </c>
      <c r="R18" s="209">
        <v>35.138893127441406</v>
      </c>
      <c r="S18" s="209">
        <v>34.686668395996094</v>
      </c>
      <c r="T18" s="209">
        <v>26.264852523803711</v>
      </c>
      <c r="U18" s="209">
        <v>35.332195281982422</v>
      </c>
      <c r="V18" s="209">
        <v>58.986858367919922</v>
      </c>
      <c r="Y18" s="210">
        <f t="shared" si="2"/>
        <v>5.6834182739257813</v>
      </c>
      <c r="Z18" s="210">
        <f t="shared" si="0"/>
        <v>6.1847953796386719</v>
      </c>
      <c r="AA18" s="210">
        <f t="shared" si="0"/>
        <v>5.0154819488525391</v>
      </c>
      <c r="AB18" s="210">
        <f t="shared" si="0"/>
        <v>4.6779899597167969</v>
      </c>
      <c r="AC18" s="210">
        <f t="shared" si="0"/>
        <v>7.1561927795410156</v>
      </c>
      <c r="AD18" s="210">
        <f t="shared" si="3"/>
        <v>-0.30895233154296875</v>
      </c>
    </row>
    <row r="19" spans="1:30" x14ac:dyDescent="0.25">
      <c r="A19" s="208">
        <v>2037</v>
      </c>
      <c r="B19" s="209">
        <v>37.952892303466797</v>
      </c>
      <c r="C19" s="209">
        <v>37.809356689453125</v>
      </c>
      <c r="D19" s="209">
        <v>28.723115921020508</v>
      </c>
      <c r="E19" s="209">
        <v>37.276679992675781</v>
      </c>
      <c r="F19" s="209">
        <v>63.157829284667969</v>
      </c>
      <c r="I19" s="208">
        <v>2037</v>
      </c>
      <c r="J19" s="209">
        <v>40.359413146972656</v>
      </c>
      <c r="K19" s="209">
        <v>40.595375061035156</v>
      </c>
      <c r="L19" s="209">
        <v>30.971027374267578</v>
      </c>
      <c r="M19" s="209">
        <v>38.872146606445313</v>
      </c>
      <c r="N19" s="209">
        <v>65.9822998046875</v>
      </c>
      <c r="O19" s="210">
        <f t="shared" si="1"/>
        <v>-9.3883857727050781</v>
      </c>
      <c r="Q19" s="208">
        <v>2037</v>
      </c>
      <c r="R19" s="209">
        <v>35.760562896728516</v>
      </c>
      <c r="S19" s="209">
        <v>35.271308898925781</v>
      </c>
      <c r="T19" s="209">
        <v>26.67527961730957</v>
      </c>
      <c r="U19" s="209">
        <v>35.823223114013672</v>
      </c>
      <c r="V19" s="209">
        <v>60.584751129150391</v>
      </c>
      <c r="Y19" s="210">
        <f t="shared" si="2"/>
        <v>4.5988502502441406</v>
      </c>
      <c r="Z19" s="210">
        <f t="shared" si="0"/>
        <v>5.324066162109375</v>
      </c>
      <c r="AA19" s="210">
        <f t="shared" si="0"/>
        <v>4.2957477569580078</v>
      </c>
      <c r="AB19" s="210">
        <f t="shared" si="0"/>
        <v>3.0489234924316406</v>
      </c>
      <c r="AC19" s="210">
        <f t="shared" si="0"/>
        <v>5.3975486755371094</v>
      </c>
      <c r="AD19" s="210">
        <f t="shared" si="3"/>
        <v>-1.7586441040039063</v>
      </c>
    </row>
    <row r="20" spans="1:30" x14ac:dyDescent="0.25">
      <c r="A20" s="208">
        <v>2038</v>
      </c>
      <c r="B20" s="209">
        <v>38.011348724365234</v>
      </c>
      <c r="C20" s="209">
        <v>37.956165313720703</v>
      </c>
      <c r="D20" s="209">
        <v>28.444877624511719</v>
      </c>
      <c r="E20" s="209">
        <v>37.141033172607422</v>
      </c>
      <c r="F20" s="209">
        <v>63.617130279541016</v>
      </c>
      <c r="I20" s="208">
        <v>2038</v>
      </c>
      <c r="J20" s="209">
        <v>40.381858825683594</v>
      </c>
      <c r="K20" s="209">
        <v>40.675636291503906</v>
      </c>
      <c r="L20" s="209">
        <v>30.608360290527344</v>
      </c>
      <c r="M20" s="209">
        <v>38.552459716796875</v>
      </c>
      <c r="N20" s="209">
        <v>65.798057556152344</v>
      </c>
      <c r="O20" s="210">
        <f t="shared" si="1"/>
        <v>-9.77349853515625</v>
      </c>
      <c r="Q20" s="208">
        <v>2038</v>
      </c>
      <c r="R20" s="209">
        <v>35.851829528808594</v>
      </c>
      <c r="S20" s="209">
        <v>35.478740692138672</v>
      </c>
      <c r="T20" s="209">
        <v>26.473955154418945</v>
      </c>
      <c r="U20" s="209">
        <v>35.855232238769531</v>
      </c>
      <c r="V20" s="209">
        <v>61.630317687988281</v>
      </c>
      <c r="Y20" s="210"/>
      <c r="Z20" s="210"/>
      <c r="AA20" s="210"/>
      <c r="AB20" s="210"/>
      <c r="AC20" s="210"/>
    </row>
    <row r="21" spans="1:30" x14ac:dyDescent="0.25">
      <c r="A21" s="208">
        <v>2039</v>
      </c>
      <c r="B21" s="209">
        <v>37.79827880859375</v>
      </c>
      <c r="C21" s="209">
        <v>37.904670715332031</v>
      </c>
      <c r="D21" s="209">
        <v>28.125972747802734</v>
      </c>
      <c r="E21" s="209">
        <v>39.839157104492188</v>
      </c>
      <c r="F21" s="209">
        <v>64.633895874023438</v>
      </c>
      <c r="I21" s="208">
        <v>2039</v>
      </c>
      <c r="J21" s="209">
        <v>39.969558715820313</v>
      </c>
      <c r="K21" s="209">
        <v>40.479686737060547</v>
      </c>
      <c r="L21" s="209">
        <v>30.156492233276367</v>
      </c>
      <c r="M21" s="209">
        <v>43.760536193847656</v>
      </c>
      <c r="N21" s="209">
        <v>66.354255676269531</v>
      </c>
      <c r="O21" s="210">
        <f t="shared" si="1"/>
        <v>-9.8130664825439453</v>
      </c>
      <c r="Q21" s="208">
        <v>2039</v>
      </c>
      <c r="R21" s="209">
        <v>35.834690093994141</v>
      </c>
      <c r="S21" s="209">
        <v>35.575965881347656</v>
      </c>
      <c r="T21" s="209">
        <v>26.289678573608398</v>
      </c>
      <c r="U21" s="209">
        <v>36.292869567871094</v>
      </c>
      <c r="V21" s="209">
        <v>63.078086853027344</v>
      </c>
      <c r="Y21" s="210"/>
      <c r="Z21" s="210"/>
      <c r="AA21" s="210"/>
      <c r="AB21" s="210"/>
      <c r="AC21" s="210"/>
    </row>
    <row r="22" spans="1:30" x14ac:dyDescent="0.25">
      <c r="A22" s="208">
        <v>2040</v>
      </c>
      <c r="B22" s="209">
        <v>38.253433227539063</v>
      </c>
      <c r="C22" s="209">
        <v>38.346981048583984</v>
      </c>
      <c r="D22" s="209">
        <v>28.085792541503906</v>
      </c>
      <c r="E22" s="209">
        <v>39.246189117431641</v>
      </c>
      <c r="F22" s="209">
        <v>68.109230041503906</v>
      </c>
      <c r="I22" s="208">
        <v>2040</v>
      </c>
      <c r="J22" s="209">
        <v>40.150360107421875</v>
      </c>
      <c r="K22" s="209">
        <v>40.670761108398438</v>
      </c>
      <c r="L22" s="209">
        <v>29.951866149902344</v>
      </c>
      <c r="M22" s="209">
        <v>41.352783203125</v>
      </c>
      <c r="N22" s="209">
        <v>67.345840454101563</v>
      </c>
      <c r="O22" s="210">
        <f>L22-J22</f>
        <v>-10.198493957519531</v>
      </c>
      <c r="Q22" s="208">
        <v>2040</v>
      </c>
      <c r="R22" s="209">
        <v>36.534343719482422</v>
      </c>
      <c r="S22" s="209">
        <v>36.241050720214844</v>
      </c>
      <c r="T22" s="209">
        <v>26.394662857055664</v>
      </c>
      <c r="U22" s="209">
        <v>37.337089538574219</v>
      </c>
      <c r="V22" s="209">
        <v>68.801063537597656</v>
      </c>
      <c r="Y22" s="210"/>
      <c r="Z22" s="210"/>
      <c r="AA22" s="210"/>
      <c r="AB22" s="210"/>
      <c r="AC22" s="210"/>
    </row>
  </sheetData>
  <mergeCells count="3">
    <mergeCell ref="B2:F2"/>
    <mergeCell ref="J2:N2"/>
    <mergeCell ref="R2:V2"/>
  </mergeCells>
  <pageMargins left="0.75" right="0.75" top="1.6354166666666667" bottom="1" header="0.5" footer="0.5"/>
  <pageSetup orientation="portrait" horizontalDpi="1200" verticalDpi="1200" r:id="rId1"/>
  <headerFooter alignWithMargins="0">
    <oddHeader>&amp;R&amp;8KPSC Case No. 2023-00092
Commission Staff's First Set of Data Requests
Dated May 22, 2023
Item No. 8
Attachment 9
Page &amp;P of &amp;N</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DCEE1-A5D9-46F8-99C5-DE99B7B30042}">
  <dimension ref="A1:H36"/>
  <sheetViews>
    <sheetView tabSelected="1" workbookViewId="0">
      <selection activeCell="B3" sqref="B3"/>
    </sheetView>
  </sheetViews>
  <sheetFormatPr defaultRowHeight="15" x14ac:dyDescent="0.25"/>
  <sheetData>
    <row r="1" spans="1:8" x14ac:dyDescent="0.25">
      <c r="A1" s="101" t="s">
        <v>222</v>
      </c>
    </row>
    <row r="2" spans="1:8" ht="15.75" thickBot="1" x14ac:dyDescent="0.3"/>
    <row r="3" spans="1:8" ht="39" thickBot="1" x14ac:dyDescent="0.3">
      <c r="A3" s="216" t="s">
        <v>5</v>
      </c>
      <c r="B3" s="217" t="s">
        <v>223</v>
      </c>
      <c r="C3" s="218" t="s">
        <v>224</v>
      </c>
      <c r="D3" s="186" t="s">
        <v>225</v>
      </c>
      <c r="E3" s="186" t="s">
        <v>226</v>
      </c>
      <c r="F3" s="186" t="s">
        <v>227</v>
      </c>
      <c r="G3" s="186" t="s">
        <v>228</v>
      </c>
    </row>
    <row r="4" spans="1:8" x14ac:dyDescent="0.25">
      <c r="A4" s="219">
        <v>2010</v>
      </c>
      <c r="B4" s="220">
        <v>1.4999999999999999E-2</v>
      </c>
      <c r="C4" s="221">
        <f t="shared" ref="C4:C12" si="0">C5/(1+B4)</f>
        <v>83.092503876047033</v>
      </c>
      <c r="D4" s="211">
        <f>C4/$C$15</f>
        <v>0.8309250387604703</v>
      </c>
      <c r="F4" s="211"/>
      <c r="G4" s="211"/>
    </row>
    <row r="5" spans="1:8" x14ac:dyDescent="0.25">
      <c r="A5" s="222">
        <v>2011</v>
      </c>
      <c r="B5" s="223">
        <v>0.03</v>
      </c>
      <c r="C5" s="224">
        <f t="shared" si="0"/>
        <v>84.33889143418773</v>
      </c>
      <c r="D5" s="211">
        <f t="shared" ref="D5:D35" si="1">C5/$C$15</f>
        <v>0.84338891434187735</v>
      </c>
      <c r="F5" s="211"/>
      <c r="G5" s="211"/>
    </row>
    <row r="6" spans="1:8" x14ac:dyDescent="0.25">
      <c r="A6" s="222">
        <v>2012</v>
      </c>
      <c r="B6" s="223">
        <v>1.7000000000000001E-2</v>
      </c>
      <c r="C6" s="224">
        <f t="shared" si="0"/>
        <v>86.869058177213361</v>
      </c>
      <c r="D6" s="211">
        <f t="shared" si="1"/>
        <v>0.86869058177213365</v>
      </c>
      <c r="F6" s="211"/>
      <c r="G6" s="211"/>
    </row>
    <row r="7" spans="1:8" x14ac:dyDescent="0.25">
      <c r="A7" s="222">
        <v>2013</v>
      </c>
      <c r="B7" s="223">
        <v>1.4999999999999999E-2</v>
      </c>
      <c r="C7" s="224">
        <f t="shared" si="0"/>
        <v>88.345832166225975</v>
      </c>
      <c r="D7" s="211">
        <f t="shared" si="1"/>
        <v>0.88345832166225979</v>
      </c>
      <c r="F7" s="211"/>
      <c r="G7" s="211"/>
    </row>
    <row r="8" spans="1:8" x14ac:dyDescent="0.25">
      <c r="A8" s="222">
        <v>2014</v>
      </c>
      <c r="B8" s="223">
        <v>8.0000000000000002E-3</v>
      </c>
      <c r="C8" s="224">
        <f t="shared" si="0"/>
        <v>89.671019648719351</v>
      </c>
      <c r="D8" s="211">
        <f t="shared" si="1"/>
        <v>0.89671019648719352</v>
      </c>
      <c r="F8" s="211"/>
      <c r="G8" s="211"/>
    </row>
    <row r="9" spans="1:8" x14ac:dyDescent="0.25">
      <c r="A9" s="222">
        <v>2015</v>
      </c>
      <c r="B9" s="223">
        <v>6.9999999999999993E-3</v>
      </c>
      <c r="C9" s="224">
        <f t="shared" si="0"/>
        <v>90.388387805909105</v>
      </c>
      <c r="D9" s="211">
        <f>C9/$C$15</f>
        <v>0.90388387805909109</v>
      </c>
      <c r="F9" s="211"/>
      <c r="G9" s="211"/>
    </row>
    <row r="10" spans="1:8" x14ac:dyDescent="0.25">
      <c r="A10" s="222">
        <v>2016</v>
      </c>
      <c r="B10" s="223">
        <v>2.1000000000000001E-2</v>
      </c>
      <c r="C10" s="224">
        <f t="shared" si="0"/>
        <v>91.021106520550461</v>
      </c>
      <c r="D10" s="211">
        <f t="shared" si="1"/>
        <v>0.91021106520550465</v>
      </c>
      <c r="F10" s="211"/>
      <c r="G10" s="211"/>
    </row>
    <row r="11" spans="1:8" x14ac:dyDescent="0.25">
      <c r="A11" s="222">
        <v>2017</v>
      </c>
      <c r="B11" s="223">
        <v>1.929623980104804E-2</v>
      </c>
      <c r="C11" s="224">
        <f t="shared" si="0"/>
        <v>92.932549757482008</v>
      </c>
      <c r="D11" s="211">
        <f t="shared" si="1"/>
        <v>0.92932549757482008</v>
      </c>
      <c r="F11" s="211"/>
      <c r="G11" s="211"/>
    </row>
    <row r="12" spans="1:8" x14ac:dyDescent="0.25">
      <c r="A12" s="222">
        <v>2018</v>
      </c>
      <c r="B12" s="223">
        <v>2.3982738413094319E-2</v>
      </c>
      <c r="C12" s="224">
        <f t="shared" si="0"/>
        <v>94.725798522925217</v>
      </c>
      <c r="D12" s="211">
        <f t="shared" si="1"/>
        <v>0.9472579852292522</v>
      </c>
      <c r="F12" s="211"/>
      <c r="G12" s="211"/>
    </row>
    <row r="13" spans="1:8" x14ac:dyDescent="0.25">
      <c r="A13" s="222">
        <v>2019</v>
      </c>
      <c r="B13" s="223">
        <v>1.7690823779955848E-2</v>
      </c>
      <c r="C13" s="224">
        <f>C14/(1+B13)</f>
        <v>96.997582569872023</v>
      </c>
      <c r="D13" s="211">
        <f t="shared" si="1"/>
        <v>0.96997582569872021</v>
      </c>
      <c r="F13" s="211"/>
      <c r="G13" s="211"/>
    </row>
    <row r="14" spans="1:8" x14ac:dyDescent="0.25">
      <c r="A14" s="222">
        <v>2020</v>
      </c>
      <c r="B14" s="223">
        <v>1.3032155095013929E-2</v>
      </c>
      <c r="C14" s="224">
        <f>C15/(1+B14)</f>
        <v>98.713549710197341</v>
      </c>
      <c r="D14" s="211">
        <f>C14/$C$15</f>
        <v>0.98713549710197346</v>
      </c>
      <c r="E14" s="225">
        <v>-0.12567481740235265</v>
      </c>
      <c r="F14" s="211"/>
      <c r="G14" s="211"/>
      <c r="H14" s="210"/>
    </row>
    <row r="15" spans="1:8" x14ac:dyDescent="0.25">
      <c r="A15" s="222">
        <v>2021</v>
      </c>
      <c r="B15" s="223">
        <v>3.9380626467920878E-2</v>
      </c>
      <c r="C15" s="224">
        <f>100</f>
        <v>100</v>
      </c>
      <c r="D15" s="211">
        <f>C15/$C$15</f>
        <v>1</v>
      </c>
      <c r="E15" s="225">
        <v>0.30239716698447294</v>
      </c>
      <c r="F15" s="211">
        <v>1</v>
      </c>
      <c r="G15" s="211">
        <v>1</v>
      </c>
    </row>
    <row r="16" spans="1:8" x14ac:dyDescent="0.25">
      <c r="A16" s="226">
        <v>2022</v>
      </c>
      <c r="B16" s="227">
        <v>3.5301255277495468E-2</v>
      </c>
      <c r="C16" s="228">
        <f>C15*(1+B15)</f>
        <v>103.93806264679209</v>
      </c>
      <c r="D16" s="211">
        <f>C16/$C$15</f>
        <v>1.0393806264679208</v>
      </c>
      <c r="E16" s="225">
        <v>0.29646302401987001</v>
      </c>
      <c r="F16" s="211">
        <f>F15*(1+B15)</f>
        <v>1.0393806264679208</v>
      </c>
      <c r="G16" s="211">
        <f>G15*(1+E15)</f>
        <v>1.3023971669844729</v>
      </c>
      <c r="H16" s="210"/>
    </row>
    <row r="17" spans="1:7" x14ac:dyDescent="0.25">
      <c r="A17" s="226">
        <v>2023</v>
      </c>
      <c r="B17" s="227">
        <v>2.2997525093224759E-2</v>
      </c>
      <c r="C17" s="228">
        <f>C16*(1+B16)</f>
        <v>107.60720672933481</v>
      </c>
      <c r="D17" s="211">
        <f>C17/$C$15</f>
        <v>1.0760720672933481</v>
      </c>
      <c r="E17" s="225">
        <v>-6.0150339830635557E-2</v>
      </c>
      <c r="F17" s="211">
        <f t="shared" ref="F17:F35" si="2">F16*(1+B16)</f>
        <v>1.0760720672933479</v>
      </c>
      <c r="G17" s="211">
        <f t="shared" ref="G17:G35" si="3">G16*(1+E16)</f>
        <v>1.6885097695836013</v>
      </c>
    </row>
    <row r="18" spans="1:7" x14ac:dyDescent="0.25">
      <c r="A18" s="226">
        <v>2024</v>
      </c>
      <c r="B18" s="227">
        <v>2.046294975670257E-2</v>
      </c>
      <c r="C18" s="228">
        <f t="shared" ref="C18:C33" si="4">C17*(1+B17)</f>
        <v>110.08190616630452</v>
      </c>
      <c r="D18" s="211">
        <f t="shared" si="1"/>
        <v>1.1008190616630451</v>
      </c>
      <c r="E18" s="225">
        <v>-1.7501482874453078E-2</v>
      </c>
      <c r="F18" s="211">
        <f t="shared" si="2"/>
        <v>1.1008190616630451</v>
      </c>
      <c r="G18" s="211">
        <f t="shared" si="3"/>
        <v>1.5869453331357997</v>
      </c>
    </row>
    <row r="19" spans="1:7" x14ac:dyDescent="0.25">
      <c r="A19" s="226">
        <v>2025</v>
      </c>
      <c r="B19" s="227">
        <v>2.0843698766198394E-2</v>
      </c>
      <c r="C19" s="228">
        <f t="shared" si="4"/>
        <v>112.33450668130766</v>
      </c>
      <c r="D19" s="211">
        <f t="shared" si="1"/>
        <v>1.1233450668130767</v>
      </c>
      <c r="E19" s="225">
        <v>3.2846568332839166E-2</v>
      </c>
      <c r="F19" s="211">
        <f t="shared" si="2"/>
        <v>1.1233450668130764</v>
      </c>
      <c r="G19" s="211">
        <f t="shared" si="3"/>
        <v>1.5591714365652303</v>
      </c>
    </row>
    <row r="20" spans="1:7" x14ac:dyDescent="0.25">
      <c r="A20" s="226">
        <v>2026</v>
      </c>
      <c r="B20" s="227">
        <v>1.9568585826249252E-2</v>
      </c>
      <c r="C20" s="228">
        <f t="shared" si="4"/>
        <v>114.67597329962234</v>
      </c>
      <c r="D20" s="211">
        <f t="shared" si="1"/>
        <v>1.1467597329962234</v>
      </c>
      <c r="E20" s="225">
        <v>3.445084903956297E-2</v>
      </c>
      <c r="F20" s="211">
        <f t="shared" si="2"/>
        <v>1.1467597329962231</v>
      </c>
      <c r="G20" s="211">
        <f t="shared" si="3"/>
        <v>1.6103848676989811</v>
      </c>
    </row>
    <row r="21" spans="1:7" x14ac:dyDescent="0.25">
      <c r="A21" s="226">
        <v>2027</v>
      </c>
      <c r="B21" s="227">
        <v>1.8881123637842421E-2</v>
      </c>
      <c r="C21" s="228">
        <f t="shared" si="4"/>
        <v>116.92001992534468</v>
      </c>
      <c r="D21" s="211">
        <f t="shared" si="1"/>
        <v>1.1692001992534466</v>
      </c>
      <c r="E21" s="225">
        <v>3.1186934842149405E-2</v>
      </c>
      <c r="F21" s="211">
        <f t="shared" si="2"/>
        <v>1.1692001992534464</v>
      </c>
      <c r="G21" s="211">
        <f t="shared" si="3"/>
        <v>1.6658639936716753</v>
      </c>
    </row>
    <row r="22" spans="1:7" x14ac:dyDescent="0.25">
      <c r="A22" s="226">
        <v>2028</v>
      </c>
      <c r="B22" s="227">
        <v>1.8055511525139602E-2</v>
      </c>
      <c r="C22" s="228">
        <f t="shared" si="4"/>
        <v>119.1276012772941</v>
      </c>
      <c r="D22" s="211">
        <f t="shared" si="1"/>
        <v>1.1912760127729412</v>
      </c>
      <c r="E22" s="225">
        <v>3.5794107536804232E-2</v>
      </c>
      <c r="F22" s="211">
        <f t="shared" si="2"/>
        <v>1.1912760127729407</v>
      </c>
      <c r="G22" s="211">
        <f t="shared" si="3"/>
        <v>1.7178171854981965</v>
      </c>
    </row>
    <row r="23" spans="1:7" x14ac:dyDescent="0.25">
      <c r="A23" s="226">
        <v>2029</v>
      </c>
      <c r="B23" s="227">
        <v>1.787500470579732E-2</v>
      </c>
      <c r="C23" s="228">
        <f t="shared" si="4"/>
        <v>121.27851105511851</v>
      </c>
      <c r="D23" s="211">
        <f t="shared" si="1"/>
        <v>1.2127851105511851</v>
      </c>
      <c r="E23" s="225">
        <v>3.4841787488276266E-2</v>
      </c>
      <c r="F23" s="211">
        <f t="shared" si="2"/>
        <v>1.2127851105511849</v>
      </c>
      <c r="G23" s="211">
        <f t="shared" si="3"/>
        <v>1.7793049185644894</v>
      </c>
    </row>
    <row r="24" spans="1:7" x14ac:dyDescent="0.25">
      <c r="A24" s="226">
        <v>2030</v>
      </c>
      <c r="B24" s="227">
        <v>1.7669072552714035E-2</v>
      </c>
      <c r="C24" s="228">
        <f t="shared" si="4"/>
        <v>123.44636501094085</v>
      </c>
      <c r="D24" s="211">
        <f t="shared" si="1"/>
        <v>1.2344636501094086</v>
      </c>
      <c r="E24" s="225">
        <v>3.552903867029511E-2</v>
      </c>
      <c r="F24" s="211">
        <f t="shared" si="2"/>
        <v>1.2344636501094084</v>
      </c>
      <c r="G24" s="211">
        <f t="shared" si="3"/>
        <v>1.8412990824139579</v>
      </c>
    </row>
    <row r="25" spans="1:7" x14ac:dyDescent="0.25">
      <c r="A25" s="226">
        <v>2031</v>
      </c>
      <c r="B25" s="227">
        <v>1.8398408057726287E-2</v>
      </c>
      <c r="C25" s="228">
        <f t="shared" si="4"/>
        <v>125.62754779068798</v>
      </c>
      <c r="D25" s="211">
        <f t="shared" si="1"/>
        <v>1.2562754779068799</v>
      </c>
      <c r="E25" s="225">
        <v>3.4318916010983136E-2</v>
      </c>
      <c r="F25" s="211">
        <f t="shared" si="2"/>
        <v>1.2562754779068797</v>
      </c>
      <c r="G25" s="211">
        <f t="shared" si="3"/>
        <v>1.9067186687166222</v>
      </c>
    </row>
    <row r="26" spans="1:7" x14ac:dyDescent="0.25">
      <c r="A26" s="226">
        <v>2032</v>
      </c>
      <c r="B26" s="227">
        <v>1.8680058417608877E-2</v>
      </c>
      <c r="C26" s="228">
        <f t="shared" si="4"/>
        <v>127.93889467823256</v>
      </c>
      <c r="D26" s="211">
        <f t="shared" si="1"/>
        <v>1.2793889467823256</v>
      </c>
      <c r="E26" s="225">
        <v>3.4703690641602059E-2</v>
      </c>
      <c r="F26" s="211">
        <f t="shared" si="2"/>
        <v>1.2793889467823254</v>
      </c>
      <c r="G26" s="211">
        <f t="shared" si="3"/>
        <v>1.9721551865648816</v>
      </c>
    </row>
    <row r="27" spans="1:7" x14ac:dyDescent="0.25">
      <c r="A27" s="226">
        <v>2033</v>
      </c>
      <c r="B27" s="227">
        <v>1.8716181562050894E-2</v>
      </c>
      <c r="C27" s="228">
        <f t="shared" si="4"/>
        <v>130.32880070470623</v>
      </c>
      <c r="D27" s="211">
        <f t="shared" si="1"/>
        <v>1.3032880070470623</v>
      </c>
      <c r="E27" s="225">
        <v>3.5092589894745396E-2</v>
      </c>
      <c r="F27" s="211">
        <f t="shared" si="2"/>
        <v>1.3032880070470623</v>
      </c>
      <c r="G27" s="211">
        <f t="shared" si="3"/>
        <v>2.0405962500566601</v>
      </c>
    </row>
    <row r="28" spans="1:7" x14ac:dyDescent="0.25">
      <c r="A28" s="226">
        <v>2034</v>
      </c>
      <c r="B28" s="227">
        <v>1.8766725055933086E-2</v>
      </c>
      <c r="C28" s="228">
        <f t="shared" si="4"/>
        <v>132.76805820145987</v>
      </c>
      <c r="D28" s="211">
        <f t="shared" si="1"/>
        <v>1.3276805820145987</v>
      </c>
      <c r="E28" s="225">
        <v>3.7443536735708216E-2</v>
      </c>
      <c r="F28" s="211">
        <f t="shared" si="2"/>
        <v>1.3276805820145985</v>
      </c>
      <c r="G28" s="211">
        <f t="shared" si="3"/>
        <v>2.112206057400654</v>
      </c>
    </row>
    <row r="29" spans="1:7" x14ac:dyDescent="0.25">
      <c r="A29" s="226">
        <v>2035</v>
      </c>
      <c r="B29" s="227">
        <v>1.90309549599176E-2</v>
      </c>
      <c r="C29" s="228">
        <f t="shared" si="4"/>
        <v>135.2596798459368</v>
      </c>
      <c r="D29" s="211">
        <f t="shared" si="1"/>
        <v>1.3525967984593681</v>
      </c>
      <c r="E29" s="225">
        <v>3.7334101845396983E-2</v>
      </c>
      <c r="F29" s="211">
        <f t="shared" si="2"/>
        <v>1.3525967984593676</v>
      </c>
      <c r="G29" s="211">
        <f t="shared" si="3"/>
        <v>2.1912945225043208</v>
      </c>
    </row>
    <row r="30" spans="1:7" x14ac:dyDescent="0.25">
      <c r="A30" s="226">
        <v>2036</v>
      </c>
      <c r="B30" s="227">
        <v>1.9166984832744947E-2</v>
      </c>
      <c r="C30" s="228">
        <f t="shared" si="4"/>
        <v>137.83380072097771</v>
      </c>
      <c r="D30" s="211">
        <f t="shared" si="1"/>
        <v>1.3783380072097771</v>
      </c>
      <c r="E30" s="225">
        <v>3.777932912571158E-2</v>
      </c>
      <c r="F30" s="211">
        <f t="shared" si="2"/>
        <v>1.3783380072097768</v>
      </c>
      <c r="G30" s="211">
        <f t="shared" si="3"/>
        <v>2.2731045353807575</v>
      </c>
    </row>
    <row r="31" spans="1:7" x14ac:dyDescent="0.25">
      <c r="A31" s="226">
        <v>2037</v>
      </c>
      <c r="B31" s="227">
        <v>1.9163394843558435E-2</v>
      </c>
      <c r="C31" s="228">
        <f t="shared" si="4"/>
        <v>140.47565908883627</v>
      </c>
      <c r="D31" s="211">
        <f t="shared" si="1"/>
        <v>1.4047565908883626</v>
      </c>
      <c r="E31" s="225">
        <v>4.0060510624551293E-2</v>
      </c>
      <c r="F31" s="211">
        <f t="shared" si="2"/>
        <v>1.4047565908883626</v>
      </c>
      <c r="G31" s="211">
        <f t="shared" si="3"/>
        <v>2.3589808997600548</v>
      </c>
    </row>
    <row r="32" spans="1:7" x14ac:dyDescent="0.25">
      <c r="A32" s="226">
        <v>2038</v>
      </c>
      <c r="B32" s="227">
        <v>1.9383129353089331E-2</v>
      </c>
      <c r="C32" s="228">
        <f t="shared" si="4"/>
        <v>143.16764960986472</v>
      </c>
      <c r="D32" s="211">
        <f t="shared" si="1"/>
        <v>1.4316764960986472</v>
      </c>
      <c r="E32" s="225">
        <v>4.121519229213999E-2</v>
      </c>
      <c r="F32" s="211">
        <f t="shared" si="2"/>
        <v>1.4316764960986472</v>
      </c>
      <c r="G32" s="211">
        <f t="shared" si="3"/>
        <v>2.4534828791580061</v>
      </c>
    </row>
    <row r="33" spans="1:7" x14ac:dyDescent="0.25">
      <c r="A33" s="226">
        <v>2039</v>
      </c>
      <c r="B33" s="227">
        <v>1.9554633847846333E-2</v>
      </c>
      <c r="C33" s="228">
        <f t="shared" si="4"/>
        <v>145.9426866814305</v>
      </c>
      <c r="D33" s="211">
        <f t="shared" si="1"/>
        <v>1.4594268668143051</v>
      </c>
      <c r="E33" s="225">
        <v>4.2421787638934116E-2</v>
      </c>
      <c r="F33" s="211">
        <f t="shared" si="2"/>
        <v>1.4594268668143049</v>
      </c>
      <c r="G33" s="211">
        <f t="shared" si="3"/>
        <v>2.5546036478079768</v>
      </c>
    </row>
    <row r="34" spans="1:7" x14ac:dyDescent="0.25">
      <c r="A34" s="226">
        <v>2040</v>
      </c>
      <c r="B34" s="227">
        <v>1.9608655707028275E-2</v>
      </c>
      <c r="C34" s="228">
        <f>C33*(1+B33)</f>
        <v>148.79654248225683</v>
      </c>
      <c r="D34" s="211">
        <f t="shared" si="1"/>
        <v>1.4879654248225682</v>
      </c>
      <c r="E34" s="225">
        <v>4.3796448841844526E-2</v>
      </c>
      <c r="F34" s="211">
        <f t="shared" si="2"/>
        <v>1.4879654248225682</v>
      </c>
      <c r="G34" s="211">
        <f t="shared" si="3"/>
        <v>2.662974501256933</v>
      </c>
    </row>
    <row r="35" spans="1:7" ht="15.75" thickBot="1" x14ac:dyDescent="0.3">
      <c r="A35" s="229">
        <v>2041</v>
      </c>
      <c r="B35" s="230">
        <v>1.9251344309549796E-2</v>
      </c>
      <c r="C35" s="231">
        <f>C34*(1+B34)</f>
        <v>151.71424265418761</v>
      </c>
      <c r="D35" s="211">
        <f t="shared" si="1"/>
        <v>1.5171424265418763</v>
      </c>
      <c r="E35" s="225">
        <v>4.6182988412094561E-2</v>
      </c>
      <c r="F35" s="211">
        <f t="shared" si="2"/>
        <v>1.517142426541876</v>
      </c>
      <c r="G35" s="211">
        <f t="shared" si="3"/>
        <v>2.7796033277683687</v>
      </c>
    </row>
    <row r="36" spans="1:7" x14ac:dyDescent="0.25">
      <c r="A36" t="s">
        <v>229</v>
      </c>
      <c r="C36">
        <v>1.28</v>
      </c>
      <c r="D36" t="s">
        <v>230</v>
      </c>
      <c r="F36" s="225"/>
      <c r="G36" s="225"/>
    </row>
  </sheetData>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EDB8C-C092-4D22-BD6E-8E405181B84C}">
  <dimension ref="A1:C21"/>
  <sheetViews>
    <sheetView tabSelected="1" topLeftCell="A10" workbookViewId="0">
      <selection activeCell="B3" sqref="B3"/>
    </sheetView>
  </sheetViews>
  <sheetFormatPr defaultRowHeight="15" x14ac:dyDescent="0.25"/>
  <cols>
    <col min="2" max="2" width="16.28515625" customWidth="1"/>
    <col min="3" max="3" width="16.85546875" customWidth="1"/>
  </cols>
  <sheetData>
    <row r="1" spans="1:3" x14ac:dyDescent="0.25">
      <c r="B1" s="292" t="s">
        <v>231</v>
      </c>
      <c r="C1" s="293"/>
    </row>
    <row r="2" spans="1:3" ht="15.75" thickBot="1" x14ac:dyDescent="0.3">
      <c r="B2" s="232" t="s">
        <v>232</v>
      </c>
      <c r="C2" s="233" t="s">
        <v>233</v>
      </c>
    </row>
    <row r="3" spans="1:3" x14ac:dyDescent="0.25">
      <c r="A3" s="234">
        <v>2022</v>
      </c>
      <c r="B3" s="241">
        <v>46.728971962616818</v>
      </c>
      <c r="C3" s="242">
        <f>B3*365/1000</f>
        <v>17.056074766355138</v>
      </c>
    </row>
    <row r="4" spans="1:3" x14ac:dyDescent="0.25">
      <c r="A4" s="235">
        <v>2023</v>
      </c>
      <c r="B4" s="243">
        <v>30.234309252779383</v>
      </c>
      <c r="C4" s="244">
        <f t="shared" ref="C4:C21" si="0">B4*365/1000</f>
        <v>11.035522877264475</v>
      </c>
    </row>
    <row r="5" spans="1:3" x14ac:dyDescent="0.25">
      <c r="A5" s="235">
        <v>2024</v>
      </c>
      <c r="B5" s="236">
        <v>42.795038086514026</v>
      </c>
      <c r="C5" s="237">
        <f t="shared" si="0"/>
        <v>15.62018890157762</v>
      </c>
    </row>
    <row r="6" spans="1:3" x14ac:dyDescent="0.25">
      <c r="A6" s="235">
        <v>2025</v>
      </c>
      <c r="B6" s="236">
        <v>94.006255274629709</v>
      </c>
      <c r="C6" s="237">
        <f>B6*365/1000</f>
        <v>34.312283175239841</v>
      </c>
    </row>
    <row r="7" spans="1:3" x14ac:dyDescent="0.25">
      <c r="A7" s="235">
        <v>2026</v>
      </c>
      <c r="B7" s="236">
        <v>102.22528083263556</v>
      </c>
      <c r="C7" s="237">
        <f t="shared" si="0"/>
        <v>37.312227503911977</v>
      </c>
    </row>
    <row r="8" spans="1:3" x14ac:dyDescent="0.25">
      <c r="A8" s="235">
        <v>2027</v>
      </c>
      <c r="B8" s="236">
        <v>119.75723187856215</v>
      </c>
      <c r="C8" s="237">
        <f t="shared" si="0"/>
        <v>43.711389635675189</v>
      </c>
    </row>
    <row r="9" spans="1:3" x14ac:dyDescent="0.25">
      <c r="A9" s="235">
        <v>2028</v>
      </c>
      <c r="B9" s="236">
        <v>117.53798269515241</v>
      </c>
      <c r="C9" s="237">
        <f t="shared" si="0"/>
        <v>42.901363683730622</v>
      </c>
    </row>
    <row r="10" spans="1:3" x14ac:dyDescent="0.25">
      <c r="A10" s="235">
        <v>2029</v>
      </c>
      <c r="B10" s="236">
        <v>127.22354933809437</v>
      </c>
      <c r="C10" s="237">
        <f t="shared" si="0"/>
        <v>46.436595508404444</v>
      </c>
    </row>
    <row r="11" spans="1:3" x14ac:dyDescent="0.25">
      <c r="A11" s="235">
        <v>2030</v>
      </c>
      <c r="B11" s="236">
        <v>113.01860826610449</v>
      </c>
      <c r="C11" s="237">
        <f t="shared" si="0"/>
        <v>41.251792017128139</v>
      </c>
    </row>
    <row r="12" spans="1:3" x14ac:dyDescent="0.25">
      <c r="A12" s="235">
        <v>2031</v>
      </c>
      <c r="B12" s="236">
        <v>144.08408557433762</v>
      </c>
      <c r="C12" s="237">
        <f t="shared" si="0"/>
        <v>52.590691234633233</v>
      </c>
    </row>
    <row r="13" spans="1:3" x14ac:dyDescent="0.25">
      <c r="A13" s="235">
        <v>2032</v>
      </c>
      <c r="B13" s="236">
        <v>144.39458895399474</v>
      </c>
      <c r="C13" s="237">
        <f t="shared" si="0"/>
        <v>52.704024968208081</v>
      </c>
    </row>
    <row r="14" spans="1:3" x14ac:dyDescent="0.25">
      <c r="A14" s="235">
        <v>2033</v>
      </c>
      <c r="B14" s="236">
        <v>134.59922499378573</v>
      </c>
      <c r="C14" s="237">
        <f t="shared" si="0"/>
        <v>49.128717122731786</v>
      </c>
    </row>
    <row r="15" spans="1:3" x14ac:dyDescent="0.25">
      <c r="A15" s="235">
        <v>2034</v>
      </c>
      <c r="B15" s="236">
        <v>152.37708697133485</v>
      </c>
      <c r="C15" s="237">
        <f t="shared" si="0"/>
        <v>55.617636744537215</v>
      </c>
    </row>
    <row r="16" spans="1:3" x14ac:dyDescent="0.25">
      <c r="A16" s="235">
        <v>2035</v>
      </c>
      <c r="B16" s="236">
        <v>154.6975535295463</v>
      </c>
      <c r="C16" s="237">
        <f t="shared" si="0"/>
        <v>56.464607038284399</v>
      </c>
    </row>
    <row r="17" spans="1:3" x14ac:dyDescent="0.25">
      <c r="A17" s="235">
        <v>2036</v>
      </c>
      <c r="B17" s="236">
        <v>167.96177764356653</v>
      </c>
      <c r="C17" s="237">
        <f t="shared" si="0"/>
        <v>61.306048839901784</v>
      </c>
    </row>
    <row r="18" spans="1:3" x14ac:dyDescent="0.25">
      <c r="A18" s="235">
        <v>2037</v>
      </c>
      <c r="B18" s="236">
        <v>205.53604607602304</v>
      </c>
      <c r="C18" s="237">
        <f t="shared" si="0"/>
        <v>75.020656817748417</v>
      </c>
    </row>
    <row r="19" spans="1:3" x14ac:dyDescent="0.25">
      <c r="A19" s="235">
        <v>2038</v>
      </c>
      <c r="B19" s="236">
        <v>207.73756290074638</v>
      </c>
      <c r="C19" s="237">
        <f t="shared" si="0"/>
        <v>75.824210458772427</v>
      </c>
    </row>
    <row r="20" spans="1:3" x14ac:dyDescent="0.25">
      <c r="A20" s="235">
        <v>2039</v>
      </c>
      <c r="B20" s="236">
        <v>167.05321755440534</v>
      </c>
      <c r="C20" s="237">
        <f t="shared" si="0"/>
        <v>60.974424407357944</v>
      </c>
    </row>
    <row r="21" spans="1:3" ht="15.75" thickBot="1" x14ac:dyDescent="0.3">
      <c r="A21" s="238">
        <v>2040</v>
      </c>
      <c r="B21" s="239">
        <v>162.06534867451128</v>
      </c>
      <c r="C21" s="240">
        <f t="shared" si="0"/>
        <v>59.153852266196623</v>
      </c>
    </row>
  </sheetData>
  <mergeCells count="1">
    <mergeCell ref="B1:C1"/>
  </mergeCells>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AF45-714D-4832-BC32-50ECD77C851A}">
  <dimension ref="B2:S49"/>
  <sheetViews>
    <sheetView showGridLines="0" tabSelected="1" zoomScale="110" zoomScaleNormal="110" workbookViewId="0">
      <selection activeCell="B3" sqref="B3"/>
    </sheetView>
  </sheetViews>
  <sheetFormatPr defaultRowHeight="15" x14ac:dyDescent="0.25"/>
  <cols>
    <col min="3" max="3" width="15.85546875" customWidth="1"/>
    <col min="4" max="4" width="16" customWidth="1"/>
    <col min="5" max="6" width="16.140625" customWidth="1"/>
    <col min="7" max="7" width="15.85546875" customWidth="1"/>
    <col min="8" max="8" width="16" customWidth="1"/>
    <col min="11" max="11" width="15.5703125" customWidth="1"/>
    <col min="12" max="12" width="16.140625" customWidth="1"/>
    <col min="13" max="13" width="15.7109375" customWidth="1"/>
    <col min="14" max="15" width="14.5703125" customWidth="1"/>
    <col min="16" max="16" width="14.85546875" customWidth="1"/>
    <col min="17" max="17" width="16.140625" customWidth="1"/>
    <col min="18" max="18" width="11.5703125" bestFit="1" customWidth="1"/>
    <col min="20" max="20" width="16.140625" customWidth="1"/>
    <col min="21" max="21" width="16.5703125" customWidth="1"/>
  </cols>
  <sheetData>
    <row r="2" spans="2:19" ht="15.75" thickBot="1" x14ac:dyDescent="0.3">
      <c r="C2" t="s">
        <v>234</v>
      </c>
      <c r="K2" t="s">
        <v>235</v>
      </c>
    </row>
    <row r="3" spans="2:19" x14ac:dyDescent="0.25">
      <c r="B3" s="245"/>
      <c r="C3" s="294" t="s">
        <v>236</v>
      </c>
      <c r="D3" s="295"/>
      <c r="E3" s="294" t="s">
        <v>237</v>
      </c>
      <c r="F3" s="295"/>
      <c r="G3" s="294" t="s">
        <v>238</v>
      </c>
      <c r="H3" s="296"/>
      <c r="K3" t="s">
        <v>239</v>
      </c>
      <c r="L3" t="s">
        <v>240</v>
      </c>
      <c r="M3" t="s">
        <v>241</v>
      </c>
    </row>
    <row r="4" spans="2:19" x14ac:dyDescent="0.25">
      <c r="B4" s="246"/>
      <c r="C4" s="256" t="s">
        <v>242</v>
      </c>
      <c r="D4" s="257" t="s">
        <v>243</v>
      </c>
      <c r="E4" s="256" t="s">
        <v>242</v>
      </c>
      <c r="F4" s="257" t="s">
        <v>243</v>
      </c>
      <c r="G4" s="256" t="s">
        <v>242</v>
      </c>
      <c r="H4" s="247" t="s">
        <v>243</v>
      </c>
      <c r="K4" t="s">
        <v>242</v>
      </c>
      <c r="L4" t="s">
        <v>242</v>
      </c>
      <c r="M4" t="s">
        <v>242</v>
      </c>
      <c r="R4" t="s">
        <v>244</v>
      </c>
    </row>
    <row r="5" spans="2:19" x14ac:dyDescent="0.25">
      <c r="B5" s="248">
        <v>2022</v>
      </c>
      <c r="C5" s="258">
        <f>K8*($S$6/$S$5)</f>
        <v>32.049313306885978</v>
      </c>
      <c r="D5" s="259">
        <f>'Energy Prices'!J4</f>
        <v>77.464523315429688</v>
      </c>
      <c r="E5" s="258">
        <f>L8*($S$6/$S$5)</f>
        <v>26.621432972420106</v>
      </c>
      <c r="F5" s="259">
        <f>'Energy Prices'!R4</f>
        <v>63.357425689697266</v>
      </c>
      <c r="G5" s="258">
        <f>M8*($S$6/$S$5)</f>
        <v>86.878458395198322</v>
      </c>
      <c r="H5" s="249">
        <f>'Capacity Costs'!B3</f>
        <v>46.728971962616818</v>
      </c>
      <c r="J5">
        <v>2019</v>
      </c>
      <c r="K5">
        <v>29.84</v>
      </c>
      <c r="L5">
        <v>24.56</v>
      </c>
      <c r="M5">
        <v>124.03</v>
      </c>
      <c r="N5" s="210">
        <f>M5*($S$6/$S$5)</f>
        <v>133.84095385363864</v>
      </c>
      <c r="O5" s="210"/>
      <c r="R5" t="s">
        <v>245</v>
      </c>
      <c r="S5" s="211">
        <v>251.10683333333338</v>
      </c>
    </row>
    <row r="6" spans="2:19" x14ac:dyDescent="0.25">
      <c r="B6" s="250">
        <f>B5+1</f>
        <v>2023</v>
      </c>
      <c r="C6" s="260">
        <f t="shared" ref="C6:C20" si="0">K9*($S$6/$S$5)</f>
        <v>32.750729254679783</v>
      </c>
      <c r="D6" s="261">
        <f>'Energy Prices'!J5</f>
        <v>62.825817108154297</v>
      </c>
      <c r="E6" s="260">
        <f t="shared" ref="E6:E20" si="1">L9*($S$6/$S$5)</f>
        <v>27.236520803562357</v>
      </c>
      <c r="F6" s="261">
        <f>'Energy Prices'!R5</f>
        <v>49.304126739501953</v>
      </c>
      <c r="G6" s="260">
        <f t="shared" ref="G6:G20" si="2">M9*($S$6/$S$5)</f>
        <v>79.77797080060877</v>
      </c>
      <c r="H6" s="251">
        <f>'Capacity Costs'!B4</f>
        <v>30.234309252779383</v>
      </c>
      <c r="J6">
        <f>J5+1</f>
        <v>2020</v>
      </c>
      <c r="K6">
        <v>29.67</v>
      </c>
      <c r="L6">
        <v>24.36</v>
      </c>
      <c r="M6">
        <v>82.69</v>
      </c>
      <c r="N6" s="210">
        <f t="shared" ref="N6:N20" si="3">M6*($S$6/$S$5)</f>
        <v>89.230899573952911</v>
      </c>
      <c r="O6" s="210"/>
      <c r="R6" t="s">
        <v>246</v>
      </c>
      <c r="S6" s="211">
        <v>270.96975000000003</v>
      </c>
    </row>
    <row r="7" spans="2:19" x14ac:dyDescent="0.25">
      <c r="B7" s="252">
        <f t="shared" ref="B7:B19" si="4">B6+1</f>
        <v>2024</v>
      </c>
      <c r="C7" s="262">
        <f t="shared" si="0"/>
        <v>33.495309260799353</v>
      </c>
      <c r="D7" s="263">
        <f>'Energy Prices'!J6</f>
        <v>54.733917236328125</v>
      </c>
      <c r="E7" s="262">
        <f t="shared" si="1"/>
        <v>27.937936751356162</v>
      </c>
      <c r="F7" s="263">
        <f>'Energy Prices'!R6</f>
        <v>41.970947265625</v>
      </c>
      <c r="G7" s="262">
        <f t="shared" si="2"/>
        <v>73.551555387116096</v>
      </c>
      <c r="H7" s="253">
        <f>'Capacity Costs'!B5</f>
        <v>42.795038086514026</v>
      </c>
      <c r="J7">
        <f t="shared" ref="J7:J19" si="5">J6+1</f>
        <v>2021</v>
      </c>
      <c r="K7">
        <v>29.24</v>
      </c>
      <c r="L7">
        <v>24.15</v>
      </c>
      <c r="M7">
        <v>106.68</v>
      </c>
      <c r="N7" s="210">
        <f t="shared" si="3"/>
        <v>115.1185435548349</v>
      </c>
      <c r="O7" s="210"/>
    </row>
    <row r="8" spans="2:19" x14ac:dyDescent="0.25">
      <c r="B8" s="250">
        <f t="shared" si="4"/>
        <v>2025</v>
      </c>
      <c r="C8" s="260">
        <f t="shared" si="0"/>
        <v>33.948531873219963</v>
      </c>
      <c r="D8" s="261">
        <f>'Energy Prices'!J7</f>
        <v>46.054599761962891</v>
      </c>
      <c r="E8" s="260">
        <f t="shared" si="1"/>
        <v>28.294040232543782</v>
      </c>
      <c r="F8" s="261">
        <f>'Energy Prices'!R7</f>
        <v>34.442394256591797</v>
      </c>
      <c r="G8" s="260">
        <f t="shared" si="2"/>
        <v>68.220794183883214</v>
      </c>
      <c r="H8" s="251">
        <f>'Capacity Costs'!B6</f>
        <v>94.006255274629709</v>
      </c>
      <c r="J8">
        <f t="shared" si="5"/>
        <v>2022</v>
      </c>
      <c r="K8">
        <v>29.7</v>
      </c>
      <c r="L8">
        <v>24.67</v>
      </c>
      <c r="M8">
        <v>80.510000000000005</v>
      </c>
      <c r="N8" s="210">
        <f t="shared" si="3"/>
        <v>86.878458395198322</v>
      </c>
      <c r="O8" s="210"/>
    </row>
    <row r="9" spans="2:19" x14ac:dyDescent="0.25">
      <c r="B9" s="252">
        <f t="shared" si="4"/>
        <v>2026</v>
      </c>
      <c r="C9" s="262">
        <f t="shared" si="0"/>
        <v>34.30463535440758</v>
      </c>
      <c r="D9" s="263">
        <f>'Energy Prices'!J8</f>
        <v>40.492946624755859</v>
      </c>
      <c r="E9" s="262">
        <f t="shared" si="1"/>
        <v>28.606979655405635</v>
      </c>
      <c r="F9" s="263">
        <f>'Energy Prices'!R8</f>
        <v>31.355253219604492</v>
      </c>
      <c r="G9" s="262">
        <f t="shared" si="2"/>
        <v>63.764105161747224</v>
      </c>
      <c r="H9" s="253">
        <f>'Capacity Costs'!B7</f>
        <v>102.22528083263556</v>
      </c>
      <c r="J9">
        <f t="shared" si="5"/>
        <v>2023</v>
      </c>
      <c r="K9">
        <v>30.35</v>
      </c>
      <c r="L9">
        <v>25.24</v>
      </c>
      <c r="M9">
        <v>73.930000000000007</v>
      </c>
      <c r="N9" s="210">
        <f t="shared" si="3"/>
        <v>79.77797080060877</v>
      </c>
      <c r="O9" s="210"/>
    </row>
    <row r="10" spans="2:19" x14ac:dyDescent="0.25">
      <c r="B10" s="250">
        <f t="shared" si="4"/>
        <v>2027</v>
      </c>
      <c r="C10" s="260">
        <f t="shared" si="0"/>
        <v>34.973678258457049</v>
      </c>
      <c r="D10" s="261">
        <f>'Energy Prices'!J9</f>
        <v>37.000392913818359</v>
      </c>
      <c r="E10" s="260">
        <f t="shared" si="1"/>
        <v>29.168112413640674</v>
      </c>
      <c r="F10" s="261">
        <f>'Energy Prices'!R9</f>
        <v>28.877138137817383</v>
      </c>
      <c r="G10" s="260">
        <f t="shared" si="2"/>
        <v>60.203070349870998</v>
      </c>
      <c r="H10" s="251">
        <f>'Capacity Costs'!B8</f>
        <v>119.75723187856215</v>
      </c>
      <c r="J10">
        <f t="shared" si="5"/>
        <v>2024</v>
      </c>
      <c r="K10">
        <v>31.04</v>
      </c>
      <c r="L10">
        <v>25.89</v>
      </c>
      <c r="M10">
        <v>68.16</v>
      </c>
      <c r="N10" s="210">
        <f t="shared" si="3"/>
        <v>73.551555387116096</v>
      </c>
      <c r="O10" s="210"/>
    </row>
    <row r="11" spans="2:19" x14ac:dyDescent="0.25">
      <c r="B11" s="252">
        <f t="shared" si="4"/>
        <v>2028</v>
      </c>
      <c r="C11" s="262">
        <f t="shared" si="0"/>
        <v>42.182075998861045</v>
      </c>
      <c r="D11" s="263">
        <f>'Energy Prices'!J10</f>
        <v>36.548500061035156</v>
      </c>
      <c r="E11" s="262">
        <f t="shared" si="1"/>
        <v>36.387301168626102</v>
      </c>
      <c r="F11" s="263">
        <f>'Energy Prices'!R10</f>
        <v>29.091615676879883</v>
      </c>
      <c r="G11" s="262">
        <f t="shared" si="2"/>
        <v>57.505316704510228</v>
      </c>
      <c r="H11" s="253">
        <f>'Capacity Costs'!B9</f>
        <v>117.53798269515241</v>
      </c>
      <c r="J11">
        <f t="shared" si="5"/>
        <v>2025</v>
      </c>
      <c r="K11">
        <v>31.46</v>
      </c>
      <c r="L11">
        <v>26.22</v>
      </c>
      <c r="M11">
        <v>63.22</v>
      </c>
      <c r="N11" s="210">
        <f t="shared" si="3"/>
        <v>68.220794183883214</v>
      </c>
      <c r="O11" s="210"/>
    </row>
    <row r="12" spans="2:19" x14ac:dyDescent="0.25">
      <c r="B12" s="250">
        <f t="shared" si="4"/>
        <v>2029</v>
      </c>
      <c r="C12" s="260">
        <f t="shared" si="0"/>
        <v>41.620943240625998</v>
      </c>
      <c r="D12" s="261">
        <f>'Energy Prices'!J11</f>
        <v>37.432895660400391</v>
      </c>
      <c r="E12" s="260">
        <f t="shared" si="1"/>
        <v>35.761422322902405</v>
      </c>
      <c r="F12" s="261">
        <f>'Energy Prices'!R11</f>
        <v>30.046823501586914</v>
      </c>
      <c r="G12" s="260">
        <f t="shared" si="2"/>
        <v>55.70321726940923</v>
      </c>
      <c r="H12" s="251">
        <f>'Capacity Costs'!B10</f>
        <v>127.22354933809437</v>
      </c>
      <c r="J12">
        <f t="shared" si="5"/>
        <v>2026</v>
      </c>
      <c r="K12">
        <v>31.79</v>
      </c>
      <c r="L12">
        <v>26.51</v>
      </c>
      <c r="M12">
        <v>59.09</v>
      </c>
      <c r="N12" s="210">
        <f t="shared" si="3"/>
        <v>63.764105161747224</v>
      </c>
      <c r="O12" s="210"/>
    </row>
    <row r="13" spans="2:19" x14ac:dyDescent="0.25">
      <c r="B13" s="252">
        <f t="shared" si="4"/>
        <v>2030</v>
      </c>
      <c r="C13" s="262">
        <f t="shared" si="0"/>
        <v>41.73964440102187</v>
      </c>
      <c r="D13" s="263">
        <f>'Energy Prices'!J12</f>
        <v>42.586753845214844</v>
      </c>
      <c r="E13" s="262">
        <f t="shared" si="1"/>
        <v>35.783004352065284</v>
      </c>
      <c r="F13" s="263">
        <f>'Energy Prices'!R12</f>
        <v>34.499626159667969</v>
      </c>
      <c r="G13" s="262">
        <f t="shared" si="2"/>
        <v>54.796772044568016</v>
      </c>
      <c r="H13" s="253">
        <f>'Capacity Costs'!B11</f>
        <v>113.01860826610449</v>
      </c>
      <c r="J13">
        <f t="shared" si="5"/>
        <v>2027</v>
      </c>
      <c r="K13">
        <v>32.409999999999997</v>
      </c>
      <c r="L13">
        <v>27.03</v>
      </c>
      <c r="M13">
        <v>55.79</v>
      </c>
      <c r="N13" s="210">
        <f t="shared" si="3"/>
        <v>60.203070349870998</v>
      </c>
      <c r="O13" s="210"/>
    </row>
    <row r="14" spans="2:19" x14ac:dyDescent="0.25">
      <c r="B14" s="250">
        <f t="shared" si="4"/>
        <v>2031</v>
      </c>
      <c r="C14" s="260">
        <f t="shared" si="0"/>
        <v>41.674898313533213</v>
      </c>
      <c r="D14" s="261">
        <f>'Energy Prices'!J13</f>
        <v>42.391338348388672</v>
      </c>
      <c r="E14" s="260">
        <f t="shared" si="1"/>
        <v>35.513228987529203</v>
      </c>
      <c r="F14" s="261">
        <f>'Energy Prices'!R13</f>
        <v>34.8048095703125</v>
      </c>
      <c r="G14" s="260">
        <f t="shared" si="2"/>
        <v>54.76439900082368</v>
      </c>
      <c r="H14" s="251">
        <f>'Capacity Costs'!B12</f>
        <v>144.08408557433762</v>
      </c>
      <c r="J14">
        <f t="shared" si="5"/>
        <v>2028</v>
      </c>
      <c r="K14">
        <v>39.090000000000003</v>
      </c>
      <c r="L14">
        <v>33.72</v>
      </c>
      <c r="M14">
        <v>53.29</v>
      </c>
      <c r="N14" s="210">
        <f t="shared" si="3"/>
        <v>57.505316704510228</v>
      </c>
      <c r="O14" s="210"/>
    </row>
    <row r="15" spans="2:19" x14ac:dyDescent="0.25">
      <c r="B15" s="252">
        <f t="shared" si="4"/>
        <v>2032</v>
      </c>
      <c r="C15" s="262">
        <f t="shared" si="0"/>
        <v>42.214449042605366</v>
      </c>
      <c r="D15" s="263">
        <f>'Energy Prices'!J14</f>
        <v>41.473197937011719</v>
      </c>
      <c r="E15" s="262">
        <f t="shared" si="1"/>
        <v>35.524020002110653</v>
      </c>
      <c r="F15" s="263">
        <f>'Energy Prices'!R14</f>
        <v>34.705551147460938</v>
      </c>
      <c r="G15" s="262">
        <f t="shared" si="2"/>
        <v>55.616889152757686</v>
      </c>
      <c r="H15" s="253">
        <f>'Capacity Costs'!B13</f>
        <v>144.39458895399474</v>
      </c>
      <c r="J15">
        <f t="shared" si="5"/>
        <v>2029</v>
      </c>
      <c r="K15">
        <v>38.57</v>
      </c>
      <c r="L15">
        <v>33.14</v>
      </c>
      <c r="M15">
        <v>51.62</v>
      </c>
      <c r="N15" s="210">
        <f t="shared" si="3"/>
        <v>55.70321726940923</v>
      </c>
      <c r="O15" s="210"/>
    </row>
    <row r="16" spans="2:19" x14ac:dyDescent="0.25">
      <c r="B16" s="250">
        <f t="shared" si="4"/>
        <v>2033</v>
      </c>
      <c r="C16" s="260">
        <f t="shared" si="0"/>
        <v>42.333150203001239</v>
      </c>
      <c r="D16" s="261">
        <f>'Energy Prices'!J15</f>
        <v>41.083587646484375</v>
      </c>
      <c r="E16" s="260">
        <f t="shared" si="1"/>
        <v>35.470064929203431</v>
      </c>
      <c r="F16" s="261">
        <f>'Energy Prices'!R15</f>
        <v>34.887935638427734</v>
      </c>
      <c r="G16" s="260">
        <f t="shared" si="2"/>
        <v>57.35424250037002</v>
      </c>
      <c r="H16" s="251">
        <f>'Capacity Costs'!B14</f>
        <v>134.59922499378573</v>
      </c>
      <c r="J16">
        <f t="shared" si="5"/>
        <v>2030</v>
      </c>
      <c r="K16">
        <v>38.68</v>
      </c>
      <c r="L16">
        <v>33.159999999999997</v>
      </c>
      <c r="M16">
        <v>50.78</v>
      </c>
      <c r="N16" s="210">
        <f t="shared" si="3"/>
        <v>54.796772044568016</v>
      </c>
      <c r="O16" s="210"/>
    </row>
    <row r="17" spans="2:15" x14ac:dyDescent="0.25">
      <c r="B17" s="252">
        <f t="shared" si="4"/>
        <v>2034</v>
      </c>
      <c r="C17" s="262">
        <f t="shared" si="0"/>
        <v>42.527388465467212</v>
      </c>
      <c r="D17" s="263">
        <f>'Energy Prices'!J16</f>
        <v>40.577445983886719</v>
      </c>
      <c r="E17" s="262">
        <f t="shared" si="1"/>
        <v>35.836959424972505</v>
      </c>
      <c r="F17" s="263">
        <f>'Energy Prices'!R16</f>
        <v>34.851345062255859</v>
      </c>
      <c r="G17" s="262">
        <f t="shared" si="2"/>
        <v>59.976459043660697</v>
      </c>
      <c r="H17" s="253">
        <f>'Capacity Costs'!B15</f>
        <v>152.37708697133485</v>
      </c>
      <c r="J17">
        <f t="shared" si="5"/>
        <v>2031</v>
      </c>
      <c r="K17">
        <v>38.619999999999997</v>
      </c>
      <c r="L17">
        <v>32.909999999999997</v>
      </c>
      <c r="M17">
        <v>50.75</v>
      </c>
      <c r="N17" s="210">
        <f t="shared" si="3"/>
        <v>54.76439900082368</v>
      </c>
      <c r="O17" s="210"/>
    </row>
    <row r="18" spans="2:15" x14ac:dyDescent="0.25">
      <c r="B18" s="250">
        <f t="shared" si="4"/>
        <v>2035</v>
      </c>
      <c r="C18" s="260">
        <f t="shared" si="0"/>
        <v>42.527388465467212</v>
      </c>
      <c r="D18" s="261">
        <f>'Energy Prices'!J17</f>
        <v>40.586208343505859</v>
      </c>
      <c r="E18" s="260">
        <f t="shared" si="1"/>
        <v>35.836959424972505</v>
      </c>
      <c r="F18" s="261">
        <f>'Energy Prices'!R17</f>
        <v>34.933170318603516</v>
      </c>
      <c r="G18" s="260">
        <f t="shared" si="2"/>
        <v>59.976459043660697</v>
      </c>
      <c r="H18" s="251">
        <f>'Capacity Costs'!B16</f>
        <v>154.6975535295463</v>
      </c>
      <c r="J18">
        <f t="shared" si="5"/>
        <v>2032</v>
      </c>
      <c r="K18">
        <v>39.119999999999997</v>
      </c>
      <c r="L18">
        <v>32.92</v>
      </c>
      <c r="M18">
        <v>51.54</v>
      </c>
      <c r="N18" s="210">
        <f t="shared" si="3"/>
        <v>55.616889152757686</v>
      </c>
      <c r="O18" s="210"/>
    </row>
    <row r="19" spans="2:15" x14ac:dyDescent="0.25">
      <c r="B19" s="252">
        <f t="shared" si="4"/>
        <v>2036</v>
      </c>
      <c r="C19" s="262">
        <f t="shared" si="0"/>
        <v>42.527388465467212</v>
      </c>
      <c r="D19" s="263">
        <f>'Energy Prices'!J18</f>
        <v>40.822311401367188</v>
      </c>
      <c r="E19" s="262">
        <f t="shared" si="1"/>
        <v>35.836959424972505</v>
      </c>
      <c r="F19" s="263">
        <f>'Energy Prices'!R18</f>
        <v>35.138893127441406</v>
      </c>
      <c r="G19" s="262">
        <f t="shared" si="2"/>
        <v>59.976459043660697</v>
      </c>
      <c r="H19" s="253">
        <f>'Capacity Costs'!B17</f>
        <v>167.96177764356653</v>
      </c>
      <c r="J19">
        <f t="shared" si="5"/>
        <v>2033</v>
      </c>
      <c r="K19">
        <v>39.229999999999997</v>
      </c>
      <c r="L19">
        <v>32.869999999999997</v>
      </c>
      <c r="M19">
        <v>53.15</v>
      </c>
      <c r="N19" s="210">
        <f t="shared" si="3"/>
        <v>57.35424250037002</v>
      </c>
      <c r="O19" s="210"/>
    </row>
    <row r="20" spans="2:15" ht="15.75" thickBot="1" x14ac:dyDescent="0.3">
      <c r="B20" s="254">
        <f>B19+1</f>
        <v>2037</v>
      </c>
      <c r="C20" s="264">
        <f t="shared" si="0"/>
        <v>42.527388465467212</v>
      </c>
      <c r="D20" s="265">
        <f>'Energy Prices'!J19</f>
        <v>40.359413146972656</v>
      </c>
      <c r="E20" s="264">
        <f t="shared" si="1"/>
        <v>35.836959424972505</v>
      </c>
      <c r="F20" s="265">
        <f>'Energy Prices'!R19</f>
        <v>35.760562896728516</v>
      </c>
      <c r="G20" s="264">
        <f t="shared" si="2"/>
        <v>59.976459043660697</v>
      </c>
      <c r="H20" s="255">
        <f>'Capacity Costs'!B18</f>
        <v>205.53604607602304</v>
      </c>
      <c r="J20">
        <f>J19+1</f>
        <v>2034</v>
      </c>
      <c r="K20">
        <v>39.409999999999997</v>
      </c>
      <c r="L20">
        <v>33.21</v>
      </c>
      <c r="M20">
        <v>55.58</v>
      </c>
      <c r="N20" s="210">
        <f t="shared" si="3"/>
        <v>59.976459043660697</v>
      </c>
      <c r="O20" s="210"/>
    </row>
    <row r="21" spans="2:15" x14ac:dyDescent="0.25">
      <c r="B21" s="272"/>
      <c r="C21" s="273"/>
      <c r="D21" s="210"/>
      <c r="E21" s="273"/>
      <c r="F21" s="210"/>
      <c r="G21" s="273"/>
      <c r="H21" s="210"/>
      <c r="J21">
        <f t="shared" ref="J21:J23" si="6">J20+1</f>
        <v>2035</v>
      </c>
      <c r="K21">
        <f>K20</f>
        <v>39.409999999999997</v>
      </c>
      <c r="L21">
        <f t="shared" ref="L21:N23" si="7">L20</f>
        <v>33.21</v>
      </c>
      <c r="M21">
        <f t="shared" si="7"/>
        <v>55.58</v>
      </c>
      <c r="N21" s="210">
        <f t="shared" si="7"/>
        <v>59.976459043660697</v>
      </c>
      <c r="O21" s="210"/>
    </row>
    <row r="22" spans="2:15" x14ac:dyDescent="0.25">
      <c r="B22" s="272"/>
      <c r="C22" s="273"/>
      <c r="D22" s="210"/>
      <c r="E22" s="273"/>
      <c r="F22" s="210"/>
      <c r="G22" s="273"/>
      <c r="H22" s="210"/>
      <c r="J22">
        <f t="shared" si="6"/>
        <v>2036</v>
      </c>
      <c r="K22">
        <f t="shared" ref="K22:K23" si="8">K21</f>
        <v>39.409999999999997</v>
      </c>
      <c r="L22">
        <f t="shared" si="7"/>
        <v>33.21</v>
      </c>
      <c r="M22">
        <f t="shared" si="7"/>
        <v>55.58</v>
      </c>
      <c r="N22" s="210">
        <f t="shared" si="7"/>
        <v>59.976459043660697</v>
      </c>
      <c r="O22" s="210"/>
    </row>
    <row r="23" spans="2:15" x14ac:dyDescent="0.25">
      <c r="B23" s="272"/>
      <c r="C23" s="273"/>
      <c r="D23" s="210"/>
      <c r="E23" s="273"/>
      <c r="F23" s="210"/>
      <c r="G23" s="273"/>
      <c r="H23" s="210"/>
      <c r="J23">
        <f t="shared" si="6"/>
        <v>2037</v>
      </c>
      <c r="K23">
        <f t="shared" si="8"/>
        <v>39.409999999999997</v>
      </c>
      <c r="L23">
        <f t="shared" si="7"/>
        <v>33.21</v>
      </c>
      <c r="M23">
        <f t="shared" si="7"/>
        <v>55.58</v>
      </c>
      <c r="N23" s="210">
        <f t="shared" si="7"/>
        <v>59.976459043660697</v>
      </c>
      <c r="O23" s="210"/>
    </row>
    <row r="24" spans="2:15" x14ac:dyDescent="0.25">
      <c r="J24" t="s">
        <v>247</v>
      </c>
    </row>
    <row r="25" spans="2:15" ht="15.75" thickBot="1" x14ac:dyDescent="0.3">
      <c r="C25" t="s">
        <v>234</v>
      </c>
    </row>
    <row r="26" spans="2:15" x14ac:dyDescent="0.25">
      <c r="B26" s="245"/>
      <c r="C26" s="294" t="s">
        <v>248</v>
      </c>
      <c r="D26" s="295"/>
      <c r="E26" s="294" t="s">
        <v>249</v>
      </c>
      <c r="F26" s="296"/>
    </row>
    <row r="27" spans="2:15" x14ac:dyDescent="0.25">
      <c r="B27" s="246"/>
      <c r="C27" s="256" t="s">
        <v>242</v>
      </c>
      <c r="D27" s="257" t="s">
        <v>243</v>
      </c>
      <c r="E27" s="256" t="s">
        <v>242</v>
      </c>
      <c r="F27" s="247" t="s">
        <v>243</v>
      </c>
      <c r="I27" t="s">
        <v>235</v>
      </c>
    </row>
    <row r="28" spans="2:15" x14ac:dyDescent="0.25">
      <c r="B28" s="248">
        <v>2022</v>
      </c>
      <c r="C28" s="266">
        <f t="shared" ref="C28:C43" si="9">I33*($S$6/$S$5)</f>
        <v>3.5178707535504472</v>
      </c>
      <c r="D28" s="259">
        <f>'Natural Gas Prices'!E7</f>
        <v>5.0465210643248932</v>
      </c>
      <c r="E28" s="266">
        <f t="shared" ref="E28:E43" si="10">J33*($S$6/$S$5)</f>
        <v>41.85834556141775</v>
      </c>
      <c r="F28" s="249">
        <v>153</v>
      </c>
      <c r="I28" t="s">
        <v>250</v>
      </c>
      <c r="J28" t="s">
        <v>249</v>
      </c>
    </row>
    <row r="29" spans="2:15" x14ac:dyDescent="0.25">
      <c r="B29" s="250">
        <f>B28+1</f>
        <v>2023</v>
      </c>
      <c r="C29" s="267">
        <f t="shared" si="9"/>
        <v>3.6473629285277642</v>
      </c>
      <c r="D29" s="261">
        <f>'Natural Gas Prices'!E8</f>
        <v>3.6896391988603696</v>
      </c>
      <c r="E29" s="267">
        <f t="shared" si="10"/>
        <v>41.93388266348785</v>
      </c>
      <c r="F29" s="251">
        <v>91.5</v>
      </c>
      <c r="J29" t="s">
        <v>242</v>
      </c>
    </row>
    <row r="30" spans="2:15" x14ac:dyDescent="0.25">
      <c r="B30" s="252">
        <f t="shared" ref="B30:B42" si="11">B29+1</f>
        <v>2024</v>
      </c>
      <c r="C30" s="268">
        <f t="shared" si="9"/>
        <v>3.7229000305978661</v>
      </c>
      <c r="D30" s="263">
        <f>'Natural Gas Prices'!E9</f>
        <v>3.0280462325977089</v>
      </c>
      <c r="E30" s="268">
        <f t="shared" si="10"/>
        <v>42.505806436304333</v>
      </c>
      <c r="F30" s="253">
        <v>30</v>
      </c>
      <c r="H30">
        <v>2019</v>
      </c>
      <c r="I30">
        <v>3.07</v>
      </c>
      <c r="J30">
        <v>42.94</v>
      </c>
    </row>
    <row r="31" spans="2:15" x14ac:dyDescent="0.25">
      <c r="B31" s="250">
        <f t="shared" si="11"/>
        <v>2025</v>
      </c>
      <c r="C31" s="267">
        <f t="shared" si="9"/>
        <v>3.8416011909937402</v>
      </c>
      <c r="D31" s="261">
        <f>'Natural Gas Prices'!E10</f>
        <v>2.5423991069954792</v>
      </c>
      <c r="E31" s="267">
        <f t="shared" si="10"/>
        <v>42.915864990399172</v>
      </c>
      <c r="F31" s="251">
        <v>29.5</v>
      </c>
      <c r="H31">
        <f>H30+1</f>
        <v>2020</v>
      </c>
      <c r="I31">
        <v>3.2</v>
      </c>
      <c r="J31">
        <v>39.869999999999997</v>
      </c>
    </row>
    <row r="32" spans="2:15" x14ac:dyDescent="0.25">
      <c r="B32" s="252">
        <f t="shared" si="11"/>
        <v>2026</v>
      </c>
      <c r="C32" s="268">
        <f t="shared" si="9"/>
        <v>3.927929307645285</v>
      </c>
      <c r="D32" s="263">
        <f>'Natural Gas Prices'!E11</f>
        <v>2.3598129809680546</v>
      </c>
      <c r="E32" s="268">
        <f t="shared" si="10"/>
        <v>43.757564127751728</v>
      </c>
      <c r="F32" s="253">
        <v>29</v>
      </c>
      <c r="H32">
        <f t="shared" ref="H32:H48" si="12">H31+1</f>
        <v>2021</v>
      </c>
      <c r="I32">
        <v>3.19</v>
      </c>
      <c r="J32">
        <v>38.81</v>
      </c>
    </row>
    <row r="33" spans="2:10" x14ac:dyDescent="0.25">
      <c r="B33" s="250">
        <f t="shared" si="11"/>
        <v>2027</v>
      </c>
      <c r="C33" s="267">
        <f t="shared" si="9"/>
        <v>3.9926753951339435</v>
      </c>
      <c r="D33" s="261">
        <f>'Natural Gas Prices'!E12</f>
        <v>2.4503541681017191</v>
      </c>
      <c r="E33" s="267">
        <f t="shared" si="10"/>
        <v>44.351069929731104</v>
      </c>
      <c r="F33" s="251">
        <v>28.5</v>
      </c>
      <c r="H33">
        <f t="shared" si="12"/>
        <v>2022</v>
      </c>
      <c r="I33">
        <v>3.26</v>
      </c>
      <c r="J33">
        <v>38.79</v>
      </c>
    </row>
    <row r="34" spans="2:10" x14ac:dyDescent="0.25">
      <c r="B34" s="252">
        <f t="shared" si="11"/>
        <v>2028</v>
      </c>
      <c r="C34" s="268">
        <f t="shared" si="9"/>
        <v>4.1653316284370323</v>
      </c>
      <c r="D34" s="263">
        <f>'Natural Gas Prices'!E13</f>
        <v>2.6248909487525567</v>
      </c>
      <c r="E34" s="268">
        <f t="shared" si="10"/>
        <v>44.178413696428009</v>
      </c>
      <c r="F34" s="253">
        <v>28</v>
      </c>
      <c r="H34">
        <f t="shared" si="12"/>
        <v>2023</v>
      </c>
      <c r="I34">
        <v>3.38</v>
      </c>
      <c r="J34">
        <v>38.86</v>
      </c>
    </row>
    <row r="35" spans="2:10" x14ac:dyDescent="0.25">
      <c r="B35" s="250">
        <f t="shared" si="11"/>
        <v>2029</v>
      </c>
      <c r="C35" s="267">
        <f t="shared" si="9"/>
        <v>4.1869136575999191</v>
      </c>
      <c r="D35" s="261">
        <f>'Natural Gas Prices'!E14</f>
        <v>2.7084313593042801</v>
      </c>
      <c r="E35" s="267">
        <f t="shared" si="10"/>
        <v>43.282759486168231</v>
      </c>
      <c r="F35" s="251">
        <v>27.5</v>
      </c>
      <c r="H35">
        <f t="shared" si="12"/>
        <v>2024</v>
      </c>
      <c r="I35">
        <v>3.45</v>
      </c>
      <c r="J35">
        <v>39.39</v>
      </c>
    </row>
    <row r="36" spans="2:10" x14ac:dyDescent="0.25">
      <c r="B36" s="252">
        <f t="shared" si="11"/>
        <v>2030</v>
      </c>
      <c r="C36" s="268">
        <f t="shared" si="9"/>
        <v>4.2192867013442488</v>
      </c>
      <c r="D36" s="263">
        <f>'Natural Gas Prices'!E15</f>
        <v>2.7647124985611629</v>
      </c>
      <c r="E36" s="268">
        <f t="shared" si="10"/>
        <v>42.333150203001239</v>
      </c>
      <c r="F36" s="253">
        <v>27</v>
      </c>
      <c r="H36">
        <f t="shared" si="12"/>
        <v>2025</v>
      </c>
      <c r="I36">
        <v>3.56</v>
      </c>
      <c r="J36">
        <v>39.770000000000003</v>
      </c>
    </row>
    <row r="37" spans="2:10" x14ac:dyDescent="0.25">
      <c r="B37" s="250">
        <f t="shared" si="11"/>
        <v>2031</v>
      </c>
      <c r="C37" s="267">
        <f t="shared" si="9"/>
        <v>4.327196847158679</v>
      </c>
      <c r="D37" s="261">
        <f>'Natural Gas Prices'!E16</f>
        <v>2.8305378698076993</v>
      </c>
      <c r="E37" s="267">
        <f t="shared" si="10"/>
        <v>40.110201199223965</v>
      </c>
      <c r="F37" s="251">
        <v>26.8</v>
      </c>
      <c r="H37">
        <f t="shared" si="12"/>
        <v>2026</v>
      </c>
      <c r="I37">
        <v>3.64</v>
      </c>
      <c r="J37">
        <v>40.549999999999997</v>
      </c>
    </row>
    <row r="38" spans="2:10" x14ac:dyDescent="0.25">
      <c r="B38" s="252">
        <f t="shared" si="11"/>
        <v>2032</v>
      </c>
      <c r="C38" s="268">
        <f t="shared" si="9"/>
        <v>4.3164058325772361</v>
      </c>
      <c r="D38" s="263">
        <f>'Natural Gas Prices'!E17</f>
        <v>2.8524514874810651</v>
      </c>
      <c r="E38" s="268">
        <f t="shared" si="10"/>
        <v>39.095845828568315</v>
      </c>
      <c r="F38" s="253">
        <v>26.6</v>
      </c>
      <c r="H38">
        <f t="shared" si="12"/>
        <v>2027</v>
      </c>
      <c r="I38">
        <v>3.7</v>
      </c>
      <c r="J38">
        <v>41.1</v>
      </c>
    </row>
    <row r="39" spans="2:10" x14ac:dyDescent="0.25">
      <c r="B39" s="250">
        <f t="shared" si="11"/>
        <v>2033</v>
      </c>
      <c r="C39" s="267">
        <f t="shared" si="9"/>
        <v>4.3595698909030087</v>
      </c>
      <c r="D39" s="261">
        <f>'Natural Gas Prices'!E18</f>
        <v>2.9573891128837584</v>
      </c>
      <c r="E39" s="267">
        <f t="shared" si="10"/>
        <v>38.77211539112502</v>
      </c>
      <c r="F39" s="251">
        <v>26.400000000000002</v>
      </c>
      <c r="H39">
        <f t="shared" si="12"/>
        <v>2028</v>
      </c>
      <c r="I39">
        <v>3.86</v>
      </c>
      <c r="J39">
        <v>40.94</v>
      </c>
    </row>
    <row r="40" spans="2:10" x14ac:dyDescent="0.25">
      <c r="B40" s="252">
        <f t="shared" si="11"/>
        <v>2034</v>
      </c>
      <c r="C40" s="268">
        <f t="shared" si="9"/>
        <v>4.4458980075545531</v>
      </c>
      <c r="D40" s="263">
        <f>'Natural Gas Prices'!E19</f>
        <v>2.9841399627433125</v>
      </c>
      <c r="E40" s="268">
        <f t="shared" si="10"/>
        <v>36.754195664395169</v>
      </c>
      <c r="F40" s="253">
        <v>26.200000000000003</v>
      </c>
      <c r="H40">
        <f t="shared" si="12"/>
        <v>2029</v>
      </c>
      <c r="I40">
        <v>3.88</v>
      </c>
      <c r="J40">
        <v>40.11</v>
      </c>
    </row>
    <row r="41" spans="2:10" x14ac:dyDescent="0.25">
      <c r="B41" s="250">
        <f t="shared" si="11"/>
        <v>2035</v>
      </c>
      <c r="C41" s="267">
        <f t="shared" si="9"/>
        <v>4.4458980075545531</v>
      </c>
      <c r="D41" s="261">
        <f>'Natural Gas Prices'!E20</f>
        <v>2.9732803668226113</v>
      </c>
      <c r="E41" s="267">
        <f t="shared" si="10"/>
        <v>36.754195664395169</v>
      </c>
      <c r="F41" s="251">
        <v>26.000000000000004</v>
      </c>
      <c r="H41">
        <f t="shared" si="12"/>
        <v>2030</v>
      </c>
      <c r="I41">
        <v>3.91</v>
      </c>
      <c r="J41">
        <v>39.229999999999997</v>
      </c>
    </row>
    <row r="42" spans="2:10" x14ac:dyDescent="0.25">
      <c r="B42" s="252">
        <f t="shared" si="11"/>
        <v>2036</v>
      </c>
      <c r="C42" s="268">
        <f t="shared" si="9"/>
        <v>4.4458980075545531</v>
      </c>
      <c r="D42" s="263">
        <f>'Natural Gas Prices'!E21</f>
        <v>2.9497015189514144</v>
      </c>
      <c r="E42" s="268">
        <f t="shared" si="10"/>
        <v>36.754195664395169</v>
      </c>
      <c r="F42" s="253">
        <v>26.000000000000004</v>
      </c>
      <c r="H42">
        <f t="shared" si="12"/>
        <v>2031</v>
      </c>
      <c r="I42">
        <v>4.01</v>
      </c>
      <c r="J42">
        <v>37.17</v>
      </c>
    </row>
    <row r="43" spans="2:10" ht="15.75" thickBot="1" x14ac:dyDescent="0.3">
      <c r="B43" s="254">
        <f>B42+1</f>
        <v>2037</v>
      </c>
      <c r="C43" s="269">
        <f t="shared" si="9"/>
        <v>4.4458980075545531</v>
      </c>
      <c r="D43" s="265">
        <f>'Natural Gas Prices'!E22</f>
        <v>2.9570217705791948</v>
      </c>
      <c r="E43" s="269">
        <f t="shared" si="10"/>
        <v>36.754195664395169</v>
      </c>
      <c r="F43" s="255">
        <v>26.000000000000004</v>
      </c>
      <c r="H43">
        <f t="shared" si="12"/>
        <v>2032</v>
      </c>
      <c r="I43">
        <v>4</v>
      </c>
      <c r="J43">
        <v>36.229999999999997</v>
      </c>
    </row>
    <row r="44" spans="2:10" x14ac:dyDescent="0.25">
      <c r="H44">
        <f t="shared" si="12"/>
        <v>2033</v>
      </c>
      <c r="I44">
        <v>4.04</v>
      </c>
      <c r="J44">
        <v>35.93</v>
      </c>
    </row>
    <row r="45" spans="2:10" x14ac:dyDescent="0.25">
      <c r="H45">
        <f>H44+1</f>
        <v>2034</v>
      </c>
      <c r="I45">
        <v>4.12</v>
      </c>
      <c r="J45">
        <v>34.06</v>
      </c>
    </row>
    <row r="46" spans="2:10" x14ac:dyDescent="0.25">
      <c r="H46">
        <f t="shared" si="12"/>
        <v>2035</v>
      </c>
      <c r="I46">
        <f>I45</f>
        <v>4.12</v>
      </c>
      <c r="J46">
        <f>J45</f>
        <v>34.06</v>
      </c>
    </row>
    <row r="47" spans="2:10" x14ac:dyDescent="0.25">
      <c r="H47">
        <f t="shared" si="12"/>
        <v>2036</v>
      </c>
      <c r="I47">
        <f t="shared" ref="I47:I48" si="13">I46</f>
        <v>4.12</v>
      </c>
      <c r="J47">
        <f t="shared" ref="J47:J48" si="14">J46</f>
        <v>34.06</v>
      </c>
    </row>
    <row r="48" spans="2:10" x14ac:dyDescent="0.25">
      <c r="H48">
        <f t="shared" si="12"/>
        <v>2037</v>
      </c>
      <c r="I48">
        <f t="shared" si="13"/>
        <v>4.12</v>
      </c>
      <c r="J48">
        <f t="shared" si="14"/>
        <v>34.06</v>
      </c>
    </row>
    <row r="49" spans="8:8" x14ac:dyDescent="0.25">
      <c r="H49" t="s">
        <v>247</v>
      </c>
    </row>
  </sheetData>
  <mergeCells count="5">
    <mergeCell ref="C3:D3"/>
    <mergeCell ref="E3:F3"/>
    <mergeCell ref="G3:H3"/>
    <mergeCell ref="C26:D26"/>
    <mergeCell ref="E26:F26"/>
  </mergeCells>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0A4A2-397C-41A4-BD00-413E3540F4D4}">
  <dimension ref="A2:AC46"/>
  <sheetViews>
    <sheetView tabSelected="1" topLeftCell="E46" zoomScale="90" zoomScaleNormal="90" workbookViewId="0">
      <selection activeCell="B3" sqref="B3"/>
    </sheetView>
  </sheetViews>
  <sheetFormatPr defaultRowHeight="15" x14ac:dyDescent="0.25"/>
  <sheetData>
    <row r="2" spans="1:29" ht="15.75" x14ac:dyDescent="0.25">
      <c r="A2" s="1" t="s">
        <v>199</v>
      </c>
      <c r="N2" s="1" t="s">
        <v>126</v>
      </c>
    </row>
    <row r="3" spans="1:29" x14ac:dyDescent="0.25">
      <c r="B3" t="s">
        <v>218</v>
      </c>
      <c r="C3" t="s">
        <v>221</v>
      </c>
      <c r="D3" t="s">
        <v>106</v>
      </c>
      <c r="E3" t="s">
        <v>107</v>
      </c>
      <c r="F3" t="s">
        <v>220</v>
      </c>
      <c r="O3" t="s">
        <v>218</v>
      </c>
      <c r="P3" t="s">
        <v>221</v>
      </c>
      <c r="Q3" t="s">
        <v>106</v>
      </c>
      <c r="R3" t="s">
        <v>107</v>
      </c>
      <c r="S3" t="s">
        <v>220</v>
      </c>
      <c r="AC3">
        <v>1</v>
      </c>
    </row>
    <row r="4" spans="1:29" x14ac:dyDescent="0.25">
      <c r="A4">
        <v>2022</v>
      </c>
      <c r="B4" s="211">
        <v>0.54</v>
      </c>
      <c r="C4" s="211">
        <v>0.54</v>
      </c>
      <c r="D4" s="210">
        <v>0.54</v>
      </c>
      <c r="E4" s="210">
        <v>0.54</v>
      </c>
      <c r="F4" s="210">
        <v>0.54</v>
      </c>
      <c r="N4">
        <v>2022</v>
      </c>
      <c r="O4" s="211">
        <v>0.82</v>
      </c>
      <c r="P4" s="211">
        <v>0.82</v>
      </c>
      <c r="Q4" s="210">
        <v>0.82</v>
      </c>
      <c r="R4" s="210">
        <v>0.82</v>
      </c>
      <c r="S4" s="210">
        <v>0.82</v>
      </c>
    </row>
    <row r="5" spans="1:29" x14ac:dyDescent="0.25">
      <c r="A5">
        <v>2023</v>
      </c>
      <c r="B5" s="211">
        <v>0.54</v>
      </c>
      <c r="C5" s="211">
        <v>0.54</v>
      </c>
      <c r="D5" s="210">
        <v>0.54</v>
      </c>
      <c r="E5" s="210">
        <v>0.53691191928565507</v>
      </c>
      <c r="F5" s="210">
        <v>0.53768290202325142</v>
      </c>
      <c r="N5">
        <v>2023</v>
      </c>
      <c r="O5" s="211">
        <v>0.82</v>
      </c>
      <c r="P5" s="211">
        <v>0.82</v>
      </c>
      <c r="Q5" s="210">
        <v>0.82</v>
      </c>
      <c r="R5" s="210">
        <v>0.82</v>
      </c>
      <c r="S5" s="210">
        <v>0.82</v>
      </c>
    </row>
    <row r="6" spans="1:29" x14ac:dyDescent="0.25">
      <c r="A6">
        <v>2024</v>
      </c>
      <c r="B6" s="211">
        <v>0.54</v>
      </c>
      <c r="C6" s="211">
        <v>0.54</v>
      </c>
      <c r="D6" s="210">
        <v>0.54</v>
      </c>
      <c r="E6" s="210">
        <v>0.53691191928565507</v>
      </c>
      <c r="F6" s="210">
        <v>0.53768290202325142</v>
      </c>
      <c r="N6">
        <v>2024</v>
      </c>
      <c r="O6" s="211">
        <v>0.82</v>
      </c>
      <c r="P6" s="211">
        <v>0.82</v>
      </c>
      <c r="Q6" s="210">
        <v>0.82</v>
      </c>
      <c r="R6" s="210">
        <v>0.82</v>
      </c>
      <c r="S6" s="210">
        <v>0.82</v>
      </c>
    </row>
    <row r="7" spans="1:29" x14ac:dyDescent="0.25">
      <c r="A7">
        <v>2025</v>
      </c>
      <c r="B7" s="211">
        <v>0.50233631451978666</v>
      </c>
      <c r="C7" s="211">
        <v>0.53072592543620911</v>
      </c>
      <c r="D7" s="210">
        <v>0.52969364975659039</v>
      </c>
      <c r="E7" s="210">
        <v>0.53382383857131011</v>
      </c>
      <c r="F7" s="210">
        <v>0.5353658040465028</v>
      </c>
      <c r="N7">
        <v>2025</v>
      </c>
      <c r="O7" s="211">
        <v>0.82</v>
      </c>
      <c r="P7" s="211">
        <v>0.82</v>
      </c>
      <c r="Q7" s="210">
        <v>0.82</v>
      </c>
      <c r="R7" s="210">
        <v>0.82</v>
      </c>
      <c r="S7" s="210">
        <v>0.82</v>
      </c>
    </row>
    <row r="8" spans="1:29" x14ac:dyDescent="0.25">
      <c r="A8">
        <v>2026</v>
      </c>
      <c r="B8" s="211">
        <v>0.42700894355935998</v>
      </c>
      <c r="C8" s="211">
        <v>0.47406137385059083</v>
      </c>
      <c r="D8" s="210">
        <v>0.47278141061892354</v>
      </c>
      <c r="E8" s="210">
        <v>0.48639897444159508</v>
      </c>
      <c r="F8" s="210">
        <v>0.44115955898702419</v>
      </c>
      <c r="N8">
        <v>2026</v>
      </c>
      <c r="O8" s="211">
        <v>0.82</v>
      </c>
      <c r="P8" s="211">
        <v>0.82</v>
      </c>
      <c r="Q8" s="210">
        <v>0.76999999999999991</v>
      </c>
      <c r="R8" s="210">
        <v>0.82</v>
      </c>
      <c r="S8" s="210">
        <v>0.82</v>
      </c>
    </row>
    <row r="9" spans="1:29" x14ac:dyDescent="0.25">
      <c r="A9">
        <v>2027</v>
      </c>
      <c r="B9" s="211">
        <v>0.38934525807914666</v>
      </c>
      <c r="C9" s="211">
        <v>0.379280419806936</v>
      </c>
      <c r="D9" s="210">
        <v>0.37956963283040912</v>
      </c>
      <c r="E9" s="210">
        <v>0.34412438205244988</v>
      </c>
      <c r="F9" s="210">
        <v>0.34437393843349351</v>
      </c>
      <c r="N9">
        <v>2027</v>
      </c>
      <c r="O9" s="211">
        <v>0.82</v>
      </c>
      <c r="P9" s="211">
        <v>0.82</v>
      </c>
      <c r="Q9" s="210">
        <v>0.72</v>
      </c>
      <c r="R9" s="210">
        <v>0.82</v>
      </c>
      <c r="S9" s="210">
        <v>0.79499999999999993</v>
      </c>
    </row>
    <row r="10" spans="1:29" x14ac:dyDescent="0.25">
      <c r="A10">
        <v>2028</v>
      </c>
      <c r="B10" s="211">
        <v>0.35168157259893335</v>
      </c>
      <c r="C10" s="211">
        <v>0.32936803818947419</v>
      </c>
      <c r="D10" s="210">
        <v>0.32760609949385489</v>
      </c>
      <c r="E10" s="210">
        <v>0.3390943277043359</v>
      </c>
      <c r="F10" s="210">
        <v>0.33921518744538925</v>
      </c>
      <c r="N10">
        <v>2028</v>
      </c>
      <c r="O10" s="211">
        <v>0.82</v>
      </c>
      <c r="P10" s="211">
        <v>0.82</v>
      </c>
      <c r="Q10" s="210">
        <v>0.70499999999999996</v>
      </c>
      <c r="R10" s="210">
        <v>0.82</v>
      </c>
      <c r="S10" s="210">
        <v>0.79499999999999993</v>
      </c>
    </row>
    <row r="11" spans="1:29" x14ac:dyDescent="0.25">
      <c r="A11">
        <v>2029</v>
      </c>
      <c r="B11" s="211">
        <v>0.31401788711872003</v>
      </c>
      <c r="C11" s="211">
        <v>0.32432422899820518</v>
      </c>
      <c r="D11" s="210">
        <v>0.31956963283040918</v>
      </c>
      <c r="E11" s="210">
        <v>0.32653421900810792</v>
      </c>
      <c r="F11" s="210">
        <v>0.32639768546918069</v>
      </c>
      <c r="N11">
        <v>2029</v>
      </c>
      <c r="O11" s="211">
        <v>0.82</v>
      </c>
      <c r="P11" s="211">
        <v>0.82</v>
      </c>
      <c r="Q11" s="210">
        <v>0.69</v>
      </c>
      <c r="R11" s="210">
        <v>0.82</v>
      </c>
      <c r="S11" s="210">
        <v>0.79499999999999993</v>
      </c>
    </row>
    <row r="12" spans="1:29" x14ac:dyDescent="0.25">
      <c r="A12">
        <v>2030</v>
      </c>
      <c r="B12" s="211">
        <v>0.30896471366728412</v>
      </c>
      <c r="C12" s="211">
        <v>0.31678041980693611</v>
      </c>
      <c r="D12" s="210">
        <v>0.3063543439458149</v>
      </c>
      <c r="E12" s="210">
        <v>0.32648913748593694</v>
      </c>
      <c r="F12" s="210">
        <v>0.32615955898702431</v>
      </c>
      <c r="N12">
        <v>2030</v>
      </c>
      <c r="O12" s="211">
        <v>0.79266666666666652</v>
      </c>
      <c r="P12" s="211">
        <v>0.82</v>
      </c>
      <c r="Q12" s="210">
        <v>0.69</v>
      </c>
      <c r="R12" s="210">
        <v>0.82</v>
      </c>
      <c r="S12" s="210">
        <v>0.79499999999999993</v>
      </c>
    </row>
    <row r="13" spans="1:29" x14ac:dyDescent="0.25">
      <c r="A13">
        <v>2031</v>
      </c>
      <c r="B13" s="211">
        <v>0.30391154021584821</v>
      </c>
      <c r="C13" s="211">
        <v>0.3192366106156671</v>
      </c>
      <c r="D13" s="210">
        <v>0.29778141061892349</v>
      </c>
      <c r="E13" s="210">
        <v>0.31392902878970896</v>
      </c>
      <c r="F13" s="210">
        <v>0.31076268151676367</v>
      </c>
      <c r="N13">
        <v>2031</v>
      </c>
      <c r="O13" s="211">
        <v>0.76533333333333309</v>
      </c>
      <c r="P13" s="211">
        <v>0.82</v>
      </c>
      <c r="Q13" s="210">
        <v>0.69</v>
      </c>
      <c r="R13" s="210">
        <v>0.82</v>
      </c>
      <c r="S13" s="210">
        <v>0.79499999999999993</v>
      </c>
    </row>
    <row r="14" spans="1:29" x14ac:dyDescent="0.25">
      <c r="A14">
        <v>2032</v>
      </c>
      <c r="B14" s="211">
        <v>0.29633178003869431</v>
      </c>
      <c r="C14" s="211">
        <v>0.30412708763749458</v>
      </c>
      <c r="D14" s="210">
        <v>0.28188729951318076</v>
      </c>
      <c r="E14" s="210">
        <v>0.30388394726753798</v>
      </c>
      <c r="F14" s="210">
        <v>0.29794517954055516</v>
      </c>
      <c r="N14">
        <v>2032</v>
      </c>
      <c r="O14" s="211">
        <v>0.73799999999999977</v>
      </c>
      <c r="P14" s="211">
        <v>0.82</v>
      </c>
      <c r="Q14" s="210">
        <v>0.69</v>
      </c>
      <c r="R14" s="210">
        <v>0.82</v>
      </c>
      <c r="S14" s="210">
        <v>0.79499999999999993</v>
      </c>
    </row>
    <row r="15" spans="1:29" x14ac:dyDescent="0.25">
      <c r="A15">
        <v>2033</v>
      </c>
      <c r="B15" s="211">
        <v>0.28875201986154042</v>
      </c>
      <c r="C15" s="211">
        <v>0.29406137385059106</v>
      </c>
      <c r="D15" s="210">
        <v>0.26438729951318074</v>
      </c>
      <c r="E15" s="210">
        <v>0.29382383857131011</v>
      </c>
      <c r="F15" s="210">
        <v>0.29036580404650281</v>
      </c>
      <c r="N15">
        <v>2033</v>
      </c>
      <c r="O15" s="211">
        <v>0.71066666666666656</v>
      </c>
      <c r="P15" s="211">
        <v>0.82</v>
      </c>
      <c r="Q15" s="210">
        <v>0.69</v>
      </c>
      <c r="R15" s="210">
        <v>0.82</v>
      </c>
      <c r="S15" s="210">
        <v>0.79499999999999993</v>
      </c>
    </row>
    <row r="16" spans="1:29" x14ac:dyDescent="0.25">
      <c r="A16">
        <v>2034</v>
      </c>
      <c r="B16" s="211">
        <v>0.28117225968438653</v>
      </c>
      <c r="C16" s="211">
        <v>0.28901756465932205</v>
      </c>
      <c r="D16" s="210">
        <v>0.24688729951318072</v>
      </c>
      <c r="E16" s="210">
        <v>0.29132383857131011</v>
      </c>
      <c r="F16" s="210">
        <v>0.2828658040465028</v>
      </c>
      <c r="N16">
        <v>2034</v>
      </c>
      <c r="O16" s="211">
        <v>0.69426666666666648</v>
      </c>
      <c r="P16" s="211">
        <v>0.79499999999999993</v>
      </c>
      <c r="Q16" s="210">
        <v>0.65999999999999992</v>
      </c>
      <c r="R16" s="210">
        <v>0.82</v>
      </c>
      <c r="S16" s="210">
        <v>0.79499999999999993</v>
      </c>
    </row>
    <row r="17" spans="1:19" x14ac:dyDescent="0.25">
      <c r="A17">
        <v>2035</v>
      </c>
      <c r="B17" s="211">
        <v>0.27359249950723269</v>
      </c>
      <c r="C17" s="211">
        <v>0.28901756465932205</v>
      </c>
      <c r="D17" s="210">
        <v>0.24688729951318072</v>
      </c>
      <c r="E17" s="210">
        <v>0.28632383857131011</v>
      </c>
      <c r="F17" s="210">
        <v>0.2828658040465028</v>
      </c>
      <c r="N17">
        <v>2035</v>
      </c>
      <c r="O17" s="211">
        <v>0.69426666666666648</v>
      </c>
      <c r="P17" s="211">
        <v>0.79499999999999993</v>
      </c>
      <c r="Q17" s="210">
        <v>0.65999999999999992</v>
      </c>
      <c r="R17" s="210">
        <v>0.82</v>
      </c>
      <c r="S17" s="210">
        <v>0.79499999999999993</v>
      </c>
    </row>
    <row r="18" spans="1:19" x14ac:dyDescent="0.25">
      <c r="A18">
        <v>2036</v>
      </c>
      <c r="B18" s="211">
        <v>0.26601273933007885</v>
      </c>
      <c r="C18" s="211">
        <v>0.28649566006368754</v>
      </c>
      <c r="D18" s="210">
        <v>0.24188729951318072</v>
      </c>
      <c r="E18" s="210">
        <v>0.2763238385713101</v>
      </c>
      <c r="F18" s="210">
        <v>0.2828658040465028</v>
      </c>
      <c r="N18">
        <v>2036</v>
      </c>
      <c r="O18" s="211">
        <v>0.67786666666666651</v>
      </c>
      <c r="P18" s="211">
        <v>0.74499999999999988</v>
      </c>
      <c r="Q18" s="210">
        <v>0.65999999999999992</v>
      </c>
      <c r="R18" s="210">
        <v>0.79499999999999993</v>
      </c>
      <c r="S18" s="210">
        <v>0.79499999999999993</v>
      </c>
    </row>
    <row r="19" spans="1:19" x14ac:dyDescent="0.25">
      <c r="A19">
        <v>2037</v>
      </c>
      <c r="B19" s="211">
        <v>0.25821642955227397</v>
      </c>
      <c r="C19" s="211">
        <v>0.28397375546805304</v>
      </c>
      <c r="D19" s="210">
        <v>0.22938729951318076</v>
      </c>
      <c r="E19" s="210">
        <v>0.26882383857131009</v>
      </c>
      <c r="F19" s="210">
        <v>0.2803658040465028</v>
      </c>
      <c r="N19">
        <v>2037</v>
      </c>
      <c r="O19" s="211">
        <v>0.66146666666666643</v>
      </c>
      <c r="P19" s="211">
        <v>0.72</v>
      </c>
      <c r="Q19" s="210">
        <v>0.61499999999999988</v>
      </c>
      <c r="R19" s="210">
        <v>0.79499999999999993</v>
      </c>
      <c r="S19" s="210">
        <v>0.76999999999999991</v>
      </c>
    </row>
    <row r="20" spans="1:19" x14ac:dyDescent="0.25">
      <c r="A20">
        <v>2038</v>
      </c>
      <c r="B20" s="211">
        <v>0.25031184497414311</v>
      </c>
      <c r="C20" s="211">
        <v>0.27645185087241825</v>
      </c>
      <c r="D20" s="210">
        <v>0.19938729951318074</v>
      </c>
      <c r="E20" s="210">
        <v>0.25882383857131008</v>
      </c>
      <c r="F20" s="210">
        <v>0.2778658040465028</v>
      </c>
      <c r="N20">
        <v>2038</v>
      </c>
      <c r="O20" s="211">
        <v>0.66146666666666643</v>
      </c>
      <c r="P20" s="211">
        <v>0.70499999999999996</v>
      </c>
      <c r="Q20" s="210">
        <v>0.58499999999999985</v>
      </c>
      <c r="R20" s="210">
        <v>0.76999999999999991</v>
      </c>
      <c r="S20" s="210">
        <v>0.74499999999999988</v>
      </c>
    </row>
    <row r="21" spans="1:19" x14ac:dyDescent="0.25">
      <c r="A21">
        <v>2039</v>
      </c>
      <c r="B21" s="211">
        <v>0.23977239886996865</v>
      </c>
      <c r="C21" s="211">
        <v>0.27395185087241825</v>
      </c>
      <c r="D21" s="210">
        <v>0.17938729951318072</v>
      </c>
      <c r="E21" s="210">
        <v>0.25132383857131008</v>
      </c>
      <c r="F21" s="210">
        <v>0.27536580404650279</v>
      </c>
      <c r="N21">
        <v>2039</v>
      </c>
      <c r="O21" s="211">
        <v>0.64506666666666646</v>
      </c>
      <c r="P21" s="211">
        <v>0.70499999999999996</v>
      </c>
      <c r="Q21" s="210">
        <v>0.52999999999999992</v>
      </c>
      <c r="R21" s="210">
        <v>0.76999999999999991</v>
      </c>
      <c r="S21" s="210">
        <v>0.74499999999999988</v>
      </c>
    </row>
    <row r="22" spans="1:19" x14ac:dyDescent="0.25">
      <c r="A22">
        <v>2040</v>
      </c>
      <c r="B22" s="211">
        <v>0.22923295276579417</v>
      </c>
      <c r="C22" s="211">
        <v>0.27145185087241824</v>
      </c>
      <c r="D22" s="210">
        <v>0.17438729951318072</v>
      </c>
      <c r="E22" s="210">
        <v>0.24632383857131007</v>
      </c>
      <c r="F22" s="210">
        <v>0.27536580404650279</v>
      </c>
      <c r="N22">
        <v>2040</v>
      </c>
      <c r="O22" s="211">
        <v>0.64506666666666646</v>
      </c>
      <c r="P22" s="211">
        <v>0.69</v>
      </c>
      <c r="Q22" s="210">
        <v>0.46999999999999986</v>
      </c>
      <c r="R22" s="210">
        <v>0.74499999999999988</v>
      </c>
      <c r="S22" s="210">
        <v>0.72</v>
      </c>
    </row>
    <row r="26" spans="1:19" ht="15.75" x14ac:dyDescent="0.25">
      <c r="A26" s="1" t="s">
        <v>115</v>
      </c>
      <c r="N26" s="1" t="s">
        <v>116</v>
      </c>
    </row>
    <row r="27" spans="1:19" x14ac:dyDescent="0.25">
      <c r="B27" t="s">
        <v>218</v>
      </c>
      <c r="C27" t="s">
        <v>221</v>
      </c>
      <c r="D27" t="s">
        <v>106</v>
      </c>
      <c r="E27" t="s">
        <v>107</v>
      </c>
      <c r="F27" t="s">
        <v>220</v>
      </c>
      <c r="O27" t="s">
        <v>218</v>
      </c>
      <c r="P27" t="s">
        <v>221</v>
      </c>
      <c r="Q27" t="s">
        <v>106</v>
      </c>
      <c r="R27" t="s">
        <v>107</v>
      </c>
      <c r="S27" t="s">
        <v>220</v>
      </c>
    </row>
    <row r="28" spans="1:19" x14ac:dyDescent="0.25">
      <c r="A28">
        <v>2022</v>
      </c>
      <c r="B28" s="211">
        <v>0.16</v>
      </c>
      <c r="C28" s="211">
        <v>0.16</v>
      </c>
      <c r="D28" s="210">
        <v>0.16</v>
      </c>
      <c r="E28" s="210">
        <v>0.16</v>
      </c>
      <c r="F28" s="210">
        <v>0.16</v>
      </c>
      <c r="N28">
        <v>2022</v>
      </c>
      <c r="O28" s="211">
        <v>0.37</v>
      </c>
      <c r="P28" s="211">
        <v>0.37</v>
      </c>
      <c r="Q28" s="211">
        <v>0.37</v>
      </c>
      <c r="R28" s="211">
        <v>0.37</v>
      </c>
      <c r="S28" s="211">
        <v>0.37</v>
      </c>
    </row>
    <row r="29" spans="1:19" x14ac:dyDescent="0.25">
      <c r="A29">
        <v>2023</v>
      </c>
      <c r="B29" s="211">
        <v>0.16</v>
      </c>
      <c r="C29" s="211">
        <v>0.16</v>
      </c>
      <c r="D29" s="210">
        <v>0.16</v>
      </c>
      <c r="E29" s="210">
        <v>0.14300000000000002</v>
      </c>
      <c r="F29" s="210">
        <v>0.16</v>
      </c>
      <c r="N29">
        <v>2023</v>
      </c>
      <c r="O29" s="211">
        <v>0.37</v>
      </c>
      <c r="P29" s="211">
        <v>0.37</v>
      </c>
      <c r="Q29" s="211">
        <v>0.37</v>
      </c>
      <c r="R29" s="211">
        <v>0.37</v>
      </c>
      <c r="S29" s="211">
        <v>0.37</v>
      </c>
    </row>
    <row r="30" spans="1:19" x14ac:dyDescent="0.25">
      <c r="A30">
        <v>2024</v>
      </c>
      <c r="B30" s="211">
        <v>0.16</v>
      </c>
      <c r="C30" s="211">
        <v>0.13550000000000001</v>
      </c>
      <c r="D30" s="210">
        <v>0.16</v>
      </c>
      <c r="E30" s="210">
        <v>0.14300000000000002</v>
      </c>
      <c r="F30" s="210">
        <v>0.14300000000000002</v>
      </c>
      <c r="N30">
        <v>2024</v>
      </c>
      <c r="O30" s="211">
        <v>0.37</v>
      </c>
      <c r="P30" s="211">
        <v>0.37</v>
      </c>
      <c r="Q30" s="211">
        <v>0.37</v>
      </c>
      <c r="R30" s="211">
        <v>0.37</v>
      </c>
      <c r="S30" s="211">
        <v>0.37</v>
      </c>
    </row>
    <row r="31" spans="1:19" x14ac:dyDescent="0.25">
      <c r="A31">
        <v>2025</v>
      </c>
      <c r="B31" s="211">
        <v>0.1414965986394558</v>
      </c>
      <c r="C31" s="211">
        <v>0.1205</v>
      </c>
      <c r="D31" s="210">
        <v>0.128</v>
      </c>
      <c r="E31" s="210">
        <v>0.128</v>
      </c>
      <c r="F31" s="210">
        <v>0.14300000000000002</v>
      </c>
      <c r="N31">
        <v>2025</v>
      </c>
      <c r="O31" s="211">
        <v>0.37</v>
      </c>
      <c r="P31" s="211">
        <v>0.37</v>
      </c>
      <c r="Q31" s="211">
        <v>0.37</v>
      </c>
      <c r="R31" s="211">
        <v>0.37</v>
      </c>
      <c r="S31" s="211">
        <v>0.37</v>
      </c>
    </row>
    <row r="32" spans="1:19" x14ac:dyDescent="0.25">
      <c r="A32">
        <v>2026</v>
      </c>
      <c r="B32" s="211">
        <v>0.13333333333333336</v>
      </c>
      <c r="C32" s="211">
        <v>0.11300000000000002</v>
      </c>
      <c r="D32" s="210">
        <v>0.11300000000000002</v>
      </c>
      <c r="E32" s="210">
        <v>0.11300000000000002</v>
      </c>
      <c r="F32" s="210">
        <v>0.13550000000000001</v>
      </c>
      <c r="N32">
        <v>2026</v>
      </c>
      <c r="O32" s="211">
        <v>0.37</v>
      </c>
      <c r="P32" s="211">
        <v>0.37</v>
      </c>
      <c r="Q32" s="211">
        <v>0.37</v>
      </c>
      <c r="R32" s="211">
        <v>0.37</v>
      </c>
      <c r="S32" s="211">
        <v>0.37</v>
      </c>
    </row>
    <row r="33" spans="1:19" x14ac:dyDescent="0.25">
      <c r="A33">
        <v>2027</v>
      </c>
      <c r="B33" s="211">
        <v>0.1251700680272109</v>
      </c>
      <c r="C33" s="211">
        <v>0.11300000000000002</v>
      </c>
      <c r="D33" s="210">
        <v>0.11300000000000002</v>
      </c>
      <c r="E33" s="210">
        <v>0.11300000000000002</v>
      </c>
      <c r="F33" s="210">
        <v>0.13550000000000001</v>
      </c>
      <c r="N33">
        <v>2027</v>
      </c>
      <c r="O33" s="211">
        <v>0.37</v>
      </c>
      <c r="P33" s="211">
        <v>0.37</v>
      </c>
      <c r="Q33" s="211">
        <v>0.37</v>
      </c>
      <c r="R33" s="211">
        <v>0.37</v>
      </c>
      <c r="S33" s="211">
        <v>0.37</v>
      </c>
    </row>
    <row r="34" spans="1:19" x14ac:dyDescent="0.25">
      <c r="A34">
        <v>2028</v>
      </c>
      <c r="B34" s="211">
        <v>0.11700680272108845</v>
      </c>
      <c r="C34" s="211">
        <v>0.11300000000000002</v>
      </c>
      <c r="D34" s="210">
        <v>0.11300000000000002</v>
      </c>
      <c r="E34" s="210">
        <v>0.11300000000000002</v>
      </c>
      <c r="F34" s="210">
        <v>0.128</v>
      </c>
      <c r="N34">
        <v>2028</v>
      </c>
      <c r="O34" s="211">
        <v>0.35355555555555557</v>
      </c>
      <c r="P34" s="211">
        <v>0.35355555555555557</v>
      </c>
      <c r="Q34" s="211">
        <v>0.35355555555555557</v>
      </c>
      <c r="R34" s="211">
        <v>0.35355555555555557</v>
      </c>
      <c r="S34" s="211">
        <v>0.35355555555555557</v>
      </c>
    </row>
    <row r="35" spans="1:19" x14ac:dyDescent="0.25">
      <c r="A35">
        <v>2029</v>
      </c>
      <c r="B35" s="211">
        <v>0.11700680272108845</v>
      </c>
      <c r="C35" s="211">
        <v>0.11050000000000001</v>
      </c>
      <c r="D35" s="210">
        <v>0.11050000000000001</v>
      </c>
      <c r="E35" s="210">
        <v>0.11050000000000001</v>
      </c>
      <c r="F35" s="210">
        <v>0.11799999999999999</v>
      </c>
      <c r="N35">
        <v>2029</v>
      </c>
      <c r="O35" s="211">
        <v>0.33711111111111114</v>
      </c>
      <c r="P35" s="211">
        <v>0.33711111111111114</v>
      </c>
      <c r="Q35" s="211">
        <v>0.33711111111111114</v>
      </c>
      <c r="R35" s="211">
        <v>0.33711111111111114</v>
      </c>
      <c r="S35" s="211">
        <v>0.33711111111111114</v>
      </c>
    </row>
    <row r="36" spans="1:19" x14ac:dyDescent="0.25">
      <c r="A36">
        <v>2030</v>
      </c>
      <c r="B36" s="211">
        <v>0.10884353741496602</v>
      </c>
      <c r="C36" s="211">
        <v>0.11800000000000002</v>
      </c>
      <c r="D36" s="210">
        <v>0.11800000000000002</v>
      </c>
      <c r="E36" s="210">
        <v>0.11800000000000002</v>
      </c>
      <c r="F36" s="210">
        <v>0.11799999999999999</v>
      </c>
      <c r="N36">
        <v>2030</v>
      </c>
      <c r="O36" s="211">
        <v>0.32066666666666666</v>
      </c>
      <c r="P36" s="211">
        <v>0.32066666666666666</v>
      </c>
      <c r="Q36" s="211">
        <v>0.32066666666666666</v>
      </c>
      <c r="R36" s="211">
        <v>0.32066666666666666</v>
      </c>
      <c r="S36" s="211">
        <v>0.32066666666666666</v>
      </c>
    </row>
    <row r="37" spans="1:19" x14ac:dyDescent="0.25">
      <c r="A37">
        <v>2031</v>
      </c>
      <c r="B37" s="211">
        <v>0.10884353741496602</v>
      </c>
      <c r="C37" s="211">
        <v>0.11550000000000002</v>
      </c>
      <c r="D37" s="210">
        <v>0.11550000000000002</v>
      </c>
      <c r="E37" s="210">
        <v>0.11550000000000002</v>
      </c>
      <c r="F37" s="210">
        <v>0.11549999999999999</v>
      </c>
      <c r="N37">
        <v>2031</v>
      </c>
      <c r="O37" s="211">
        <v>0.30422222222222217</v>
      </c>
      <c r="P37" s="211">
        <v>0.30422222222222217</v>
      </c>
      <c r="Q37" s="211">
        <v>0.30422222222222217</v>
      </c>
      <c r="R37" s="211">
        <v>0.30422222222222217</v>
      </c>
      <c r="S37" s="211">
        <v>0.30422222222222217</v>
      </c>
    </row>
    <row r="38" spans="1:19" x14ac:dyDescent="0.25">
      <c r="A38">
        <v>2032</v>
      </c>
      <c r="B38" s="211">
        <v>0.10884353741496602</v>
      </c>
      <c r="C38" s="211">
        <v>0.10884353741496602</v>
      </c>
      <c r="D38" s="210">
        <v>0.10884353741496602</v>
      </c>
      <c r="E38" s="210">
        <v>0.10884353741496602</v>
      </c>
      <c r="F38" s="210">
        <v>0.10884353741496602</v>
      </c>
      <c r="N38">
        <v>2032</v>
      </c>
      <c r="O38" s="211">
        <v>0.30422222222222217</v>
      </c>
      <c r="P38" s="211">
        <v>0.30422222222222217</v>
      </c>
      <c r="Q38" s="211">
        <v>0.30422222222222217</v>
      </c>
      <c r="R38" s="211">
        <v>0.30422222222222217</v>
      </c>
      <c r="S38" s="211">
        <v>0.30422222222222217</v>
      </c>
    </row>
    <row r="39" spans="1:19" x14ac:dyDescent="0.25">
      <c r="A39">
        <v>2033</v>
      </c>
      <c r="B39" s="211">
        <v>0.10884353741496602</v>
      </c>
      <c r="C39" s="211">
        <v>0.10884353741496602</v>
      </c>
      <c r="D39" s="210">
        <v>0.10884353741496602</v>
      </c>
      <c r="E39" s="210">
        <v>0.10884353741496602</v>
      </c>
      <c r="F39" s="210">
        <v>0.10884353741496602</v>
      </c>
      <c r="N39">
        <v>2033</v>
      </c>
      <c r="O39" s="211">
        <v>0.30422222222222217</v>
      </c>
      <c r="P39" s="211">
        <v>0.30422222222222217</v>
      </c>
      <c r="Q39" s="211">
        <v>0.30422222222222217</v>
      </c>
      <c r="R39" s="211">
        <v>0.30422222222222217</v>
      </c>
      <c r="S39" s="211">
        <v>0.30422222222222217</v>
      </c>
    </row>
    <row r="40" spans="1:19" x14ac:dyDescent="0.25">
      <c r="A40">
        <v>2034</v>
      </c>
      <c r="B40" s="211">
        <v>0.10884353741496602</v>
      </c>
      <c r="C40" s="211">
        <v>0.10884353741496602</v>
      </c>
      <c r="D40" s="210">
        <v>0.10884353741496602</v>
      </c>
      <c r="E40" s="210">
        <v>0.10884353741496602</v>
      </c>
      <c r="F40" s="210">
        <v>0.10884353741496602</v>
      </c>
      <c r="N40">
        <v>2034</v>
      </c>
      <c r="O40" s="211">
        <v>0.28777777777777774</v>
      </c>
      <c r="P40" s="211">
        <v>0.28777777777777774</v>
      </c>
      <c r="Q40" s="211">
        <v>0.25377777777777777</v>
      </c>
      <c r="R40" s="211">
        <v>0.25377777777777777</v>
      </c>
      <c r="S40" s="211">
        <v>0.28777777777777774</v>
      </c>
    </row>
    <row r="41" spans="1:19" x14ac:dyDescent="0.25">
      <c r="A41">
        <v>2035</v>
      </c>
      <c r="B41" s="211">
        <v>0.10884353741496602</v>
      </c>
      <c r="C41" s="211">
        <v>0.10884353741496602</v>
      </c>
      <c r="D41" s="210">
        <v>0.10884353741496602</v>
      </c>
      <c r="E41" s="210">
        <v>0.10884353741496602</v>
      </c>
      <c r="F41" s="210">
        <v>0.10884353741496602</v>
      </c>
      <c r="N41">
        <v>2035</v>
      </c>
      <c r="O41" s="211">
        <v>0.2576296296296296</v>
      </c>
      <c r="P41" s="211">
        <v>0.28777777777777774</v>
      </c>
      <c r="Q41" s="211">
        <v>0.25377777777777777</v>
      </c>
      <c r="R41" s="211">
        <v>0.25377777777777777</v>
      </c>
      <c r="S41" s="211">
        <v>0.28777777777777774</v>
      </c>
    </row>
    <row r="42" spans="1:19" x14ac:dyDescent="0.25">
      <c r="A42">
        <v>2036</v>
      </c>
      <c r="B42" s="211">
        <v>0.10884353741496602</v>
      </c>
      <c r="C42" s="211">
        <v>0.10884353741496602</v>
      </c>
      <c r="D42" s="210">
        <v>0.10884353741496602</v>
      </c>
      <c r="E42" s="210">
        <v>0.10884353741496602</v>
      </c>
      <c r="F42" s="210">
        <v>0.10884353741496602</v>
      </c>
      <c r="N42">
        <v>2036</v>
      </c>
      <c r="O42" s="211">
        <v>0.2576296296296296</v>
      </c>
      <c r="P42" s="211">
        <v>0.25377777777777777</v>
      </c>
      <c r="Q42" s="211">
        <v>0.25377777777777777</v>
      </c>
      <c r="R42" s="211">
        <v>0.25377777777777777</v>
      </c>
      <c r="S42" s="211">
        <v>0.25377777777777777</v>
      </c>
    </row>
    <row r="43" spans="1:19" x14ac:dyDescent="0.25">
      <c r="A43">
        <v>2037</v>
      </c>
      <c r="B43" s="211">
        <v>0.10884353741496602</v>
      </c>
      <c r="C43" s="211">
        <v>0.10884353741496602</v>
      </c>
      <c r="D43" s="210">
        <v>0.10884353741496602</v>
      </c>
      <c r="E43" s="210">
        <v>0.10884353741496602</v>
      </c>
      <c r="F43" s="210">
        <v>0.10884353741496602</v>
      </c>
      <c r="N43">
        <v>2037</v>
      </c>
      <c r="O43" s="211">
        <v>0.24255555555555552</v>
      </c>
      <c r="P43" s="211">
        <v>0.25377777777777777</v>
      </c>
      <c r="Q43" s="211">
        <v>0.21977777777777777</v>
      </c>
      <c r="R43" s="211">
        <v>0.21977777777777777</v>
      </c>
      <c r="S43" s="211">
        <v>0.25377777777777777</v>
      </c>
    </row>
    <row r="44" spans="1:19" x14ac:dyDescent="0.25">
      <c r="A44">
        <v>2038</v>
      </c>
      <c r="B44" s="211">
        <v>0.10884353741496602</v>
      </c>
      <c r="C44" s="211">
        <v>0.10884353741496602</v>
      </c>
      <c r="D44" s="210">
        <v>0.10884353741496602</v>
      </c>
      <c r="E44" s="210">
        <v>0.10884353741496602</v>
      </c>
      <c r="F44" s="210">
        <v>0.10884353741496602</v>
      </c>
      <c r="N44">
        <v>2038</v>
      </c>
      <c r="O44" s="211">
        <v>0.2425555555555555</v>
      </c>
      <c r="P44" s="211">
        <v>0.25377777777777777</v>
      </c>
      <c r="Q44" s="211">
        <v>0.21977777777777777</v>
      </c>
      <c r="R44" s="211">
        <v>0.21977777777777777</v>
      </c>
      <c r="S44" s="211">
        <v>0.25377777777777777</v>
      </c>
    </row>
    <row r="45" spans="1:19" x14ac:dyDescent="0.25">
      <c r="A45">
        <v>2039</v>
      </c>
      <c r="B45" s="211">
        <v>0.10884353741496602</v>
      </c>
      <c r="C45" s="211">
        <v>0.10884353741496602</v>
      </c>
      <c r="D45" s="210">
        <v>0.10884353741496602</v>
      </c>
      <c r="E45" s="210">
        <v>0.10884353741496602</v>
      </c>
      <c r="F45" s="210">
        <v>0.10884353741496602</v>
      </c>
      <c r="N45">
        <v>2039</v>
      </c>
      <c r="O45" s="211">
        <v>0.2425555555555555</v>
      </c>
      <c r="P45" s="211">
        <v>0.21977777777777777</v>
      </c>
      <c r="Q45" s="211">
        <v>0.21977777777777777</v>
      </c>
      <c r="R45" s="211">
        <v>0.18577777777777771</v>
      </c>
      <c r="S45" s="211">
        <v>0.21977777777777777</v>
      </c>
    </row>
    <row r="46" spans="1:19" x14ac:dyDescent="0.25">
      <c r="A46">
        <v>2040</v>
      </c>
      <c r="B46" s="211">
        <v>0.10884353741496602</v>
      </c>
      <c r="C46" s="211">
        <v>0.10884353741496602</v>
      </c>
      <c r="D46" s="210">
        <v>0.10884353741496602</v>
      </c>
      <c r="E46" s="210">
        <v>0.10884353741496602</v>
      </c>
      <c r="F46" s="210">
        <v>0.10884353741496602</v>
      </c>
      <c r="N46">
        <v>2040</v>
      </c>
      <c r="O46" s="211">
        <v>0.22748148148148142</v>
      </c>
      <c r="P46" s="211">
        <v>0.21977777777777777</v>
      </c>
      <c r="Q46" s="211">
        <v>0.18577777777777771</v>
      </c>
      <c r="R46" s="211">
        <v>0.18577777777777771</v>
      </c>
      <c r="S46" s="211">
        <v>0.21977777777777777</v>
      </c>
    </row>
  </sheetData>
  <pageMargins left="0.75" right="0.75" top="1.6354166666666667" bottom="1" header="0.5" footer="0.5"/>
  <pageSetup orientation="portrait" horizontalDpi="1200" verticalDpi="1200" r:id="rId1"/>
  <headerFooter alignWithMargins="0">
    <oddHeader>&amp;R&amp;8KPSC Case No. 2023-00092
Commission Staff's First Set of Data Requests
Dated May 22, 2023
Item No. 8
Attachment 9
Page &amp;P of &amp;N</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1FDFF-F83A-4873-A752-1DA83BC09E07}">
  <dimension ref="A1"/>
  <sheetViews>
    <sheetView showGridLines="0" tabSelected="1" topLeftCell="A13" zoomScale="90" zoomScaleNormal="90" workbookViewId="0">
      <selection activeCell="B3" sqref="B3"/>
    </sheetView>
  </sheetViews>
  <sheetFormatPr defaultRowHeight="15" x14ac:dyDescent="0.25"/>
  <sheetData/>
  <pageMargins left="0.75" right="0.75" top="1.6354166666666667" bottom="1" header="0.5" footer="0.5"/>
  <pageSetup orientation="portrait" horizontalDpi="1200" verticalDpi="1200" r:id="rId1"/>
  <headerFooter alignWithMargins="0">
    <oddHeader>&amp;R&amp;8KPSC Case No. 2023-00092
Commission Staff's First Set of Data Requests
Dated May 22, 2023
Item No. 8
Attachment 9
Page &amp;P of &amp;N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2537-EE64-43AC-8F33-1C80947D9ED0}">
  <dimension ref="A1:T352"/>
  <sheetViews>
    <sheetView showGridLines="0" tabSelected="1" zoomScaleNormal="100" workbookViewId="0">
      <selection activeCell="B3" sqref="B3"/>
    </sheetView>
  </sheetViews>
  <sheetFormatPr defaultColWidth="9.28515625" defaultRowHeight="12.75" x14ac:dyDescent="0.2"/>
  <cols>
    <col min="1" max="1" width="9.28515625" style="10"/>
    <col min="2" max="6" width="10" style="10" customWidth="1"/>
    <col min="7" max="7" width="9.28515625" style="10"/>
    <col min="8" max="16" width="10.85546875" style="10" customWidth="1"/>
    <col min="17" max="16384" width="9.28515625" style="10"/>
  </cols>
  <sheetData>
    <row r="1" spans="1:15" x14ac:dyDescent="0.2">
      <c r="A1" s="7" t="s">
        <v>37</v>
      </c>
      <c r="B1" s="8"/>
      <c r="C1" s="9" t="s">
        <v>38</v>
      </c>
      <c r="D1" s="8"/>
      <c r="E1" s="8"/>
      <c r="F1" s="8"/>
      <c r="G1" s="8"/>
      <c r="H1" s="8"/>
      <c r="I1" s="8"/>
      <c r="J1" s="8"/>
      <c r="K1" s="8"/>
      <c r="L1" s="8"/>
    </row>
    <row r="2" spans="1:15" x14ac:dyDescent="0.2">
      <c r="A2" s="8" t="s">
        <v>39</v>
      </c>
      <c r="B2" s="8"/>
      <c r="C2" s="11" t="s">
        <v>40</v>
      </c>
      <c r="D2" s="8"/>
      <c r="E2" s="8"/>
      <c r="F2" s="8"/>
      <c r="G2" s="8"/>
      <c r="H2" s="8"/>
      <c r="I2" s="8"/>
      <c r="J2" s="8"/>
      <c r="K2" s="8"/>
      <c r="L2" s="8"/>
    </row>
    <row r="3" spans="1:15" x14ac:dyDescent="0.2">
      <c r="A3" s="12" t="s">
        <v>41</v>
      </c>
      <c r="B3" s="8"/>
      <c r="C3" s="11" t="s">
        <v>42</v>
      </c>
      <c r="D3" s="8"/>
      <c r="E3" s="8"/>
      <c r="F3" s="8"/>
      <c r="G3" s="8"/>
      <c r="H3" s="8"/>
      <c r="I3" s="8"/>
      <c r="J3" s="8"/>
      <c r="K3" s="8"/>
      <c r="L3" s="8"/>
    </row>
    <row r="4" spans="1:15" x14ac:dyDescent="0.2">
      <c r="A4" s="8"/>
      <c r="B4" s="8"/>
      <c r="C4" s="11" t="s">
        <v>43</v>
      </c>
      <c r="D4" s="8"/>
      <c r="E4" s="8"/>
      <c r="F4" s="8"/>
      <c r="G4" s="8"/>
      <c r="H4" s="8"/>
      <c r="I4" s="8"/>
      <c r="J4" s="8"/>
      <c r="K4" s="8"/>
      <c r="L4" s="8"/>
    </row>
    <row r="5" spans="1:15" ht="13.5" thickBot="1" x14ac:dyDescent="0.25">
      <c r="A5" s="13"/>
      <c r="B5" s="7"/>
      <c r="F5" s="10" t="s">
        <v>44</v>
      </c>
      <c r="O5" s="14"/>
    </row>
    <row r="6" spans="1:15" ht="36" customHeight="1" x14ac:dyDescent="0.2">
      <c r="A6" s="15"/>
      <c r="B6" s="16" t="s">
        <v>45</v>
      </c>
      <c r="C6" s="16" t="s">
        <v>46</v>
      </c>
      <c r="D6" s="16" t="s">
        <v>47</v>
      </c>
      <c r="E6" s="16" t="s">
        <v>48</v>
      </c>
      <c r="F6" s="17" t="s">
        <v>49</v>
      </c>
    </row>
    <row r="7" spans="1:15" ht="15" x14ac:dyDescent="0.25">
      <c r="A7" s="18">
        <v>2022</v>
      </c>
      <c r="B7" s="19">
        <v>5.7737366321139056</v>
      </c>
      <c r="C7" s="19">
        <v>5.1942235672054435</v>
      </c>
      <c r="D7" s="19">
        <v>7.2240766910052194</v>
      </c>
      <c r="E7" s="19">
        <v>5.0465210643248932</v>
      </c>
      <c r="F7" s="20">
        <v>4.9258717236514844</v>
      </c>
      <c r="G7" s="21"/>
    </row>
    <row r="8" spans="1:15" ht="15" x14ac:dyDescent="0.25">
      <c r="A8" s="18">
        <f>A7+1</f>
        <v>2023</v>
      </c>
      <c r="B8" s="19">
        <v>4.5431128756922528</v>
      </c>
      <c r="C8" s="19">
        <v>4.1584263010410218</v>
      </c>
      <c r="D8" s="19">
        <v>6.4583277452361747</v>
      </c>
      <c r="E8" s="19">
        <v>3.6896391988603696</v>
      </c>
      <c r="F8" s="20">
        <v>3.5052309863999227</v>
      </c>
      <c r="G8" s="21"/>
    </row>
    <row r="9" spans="1:15" ht="15" x14ac:dyDescent="0.25">
      <c r="A9" s="18">
        <f t="shared" ref="A9:A26" si="0">A8+1</f>
        <v>2024</v>
      </c>
      <c r="B9" s="19">
        <v>3.793268928562239</v>
      </c>
      <c r="C9" s="19">
        <v>3.2698671681637332</v>
      </c>
      <c r="D9" s="19">
        <v>4.462899487120418</v>
      </c>
      <c r="E9" s="19">
        <v>3.0280462325977089</v>
      </c>
      <c r="F9" s="20">
        <v>2.8239957716008286</v>
      </c>
      <c r="G9" s="21"/>
    </row>
    <row r="10" spans="1:15" ht="15" x14ac:dyDescent="0.25">
      <c r="A10" s="18">
        <f t="shared" si="0"/>
        <v>2025</v>
      </c>
      <c r="B10" s="19">
        <v>3.2053640953738975</v>
      </c>
      <c r="C10" s="19">
        <v>2.41852806891792</v>
      </c>
      <c r="D10" s="19">
        <v>3.2663133407137623</v>
      </c>
      <c r="E10" s="19">
        <v>2.5423991069954792</v>
      </c>
      <c r="F10" s="20">
        <v>2.2170936761597044</v>
      </c>
      <c r="G10" s="21"/>
    </row>
    <row r="11" spans="1:15" ht="15" x14ac:dyDescent="0.25">
      <c r="A11" s="18">
        <f t="shared" si="0"/>
        <v>2026</v>
      </c>
      <c r="B11" s="19">
        <v>2.9765118738083132</v>
      </c>
      <c r="C11" s="19">
        <v>2.0296559136724652</v>
      </c>
      <c r="D11" s="19">
        <v>3.2374765947183213</v>
      </c>
      <c r="E11" s="19">
        <v>2.3598129809680546</v>
      </c>
      <c r="F11" s="20">
        <v>1.9731578434611972</v>
      </c>
      <c r="G11" s="21"/>
    </row>
    <row r="12" spans="1:15" ht="15" x14ac:dyDescent="0.25">
      <c r="A12" s="18">
        <f t="shared" si="0"/>
        <v>2027</v>
      </c>
      <c r="B12" s="19">
        <v>3.0734189344616638</v>
      </c>
      <c r="C12" s="19">
        <v>2.1185925614406207</v>
      </c>
      <c r="D12" s="19">
        <v>3.3294889573987456</v>
      </c>
      <c r="E12" s="19">
        <v>2.4503541681017191</v>
      </c>
      <c r="F12" s="20">
        <v>2.0624926517374464</v>
      </c>
      <c r="G12" s="21"/>
    </row>
    <row r="13" spans="1:15" ht="15" x14ac:dyDescent="0.25">
      <c r="A13" s="18">
        <f t="shared" si="0"/>
        <v>2028</v>
      </c>
      <c r="B13" s="19">
        <v>3.2460628916727017</v>
      </c>
      <c r="C13" s="19">
        <v>2.2951939220589272</v>
      </c>
      <c r="D13" s="19">
        <v>3.4940899976762467</v>
      </c>
      <c r="E13" s="19">
        <v>2.6248909487525567</v>
      </c>
      <c r="F13" s="20">
        <v>2.2319094174502827</v>
      </c>
      <c r="G13" s="21"/>
    </row>
    <row r="14" spans="1:15" ht="15" x14ac:dyDescent="0.25">
      <c r="A14" s="18">
        <f t="shared" si="0"/>
        <v>2029</v>
      </c>
      <c r="B14" s="19">
        <v>3.3626561972199869</v>
      </c>
      <c r="C14" s="19">
        <v>2.3784812026376279</v>
      </c>
      <c r="D14" s="19">
        <v>3.6078512592562468</v>
      </c>
      <c r="E14" s="19">
        <v>2.7084313593042801</v>
      </c>
      <c r="F14" s="20">
        <v>2.2944113995056892</v>
      </c>
      <c r="G14" s="21"/>
    </row>
    <row r="15" spans="1:15" ht="15" x14ac:dyDescent="0.25">
      <c r="A15" s="18">
        <f t="shared" si="0"/>
        <v>2030</v>
      </c>
      <c r="B15" s="19">
        <v>3.4582600306614446</v>
      </c>
      <c r="C15" s="19">
        <v>2.4451656197852909</v>
      </c>
      <c r="D15" s="19">
        <v>3.6965762981465198</v>
      </c>
      <c r="E15" s="19">
        <v>2.7647124985611629</v>
      </c>
      <c r="F15" s="20">
        <v>2.3176319006525206</v>
      </c>
      <c r="G15" s="21"/>
    </row>
    <row r="16" spans="1:15" ht="15" x14ac:dyDescent="0.25">
      <c r="A16" s="18">
        <f t="shared" si="0"/>
        <v>2031</v>
      </c>
      <c r="B16" s="19">
        <v>3.5426598065774679</v>
      </c>
      <c r="C16" s="19">
        <v>2.5183546941542092</v>
      </c>
      <c r="D16" s="19">
        <v>3.7735779841071753</v>
      </c>
      <c r="E16" s="19">
        <v>2.8305378698076993</v>
      </c>
      <c r="F16" s="20">
        <v>2.3572564211538332</v>
      </c>
      <c r="G16" s="21"/>
    </row>
    <row r="17" spans="1:17" x14ac:dyDescent="0.2">
      <c r="A17" s="18">
        <f t="shared" si="0"/>
        <v>2032</v>
      </c>
      <c r="B17" s="19">
        <v>3.5773579993634992</v>
      </c>
      <c r="C17" s="19">
        <v>2.567287326738569</v>
      </c>
      <c r="D17" s="19">
        <v>3.8028721442914848</v>
      </c>
      <c r="E17" s="19">
        <v>2.8524514874810651</v>
      </c>
      <c r="F17" s="20">
        <v>2.3796308847180532</v>
      </c>
    </row>
    <row r="18" spans="1:17" x14ac:dyDescent="0.2">
      <c r="A18" s="18">
        <f t="shared" si="0"/>
        <v>2033</v>
      </c>
      <c r="B18" s="19">
        <v>3.644503070478093</v>
      </c>
      <c r="C18" s="19">
        <v>2.6675393762252853</v>
      </c>
      <c r="D18" s="19">
        <v>3.8429250756512792</v>
      </c>
      <c r="E18" s="19">
        <v>2.9573891128837584</v>
      </c>
      <c r="F18" s="20">
        <v>2.4766980596406203</v>
      </c>
    </row>
    <row r="19" spans="1:17" x14ac:dyDescent="0.2">
      <c r="A19" s="18">
        <f t="shared" si="0"/>
        <v>2034</v>
      </c>
      <c r="B19" s="19">
        <v>3.6389014615073472</v>
      </c>
      <c r="C19" s="19">
        <v>2.7206664278631907</v>
      </c>
      <c r="D19" s="19">
        <v>3.8357937231956125</v>
      </c>
      <c r="E19" s="19">
        <v>2.9841399627433125</v>
      </c>
      <c r="F19" s="20">
        <v>2.5309897715589518</v>
      </c>
    </row>
    <row r="20" spans="1:17" x14ac:dyDescent="0.2">
      <c r="A20" s="18">
        <f t="shared" si="0"/>
        <v>2035</v>
      </c>
      <c r="B20" s="19">
        <v>3.6359246179142088</v>
      </c>
      <c r="C20" s="19">
        <v>2.701255218627709</v>
      </c>
      <c r="D20" s="19">
        <v>3.8338921278842553</v>
      </c>
      <c r="E20" s="19">
        <v>2.9732803668226113</v>
      </c>
      <c r="F20" s="20">
        <v>2.517004408156911</v>
      </c>
    </row>
    <row r="21" spans="1:17" ht="14.1" customHeight="1" x14ac:dyDescent="0.2">
      <c r="A21" s="18">
        <f t="shared" si="0"/>
        <v>2036</v>
      </c>
      <c r="B21" s="19">
        <v>3.6478919217248107</v>
      </c>
      <c r="C21" s="19">
        <v>2.6789596316414919</v>
      </c>
      <c r="D21" s="19">
        <v>3.845295528770956</v>
      </c>
      <c r="E21" s="19">
        <v>2.9497015189514144</v>
      </c>
      <c r="F21" s="20">
        <v>2.4935901552271695</v>
      </c>
    </row>
    <row r="22" spans="1:17" x14ac:dyDescent="0.2">
      <c r="A22" s="18">
        <f t="shared" si="0"/>
        <v>2037</v>
      </c>
      <c r="B22" s="19">
        <v>3.6642751575800836</v>
      </c>
      <c r="C22" s="19">
        <v>2.6897403567378007</v>
      </c>
      <c r="D22" s="19">
        <v>3.8613143757652493</v>
      </c>
      <c r="E22" s="19">
        <v>2.9570217705791948</v>
      </c>
      <c r="F22" s="20">
        <v>2.4988991592012662</v>
      </c>
    </row>
    <row r="23" spans="1:17" x14ac:dyDescent="0.2">
      <c r="A23" s="18">
        <f t="shared" si="0"/>
        <v>2038</v>
      </c>
      <c r="B23" s="19">
        <v>3.6828322327158842</v>
      </c>
      <c r="C23" s="19">
        <v>2.6906333040781036</v>
      </c>
      <c r="D23" s="19">
        <v>3.8801091445081952</v>
      </c>
      <c r="E23" s="19">
        <v>2.9687561240776352</v>
      </c>
      <c r="F23" s="20">
        <v>2.5009236409018758</v>
      </c>
    </row>
    <row r="24" spans="1:17" x14ac:dyDescent="0.2">
      <c r="A24" s="18">
        <f t="shared" si="0"/>
        <v>2039</v>
      </c>
      <c r="B24" s="22">
        <v>3.6841366542964105</v>
      </c>
      <c r="C24" s="22">
        <v>2.6723670421285295</v>
      </c>
      <c r="D24" s="22">
        <v>3.8796943840013629</v>
      </c>
      <c r="E24" s="22">
        <v>2.9458374919131418</v>
      </c>
      <c r="F24" s="23">
        <v>2.4596744663624852</v>
      </c>
    </row>
    <row r="25" spans="1:17" x14ac:dyDescent="0.2">
      <c r="A25" s="18">
        <f t="shared" si="0"/>
        <v>2040</v>
      </c>
      <c r="B25" s="22">
        <v>3.7206512911617367</v>
      </c>
      <c r="C25" s="22">
        <v>2.6927944832411619</v>
      </c>
      <c r="D25" s="22">
        <v>3.9163440463728865</v>
      </c>
      <c r="E25" s="22">
        <v>2.9427424463366241</v>
      </c>
      <c r="F25" s="23">
        <v>2.4531540970556969</v>
      </c>
    </row>
    <row r="26" spans="1:17" x14ac:dyDescent="0.2">
      <c r="A26" s="18">
        <f t="shared" si="0"/>
        <v>2041</v>
      </c>
      <c r="B26" s="24">
        <v>3.7261819221882191</v>
      </c>
      <c r="C26" s="24">
        <v>2.6671418308205177</v>
      </c>
      <c r="D26" s="24">
        <v>3.9230510424167266</v>
      </c>
      <c r="E26" s="24">
        <v>2.9031646629635612</v>
      </c>
      <c r="F26" s="25">
        <v>2.4070690053799049</v>
      </c>
    </row>
    <row r="27" spans="1:17" ht="13.5" thickBot="1" x14ac:dyDescent="0.25">
      <c r="A27" s="26">
        <f>A26+1</f>
        <v>2042</v>
      </c>
      <c r="B27" s="27">
        <v>3.7031932667774279</v>
      </c>
      <c r="C27" s="27">
        <v>2.6083993888376051</v>
      </c>
      <c r="D27" s="27">
        <v>3.9003561977803933</v>
      </c>
      <c r="E27" s="27">
        <v>2.8351115474664668</v>
      </c>
      <c r="F27" s="28">
        <v>2.3226358569324708</v>
      </c>
    </row>
    <row r="28" spans="1:17" x14ac:dyDescent="0.2">
      <c r="H28" s="8"/>
      <c r="I28" s="29"/>
    </row>
    <row r="29" spans="1:17" ht="15" x14ac:dyDescent="0.25">
      <c r="A29" s="21" t="s">
        <v>50</v>
      </c>
      <c r="H29" s="8"/>
      <c r="I29" s="29"/>
    </row>
    <row r="30" spans="1:17" ht="15" x14ac:dyDescent="0.25">
      <c r="A30" s="21" t="s">
        <v>51</v>
      </c>
      <c r="H30" s="8"/>
      <c r="I30" s="29"/>
    </row>
    <row r="31" spans="1:17" ht="15" x14ac:dyDescent="0.25">
      <c r="A31" s="21" t="s">
        <v>52</v>
      </c>
      <c r="H31" s="8"/>
      <c r="I31" s="29"/>
    </row>
    <row r="32" spans="1:17" ht="13.5" thickBot="1" x14ac:dyDescent="0.25">
      <c r="F32" s="10" t="s">
        <v>49</v>
      </c>
      <c r="P32" s="14"/>
      <c r="Q32" s="29"/>
    </row>
    <row r="33" spans="1:20" ht="51" x14ac:dyDescent="0.2">
      <c r="A33" s="15"/>
      <c r="B33" s="16" t="s">
        <v>53</v>
      </c>
      <c r="C33" s="16" t="s">
        <v>46</v>
      </c>
      <c r="D33" s="16" t="s">
        <v>47</v>
      </c>
      <c r="E33" s="16" t="s">
        <v>48</v>
      </c>
      <c r="F33" s="17" t="s">
        <v>44</v>
      </c>
      <c r="P33" s="16" t="s">
        <v>54</v>
      </c>
      <c r="Q33" s="16" t="s">
        <v>55</v>
      </c>
      <c r="R33" s="16" t="s">
        <v>56</v>
      </c>
    </row>
    <row r="34" spans="1:20" x14ac:dyDescent="0.2">
      <c r="A34" s="30">
        <v>44562</v>
      </c>
      <c r="B34" s="19">
        <v>3.9532360566777198</v>
      </c>
      <c r="C34" s="19">
        <v>3.4807506783237852</v>
      </c>
      <c r="D34" s="19">
        <v>10.405991860114558</v>
      </c>
      <c r="E34" s="19">
        <v>3.5268495628580032</v>
      </c>
      <c r="F34" s="19">
        <v>3.4807506783237852</v>
      </c>
      <c r="O34" s="30">
        <v>44562</v>
      </c>
      <c r="P34" s="19">
        <v>3.3365617178150151</v>
      </c>
      <c r="Q34" s="19">
        <v>3.3365617178150151</v>
      </c>
      <c r="R34" s="19">
        <v>3.3365617178150151</v>
      </c>
      <c r="S34" s="215">
        <f>Q34-P34</f>
        <v>0</v>
      </c>
      <c r="T34" s="215">
        <f>R34-Q34</f>
        <v>0</v>
      </c>
    </row>
    <row r="35" spans="1:20" x14ac:dyDescent="0.2">
      <c r="A35" s="30">
        <v>44593</v>
      </c>
      <c r="B35" s="19">
        <v>4.4822763684913198</v>
      </c>
      <c r="C35" s="19">
        <v>3.9776034712950583</v>
      </c>
      <c r="D35" s="19">
        <v>4.5088451268357792</v>
      </c>
      <c r="E35" s="19">
        <v>4.0739319092122814</v>
      </c>
      <c r="F35" s="19">
        <v>3.9776034712950583</v>
      </c>
      <c r="O35" s="30">
        <v>44593</v>
      </c>
      <c r="P35" s="19">
        <v>3.8541267516518687</v>
      </c>
      <c r="Q35" s="19">
        <v>3.8541267516518687</v>
      </c>
      <c r="R35" s="19">
        <v>3.8541267516518687</v>
      </c>
      <c r="S35" s="215">
        <f t="shared" ref="S35:S98" si="1">Q35-P35</f>
        <v>0</v>
      </c>
      <c r="T35" s="215">
        <f t="shared" ref="T35:T98" si="2">R35-Q35</f>
        <v>0</v>
      </c>
    </row>
    <row r="36" spans="1:20" x14ac:dyDescent="0.2">
      <c r="A36" s="30">
        <v>44621</v>
      </c>
      <c r="B36" s="19">
        <v>4.5056376243593599</v>
      </c>
      <c r="C36" s="19">
        <v>3.8650889357853475</v>
      </c>
      <c r="D36" s="19">
        <v>5.1999698522761522</v>
      </c>
      <c r="E36" s="19">
        <v>3.9504672897196254</v>
      </c>
      <c r="F36" s="19">
        <v>3.8650889357853475</v>
      </c>
      <c r="O36" s="30">
        <v>44621</v>
      </c>
      <c r="P36" s="19">
        <v>3.7373235493712551</v>
      </c>
      <c r="Q36" s="19">
        <v>3.7373235493712551</v>
      </c>
      <c r="R36" s="19">
        <v>3.7373235493712551</v>
      </c>
      <c r="S36" s="215">
        <f t="shared" si="1"/>
        <v>0</v>
      </c>
      <c r="T36" s="215">
        <f t="shared" si="2"/>
        <v>0</v>
      </c>
    </row>
    <row r="37" spans="1:20" x14ac:dyDescent="0.2">
      <c r="A37" s="30">
        <v>44652</v>
      </c>
      <c r="B37" s="19">
        <v>6.0021806853582538</v>
      </c>
      <c r="C37" s="19">
        <v>5.4815887850467275</v>
      </c>
      <c r="D37" s="19">
        <v>6.4166666666666643</v>
      </c>
      <c r="E37" s="19">
        <v>5.611277258566977</v>
      </c>
      <c r="F37" s="19">
        <v>5.4815887850467275</v>
      </c>
      <c r="O37" s="30">
        <v>44652</v>
      </c>
      <c r="P37" s="19">
        <v>5.3085260812226895</v>
      </c>
      <c r="Q37" s="19">
        <v>5.3085260812226895</v>
      </c>
      <c r="R37" s="19">
        <v>5.3085260812226895</v>
      </c>
      <c r="S37" s="215">
        <f t="shared" si="1"/>
        <v>0</v>
      </c>
      <c r="T37" s="215">
        <f t="shared" si="2"/>
        <v>0</v>
      </c>
    </row>
    <row r="38" spans="1:20" x14ac:dyDescent="0.2">
      <c r="A38" s="30">
        <v>44682</v>
      </c>
      <c r="B38" s="19">
        <v>7.546457642447991</v>
      </c>
      <c r="C38" s="19">
        <v>6.7082906240578799</v>
      </c>
      <c r="D38" s="19">
        <v>7.8294844739222142</v>
      </c>
      <c r="E38" s="19">
        <v>6.8894784443774455</v>
      </c>
      <c r="F38" s="19">
        <v>6.7082906240578799</v>
      </c>
      <c r="O38" s="30">
        <v>44682</v>
      </c>
      <c r="P38" s="19">
        <v>6.51776312641862</v>
      </c>
      <c r="Q38" s="19">
        <v>6.51776312641862</v>
      </c>
      <c r="R38" s="19">
        <v>6.51776312641862</v>
      </c>
      <c r="S38" s="215">
        <f t="shared" si="1"/>
        <v>0</v>
      </c>
      <c r="T38" s="215">
        <f t="shared" si="2"/>
        <v>0</v>
      </c>
    </row>
    <row r="39" spans="1:20" x14ac:dyDescent="0.2">
      <c r="A39" s="30">
        <v>44713</v>
      </c>
      <c r="B39" s="19">
        <v>7.3559190031152628</v>
      </c>
      <c r="C39" s="19">
        <v>6.4704672897196245</v>
      </c>
      <c r="D39" s="19">
        <v>8.3126479750778799</v>
      </c>
      <c r="E39" s="19">
        <v>6.5465420560747649</v>
      </c>
      <c r="F39" s="19">
        <v>6.4704672897196245</v>
      </c>
      <c r="O39" s="30">
        <v>44713</v>
      </c>
      <c r="P39" s="19">
        <v>6.1933295478201513</v>
      </c>
      <c r="Q39" s="19">
        <v>6.1933295478201513</v>
      </c>
      <c r="R39" s="19">
        <v>6.1933295478201513</v>
      </c>
      <c r="S39" s="215">
        <f t="shared" si="1"/>
        <v>0</v>
      </c>
      <c r="T39" s="215">
        <f t="shared" si="2"/>
        <v>0</v>
      </c>
    </row>
    <row r="40" spans="1:20" x14ac:dyDescent="0.2">
      <c r="A40" s="30">
        <v>44743</v>
      </c>
      <c r="B40" s="19">
        <v>5.813084112149526</v>
      </c>
      <c r="C40" s="19">
        <v>5.4335747663551341</v>
      </c>
      <c r="D40" s="19">
        <v>7.4231775700934515</v>
      </c>
      <c r="E40" s="19">
        <v>5.0712149532710216</v>
      </c>
      <c r="F40" s="19">
        <v>5.0007476635513957</v>
      </c>
      <c r="O40" s="30">
        <v>44743</v>
      </c>
      <c r="P40" s="19">
        <v>4.7976023287433893</v>
      </c>
      <c r="Q40" s="19">
        <v>4.7976023287433893</v>
      </c>
      <c r="R40" s="19">
        <v>4.7976023287433893</v>
      </c>
      <c r="S40" s="215">
        <f t="shared" si="1"/>
        <v>0</v>
      </c>
      <c r="T40" s="215">
        <f t="shared" si="2"/>
        <v>0</v>
      </c>
    </row>
    <row r="41" spans="1:20" x14ac:dyDescent="0.2">
      <c r="A41" s="30">
        <v>44774</v>
      </c>
      <c r="B41" s="19">
        <v>5.8700934579439217</v>
      </c>
      <c r="C41" s="19">
        <v>5.4205140186915841</v>
      </c>
      <c r="D41" s="19">
        <v>7.4657009345794343</v>
      </c>
      <c r="E41" s="19">
        <v>5.149252336448594</v>
      </c>
      <c r="F41" s="19">
        <v>5.0998130841121458</v>
      </c>
      <c r="O41" s="30">
        <v>44774</v>
      </c>
      <c r="P41" s="19">
        <v>4.8714292784411652</v>
      </c>
      <c r="Q41" s="19">
        <v>4.8714292784411652</v>
      </c>
      <c r="R41" s="19">
        <v>4.8714292784411652</v>
      </c>
      <c r="S41" s="215">
        <f t="shared" si="1"/>
        <v>0</v>
      </c>
      <c r="T41" s="215">
        <f t="shared" si="2"/>
        <v>0</v>
      </c>
    </row>
    <row r="42" spans="1:20" x14ac:dyDescent="0.2">
      <c r="A42" s="30">
        <v>44805</v>
      </c>
      <c r="B42" s="19">
        <v>5.8485981308411201</v>
      </c>
      <c r="C42" s="19">
        <v>5.1800700934579424</v>
      </c>
      <c r="D42" s="19">
        <v>6.7484112149532685</v>
      </c>
      <c r="E42" s="19">
        <v>4.7375700934579417</v>
      </c>
      <c r="F42" s="19">
        <v>4.5479439252336435</v>
      </c>
      <c r="O42" s="30">
        <v>44805</v>
      </c>
      <c r="P42" s="19">
        <v>4.4819589629696601</v>
      </c>
      <c r="Q42" s="19">
        <v>4.4819589629696601</v>
      </c>
      <c r="R42" s="19">
        <v>4.4819589629696601</v>
      </c>
      <c r="S42" s="215">
        <f t="shared" si="1"/>
        <v>0</v>
      </c>
      <c r="T42" s="215">
        <f t="shared" si="2"/>
        <v>0</v>
      </c>
    </row>
    <row r="43" spans="1:20" x14ac:dyDescent="0.2">
      <c r="A43" s="30">
        <v>44835</v>
      </c>
      <c r="B43" s="19">
        <v>5.8579439252336467</v>
      </c>
      <c r="C43" s="19">
        <v>5.2198014018691614</v>
      </c>
      <c r="D43" s="19">
        <v>6.5661682242990675</v>
      </c>
      <c r="E43" s="19">
        <v>4.5398130841121525</v>
      </c>
      <c r="F43" s="19">
        <v>4.307289719626171</v>
      </c>
      <c r="O43" s="30">
        <v>44835</v>
      </c>
      <c r="P43" s="19">
        <v>4.2948717467295516</v>
      </c>
      <c r="Q43" s="19">
        <v>4.2948717467295516</v>
      </c>
      <c r="R43" s="19">
        <v>4.2948717467295516</v>
      </c>
      <c r="S43" s="215">
        <f t="shared" si="1"/>
        <v>0</v>
      </c>
      <c r="T43" s="215">
        <f t="shared" si="2"/>
        <v>0</v>
      </c>
    </row>
    <row r="44" spans="1:20" x14ac:dyDescent="0.2">
      <c r="A44" s="30">
        <v>44866</v>
      </c>
      <c r="B44" s="19">
        <v>5.9411214953270965</v>
      </c>
      <c r="C44" s="19">
        <v>5.3752219626168163</v>
      </c>
      <c r="D44" s="19">
        <v>6.6934579439252273</v>
      </c>
      <c r="E44" s="19">
        <v>5.0499999999999945</v>
      </c>
      <c r="F44" s="19">
        <v>4.920186915887844</v>
      </c>
      <c r="O44" s="30">
        <v>44866</v>
      </c>
      <c r="P44" s="19">
        <v>4.7775320082866291</v>
      </c>
      <c r="Q44" s="19">
        <v>4.7775320082866291</v>
      </c>
      <c r="R44" s="19">
        <v>4.7775320082866291</v>
      </c>
      <c r="S44" s="215">
        <f t="shared" si="1"/>
        <v>0</v>
      </c>
      <c r="T44" s="215">
        <f t="shared" si="2"/>
        <v>0</v>
      </c>
    </row>
    <row r="45" spans="1:20" x14ac:dyDescent="0.2">
      <c r="A45" s="30">
        <v>44896</v>
      </c>
      <c r="B45" s="19">
        <v>6.0495327606900018</v>
      </c>
      <c r="C45" s="19">
        <v>5.6557944429329927</v>
      </c>
      <c r="D45" s="19">
        <v>8.8322430410638297</v>
      </c>
      <c r="E45" s="19">
        <v>5.374486031718039</v>
      </c>
      <c r="F45" s="19">
        <v>5.2142991158301886</v>
      </c>
      <c r="O45" s="30">
        <v>44896</v>
      </c>
      <c r="P45" s="19">
        <v>5.084510701905411</v>
      </c>
      <c r="Q45" s="19">
        <v>5.084510701905411</v>
      </c>
      <c r="R45" s="19">
        <v>5.084510701905411</v>
      </c>
      <c r="S45" s="215">
        <f t="shared" si="1"/>
        <v>0</v>
      </c>
      <c r="T45" s="215">
        <f t="shared" si="2"/>
        <v>0</v>
      </c>
    </row>
    <row r="46" spans="1:20" x14ac:dyDescent="0.2">
      <c r="A46" s="30">
        <v>44927</v>
      </c>
      <c r="B46" s="19">
        <v>5.8313491674531948</v>
      </c>
      <c r="C46" s="19">
        <v>5.4414265456558173</v>
      </c>
      <c r="D46" s="19">
        <v>15.559148463853461</v>
      </c>
      <c r="E46" s="19">
        <v>5.2629614058242549</v>
      </c>
      <c r="F46" s="19">
        <v>5.0862619281937507</v>
      </c>
      <c r="O46" s="30">
        <v>44927</v>
      </c>
      <c r="P46" s="19">
        <v>4.9790032821193222</v>
      </c>
      <c r="Q46" s="19">
        <v>4.9790032821193222</v>
      </c>
      <c r="R46" s="19">
        <v>4.9790032821193222</v>
      </c>
      <c r="S46" s="215">
        <f t="shared" si="1"/>
        <v>0</v>
      </c>
      <c r="T46" s="215">
        <f t="shared" si="2"/>
        <v>0</v>
      </c>
    </row>
    <row r="47" spans="1:20" x14ac:dyDescent="0.2">
      <c r="A47" s="30">
        <v>44958</v>
      </c>
      <c r="B47" s="19">
        <v>5.6625564341828127</v>
      </c>
      <c r="C47" s="19">
        <v>5.317341711891495</v>
      </c>
      <c r="D47" s="19">
        <v>15.459205451630668</v>
      </c>
      <c r="E47" s="19">
        <v>5.1297040124494</v>
      </c>
      <c r="F47" s="19">
        <v>5.0018656271752437</v>
      </c>
      <c r="O47" s="30">
        <v>44958</v>
      </c>
      <c r="P47" s="19">
        <v>4.85293566584423</v>
      </c>
      <c r="Q47" s="19">
        <v>4.85293566584423</v>
      </c>
      <c r="R47" s="19">
        <v>4.85293566584423</v>
      </c>
      <c r="S47" s="215">
        <f t="shared" si="1"/>
        <v>0</v>
      </c>
      <c r="T47" s="215">
        <f t="shared" si="2"/>
        <v>0</v>
      </c>
    </row>
    <row r="48" spans="1:20" x14ac:dyDescent="0.2">
      <c r="A48" s="30">
        <v>44986</v>
      </c>
      <c r="B48" s="19">
        <v>5.1064282604357745</v>
      </c>
      <c r="C48" s="19">
        <v>4.7254005784059965</v>
      </c>
      <c r="D48" s="19">
        <v>5.5328523391820879</v>
      </c>
      <c r="E48" s="19">
        <v>4.6135530960848277</v>
      </c>
      <c r="F48" s="19">
        <v>4.5224049492528033</v>
      </c>
      <c r="O48" s="30">
        <v>44986</v>
      </c>
      <c r="P48" s="19">
        <v>4.364633185836662</v>
      </c>
      <c r="Q48" s="19">
        <v>4.364633185836662</v>
      </c>
      <c r="R48" s="19">
        <v>4.364633185836662</v>
      </c>
      <c r="S48" s="215">
        <f t="shared" si="1"/>
        <v>0</v>
      </c>
      <c r="T48" s="215">
        <f t="shared" si="2"/>
        <v>0</v>
      </c>
    </row>
    <row r="49" spans="1:20" x14ac:dyDescent="0.2">
      <c r="A49" s="30">
        <v>45017</v>
      </c>
      <c r="B49" s="19">
        <v>4.1425322483209577</v>
      </c>
      <c r="C49" s="19">
        <v>4.0307180803809413</v>
      </c>
      <c r="D49" s="19">
        <v>4.7354393944778099</v>
      </c>
      <c r="E49" s="19">
        <v>3.4154791940584941</v>
      </c>
      <c r="F49" s="19">
        <v>3.2869301019864281</v>
      </c>
      <c r="O49" s="30">
        <v>45017</v>
      </c>
      <c r="P49" s="19">
        <v>3.2312002323270224</v>
      </c>
      <c r="Q49" s="19">
        <v>3.2312002323270224</v>
      </c>
      <c r="R49" s="19">
        <v>3.2312002323270224</v>
      </c>
      <c r="S49" s="215">
        <f t="shared" si="1"/>
        <v>0</v>
      </c>
      <c r="T49" s="215">
        <f t="shared" si="2"/>
        <v>0</v>
      </c>
    </row>
    <row r="50" spans="1:20" x14ac:dyDescent="0.2">
      <c r="A50" s="30">
        <v>45047</v>
      </c>
      <c r="B50" s="19">
        <v>4.0581358160690826</v>
      </c>
      <c r="C50" s="19">
        <v>3.8606481645996964</v>
      </c>
      <c r="D50" s="19">
        <v>4.275700934579441</v>
      </c>
      <c r="E50" s="19">
        <v>3.1578479798159291</v>
      </c>
      <c r="F50" s="19">
        <v>2.9449024554919894</v>
      </c>
      <c r="O50" s="30">
        <v>45047</v>
      </c>
      <c r="P50" s="19">
        <v>2.9874692674997751</v>
      </c>
      <c r="Q50" s="19">
        <v>2.9874692674997751</v>
      </c>
      <c r="R50" s="19">
        <v>2.9874692674997751</v>
      </c>
      <c r="S50" s="215">
        <f t="shared" si="1"/>
        <v>0</v>
      </c>
      <c r="T50" s="215">
        <f t="shared" si="2"/>
        <v>0</v>
      </c>
    </row>
    <row r="51" spans="1:20" x14ac:dyDescent="0.2">
      <c r="A51" s="30">
        <v>45078</v>
      </c>
      <c r="B51" s="19">
        <v>4.1149923599019207</v>
      </c>
      <c r="C51" s="19">
        <v>3.8309317366120585</v>
      </c>
      <c r="D51" s="19">
        <v>4.3925233644859798</v>
      </c>
      <c r="E51" s="19">
        <v>3.1947158949575334</v>
      </c>
      <c r="F51" s="19">
        <v>2.9928751643509459</v>
      </c>
      <c r="O51" s="30">
        <v>45078</v>
      </c>
      <c r="P51" s="19">
        <v>3.0223480090181556</v>
      </c>
      <c r="Q51" s="19">
        <v>3.0223480090181556</v>
      </c>
      <c r="R51" s="19">
        <v>3.0223480090181556</v>
      </c>
      <c r="S51" s="215">
        <f t="shared" si="1"/>
        <v>0</v>
      </c>
      <c r="T51" s="215">
        <f t="shared" si="2"/>
        <v>0</v>
      </c>
    </row>
    <row r="52" spans="1:20" x14ac:dyDescent="0.2">
      <c r="A52" s="30">
        <v>45108</v>
      </c>
      <c r="B52" s="19">
        <v>4.1789559717138696</v>
      </c>
      <c r="C52" s="19">
        <v>3.8771387832699622</v>
      </c>
      <c r="D52" s="19">
        <v>4.5653139547279773</v>
      </c>
      <c r="E52" s="19">
        <v>3.1920507444653721</v>
      </c>
      <c r="F52" s="19">
        <v>3.0901531573149499</v>
      </c>
      <c r="O52" s="30">
        <v>45108</v>
      </c>
      <c r="P52" s="19">
        <v>3.0198266542095964</v>
      </c>
      <c r="Q52" s="19">
        <v>3.0198266542095964</v>
      </c>
      <c r="R52" s="19">
        <v>3.0198266542095964</v>
      </c>
      <c r="S52" s="215">
        <f t="shared" si="1"/>
        <v>0</v>
      </c>
      <c r="T52" s="215">
        <f t="shared" si="2"/>
        <v>0</v>
      </c>
    </row>
    <row r="53" spans="1:20" x14ac:dyDescent="0.2">
      <c r="A53" s="30">
        <v>45139</v>
      </c>
      <c r="B53" s="19">
        <v>4.1745140542269263</v>
      </c>
      <c r="C53" s="19">
        <v>3.7920427490138922</v>
      </c>
      <c r="D53" s="19">
        <v>4.4165097189154583</v>
      </c>
      <c r="E53" s="19">
        <v>3.1631782808002535</v>
      </c>
      <c r="F53" s="19">
        <v>3.001314807576132</v>
      </c>
      <c r="O53" s="30">
        <v>45139</v>
      </c>
      <c r="P53" s="19">
        <v>2.9925119771168904</v>
      </c>
      <c r="Q53" s="19">
        <v>2.9925119771168904</v>
      </c>
      <c r="R53" s="19">
        <v>2.9925119771168904</v>
      </c>
      <c r="S53" s="215">
        <f t="shared" si="1"/>
        <v>0</v>
      </c>
      <c r="T53" s="215">
        <f t="shared" si="2"/>
        <v>0</v>
      </c>
    </row>
    <row r="54" spans="1:20" x14ac:dyDescent="0.2">
      <c r="A54" s="30">
        <v>45170</v>
      </c>
      <c r="B54" s="19">
        <v>4.1514160832948335</v>
      </c>
      <c r="C54" s="19">
        <v>3.5026518247397007</v>
      </c>
      <c r="D54" s="19">
        <v>4.1513272449450946</v>
      </c>
      <c r="E54" s="19">
        <v>2.9934970327991155</v>
      </c>
      <c r="F54" s="19">
        <v>2.5628975516150785</v>
      </c>
      <c r="O54" s="30">
        <v>45170</v>
      </c>
      <c r="P54" s="19">
        <v>2.8319857209720469</v>
      </c>
      <c r="Q54" s="19">
        <v>2.8319857209720469</v>
      </c>
      <c r="R54" s="19">
        <v>2.8319857209720469</v>
      </c>
      <c r="S54" s="215">
        <f t="shared" si="1"/>
        <v>0</v>
      </c>
      <c r="T54" s="215">
        <f t="shared" si="2"/>
        <v>0</v>
      </c>
    </row>
    <row r="55" spans="1:20" x14ac:dyDescent="0.2">
      <c r="A55" s="30">
        <v>45200</v>
      </c>
      <c r="B55" s="19">
        <v>4.1940584911694652</v>
      </c>
      <c r="C55" s="19">
        <v>3.5783532035108898</v>
      </c>
      <c r="D55" s="19">
        <v>4.3405529298887711</v>
      </c>
      <c r="E55" s="19">
        <v>2.8895561636047034</v>
      </c>
      <c r="F55" s="19">
        <v>2.5722255783376538</v>
      </c>
      <c r="O55" s="30">
        <v>45200</v>
      </c>
      <c r="P55" s="19">
        <v>2.733652883438296</v>
      </c>
      <c r="Q55" s="19">
        <v>2.733652883438296</v>
      </c>
      <c r="R55" s="19">
        <v>2.733652883438296</v>
      </c>
      <c r="S55" s="215">
        <f t="shared" si="1"/>
        <v>0</v>
      </c>
      <c r="T55" s="215">
        <f t="shared" si="2"/>
        <v>0</v>
      </c>
    </row>
    <row r="56" spans="1:20" x14ac:dyDescent="0.2">
      <c r="A56" s="30">
        <v>45231</v>
      </c>
      <c r="B56" s="19">
        <v>4.362851355673218</v>
      </c>
      <c r="C56" s="19">
        <v>3.8032919050495733</v>
      </c>
      <c r="D56" s="19">
        <v>4.2805870438150757</v>
      </c>
      <c r="E56" s="19">
        <v>3.5069826942894728</v>
      </c>
      <c r="F56" s="19">
        <v>3.3118048399132958</v>
      </c>
      <c r="O56" s="30">
        <v>45231</v>
      </c>
      <c r="P56" s="19">
        <v>3.3177667474208374</v>
      </c>
      <c r="Q56" s="19">
        <v>3.3177667474208374</v>
      </c>
      <c r="R56" s="19">
        <v>3.3177667474208374</v>
      </c>
      <c r="S56" s="215">
        <f t="shared" si="1"/>
        <v>0</v>
      </c>
      <c r="T56" s="215">
        <f t="shared" si="2"/>
        <v>0</v>
      </c>
    </row>
    <row r="57" spans="1:20" x14ac:dyDescent="0.2">
      <c r="A57" s="30">
        <v>45261</v>
      </c>
      <c r="B57" s="19">
        <v>4.6027149503776483</v>
      </c>
      <c r="C57" s="19">
        <v>4.2060295092064033</v>
      </c>
      <c r="D57" s="19">
        <v>6.3949398180085053</v>
      </c>
      <c r="E57" s="19">
        <v>3.8423475149631283</v>
      </c>
      <c r="F57" s="19">
        <v>3.773764308964763</v>
      </c>
      <c r="O57" s="30">
        <v>45261</v>
      </c>
      <c r="P57" s="19">
        <v>3.6350372751875124</v>
      </c>
      <c r="Q57" s="19">
        <v>3.6350372751875124</v>
      </c>
      <c r="R57" s="19">
        <v>3.6350372751875124</v>
      </c>
      <c r="S57" s="215">
        <f t="shared" si="1"/>
        <v>0</v>
      </c>
      <c r="T57" s="215">
        <f t="shared" si="2"/>
        <v>0</v>
      </c>
    </row>
    <row r="58" spans="1:20" x14ac:dyDescent="0.2">
      <c r="A58" s="30">
        <v>45292</v>
      </c>
      <c r="B58" s="19">
        <v>4.5165451664306753</v>
      </c>
      <c r="C58" s="19">
        <v>3.9714668508744917</v>
      </c>
      <c r="D58" s="19">
        <v>9.0663522175031765</v>
      </c>
      <c r="E58" s="19">
        <v>3.861543650418489</v>
      </c>
      <c r="F58" s="19">
        <v>3.7027681835952051</v>
      </c>
      <c r="O58" s="30">
        <v>45292</v>
      </c>
      <c r="P58" s="19">
        <v>3.5047493244658776</v>
      </c>
      <c r="Q58" s="19">
        <v>3.6531977012416497</v>
      </c>
      <c r="R58" s="19">
        <v>3.9562281287306784</v>
      </c>
      <c r="S58" s="215">
        <f t="shared" si="1"/>
        <v>0.14844837677577205</v>
      </c>
      <c r="T58" s="215">
        <f t="shared" si="2"/>
        <v>0.30303042748902875</v>
      </c>
    </row>
    <row r="59" spans="1:20" x14ac:dyDescent="0.2">
      <c r="A59" s="30">
        <v>45323</v>
      </c>
      <c r="B59" s="19">
        <v>4.1778307841644375</v>
      </c>
      <c r="C59" s="19">
        <v>3.7237894204470821</v>
      </c>
      <c r="D59" s="19">
        <v>8.7561692366117541</v>
      </c>
      <c r="E59" s="19">
        <v>3.59751410385147</v>
      </c>
      <c r="F59" s="19">
        <v>3.4841190735868377</v>
      </c>
      <c r="O59" s="30">
        <v>45323</v>
      </c>
      <c r="P59" s="19">
        <v>3.2660980003991402</v>
      </c>
      <c r="Q59" s="19">
        <v>3.4034136200817806</v>
      </c>
      <c r="R59" s="19">
        <v>3.6837185438345244</v>
      </c>
      <c r="S59" s="215">
        <f t="shared" si="1"/>
        <v>0.13731561968264039</v>
      </c>
      <c r="T59" s="215">
        <f t="shared" si="2"/>
        <v>0.28030492375274374</v>
      </c>
    </row>
    <row r="60" spans="1:20" x14ac:dyDescent="0.2">
      <c r="A60" s="30">
        <v>45352</v>
      </c>
      <c r="B60" s="19">
        <v>3.8866857465983289</v>
      </c>
      <c r="C60" s="19">
        <v>3.4163875194196702</v>
      </c>
      <c r="D60" s="19">
        <v>3.5830922723101839</v>
      </c>
      <c r="E60" s="19">
        <v>3.2207009082366951</v>
      </c>
      <c r="F60" s="19">
        <v>3.1122720283181557</v>
      </c>
      <c r="O60" s="30">
        <v>45352</v>
      </c>
      <c r="P60" s="19">
        <v>2.9191846686372362</v>
      </c>
      <c r="Q60" s="19">
        <v>3.0469310253898283</v>
      </c>
      <c r="R60" s="19">
        <v>3.3077020350680026</v>
      </c>
      <c r="S60" s="215">
        <f t="shared" si="1"/>
        <v>0.12774635675259205</v>
      </c>
      <c r="T60" s="215">
        <f t="shared" si="2"/>
        <v>0.26077100967817435</v>
      </c>
    </row>
    <row r="61" spans="1:20" x14ac:dyDescent="0.2">
      <c r="A61" s="30">
        <v>45383</v>
      </c>
      <c r="B61" s="19">
        <v>3.4508467049392877</v>
      </c>
      <c r="C61" s="19">
        <v>3.1636181621654305</v>
      </c>
      <c r="D61" s="19">
        <v>3.5248289783855338</v>
      </c>
      <c r="E61" s="19">
        <v>2.8612219300687682</v>
      </c>
      <c r="F61" s="19">
        <v>2.678984832842811</v>
      </c>
      <c r="O61" s="30">
        <v>45383</v>
      </c>
      <c r="P61" s="19">
        <v>2.5934260596750303</v>
      </c>
      <c r="Q61" s="19">
        <v>2.7068473967752866</v>
      </c>
      <c r="R61" s="19">
        <v>2.9383764778900132</v>
      </c>
      <c r="S61" s="215">
        <f t="shared" si="1"/>
        <v>0.11342133710025637</v>
      </c>
      <c r="T61" s="215">
        <f t="shared" si="2"/>
        <v>0.23152908111472659</v>
      </c>
    </row>
    <row r="62" spans="1:20" x14ac:dyDescent="0.2">
      <c r="A62" s="30">
        <v>45413</v>
      </c>
      <c r="B62" s="19">
        <v>3.4270464324290253</v>
      </c>
      <c r="C62" s="19">
        <v>3.0642936301622083</v>
      </c>
      <c r="D62" s="19">
        <v>3.2579779364905659</v>
      </c>
      <c r="E62" s="19">
        <v>2.6784408631106258</v>
      </c>
      <c r="F62" s="19">
        <v>2.4403552094773984</v>
      </c>
      <c r="O62" s="30">
        <v>45413</v>
      </c>
      <c r="P62" s="19">
        <v>2.4212890327845669</v>
      </c>
      <c r="Q62" s="19">
        <v>2.5339281100621505</v>
      </c>
      <c r="R62" s="19">
        <v>2.7638603496780405</v>
      </c>
      <c r="S62" s="215">
        <f t="shared" si="1"/>
        <v>0.1126390772775836</v>
      </c>
      <c r="T62" s="215">
        <f t="shared" si="2"/>
        <v>0.22993223961589004</v>
      </c>
    </row>
    <row r="63" spans="1:20" x14ac:dyDescent="0.2">
      <c r="A63" s="30">
        <v>45444</v>
      </c>
      <c r="B63" s="19">
        <v>3.480914476738076</v>
      </c>
      <c r="C63" s="19">
        <v>3.0493126386268896</v>
      </c>
      <c r="D63" s="19">
        <v>3.3401565443704517</v>
      </c>
      <c r="E63" s="19">
        <v>2.7079198047663073</v>
      </c>
      <c r="F63" s="19">
        <v>2.4776268182042096</v>
      </c>
      <c r="O63" s="30">
        <v>45444</v>
      </c>
      <c r="P63" s="19">
        <v>2.447406948091392</v>
      </c>
      <c r="Q63" s="19">
        <v>2.5618165431968962</v>
      </c>
      <c r="R63" s="19">
        <v>2.7953629737249641</v>
      </c>
      <c r="S63" s="215">
        <f t="shared" si="1"/>
        <v>0.11440959510550419</v>
      </c>
      <c r="T63" s="215">
        <f t="shared" si="2"/>
        <v>0.23354643052806789</v>
      </c>
    </row>
    <row r="64" spans="1:20" x14ac:dyDescent="0.2">
      <c r="A64" s="30">
        <v>45474</v>
      </c>
      <c r="B64" s="19">
        <v>3.5810943249245821</v>
      </c>
      <c r="C64" s="19">
        <v>3.1115758718497668</v>
      </c>
      <c r="D64" s="19">
        <v>3.5011726198740183</v>
      </c>
      <c r="E64" s="19">
        <v>2.7306366140076688</v>
      </c>
      <c r="F64" s="19">
        <v>2.5678816678977658</v>
      </c>
      <c r="O64" s="30">
        <v>45474</v>
      </c>
      <c r="P64" s="19">
        <v>2.4656054137573777</v>
      </c>
      <c r="Q64" s="19">
        <v>2.5833076884002106</v>
      </c>
      <c r="R64" s="19">
        <v>2.8235755267971472</v>
      </c>
      <c r="S64" s="215">
        <f t="shared" si="1"/>
        <v>0.11770227464283289</v>
      </c>
      <c r="T64" s="215">
        <f t="shared" si="2"/>
        <v>0.24026783839693655</v>
      </c>
    </row>
    <row r="65" spans="1:20" x14ac:dyDescent="0.2">
      <c r="A65" s="30">
        <v>45505</v>
      </c>
      <c r="B65" s="19">
        <v>3.6576997505370503</v>
      </c>
      <c r="C65" s="19">
        <v>3.0955129966725274</v>
      </c>
      <c r="D65" s="19">
        <v>3.4834709167080162</v>
      </c>
      <c r="E65" s="19">
        <v>2.7371449554427376</v>
      </c>
      <c r="F65" s="19">
        <v>2.5341271283183406</v>
      </c>
      <c r="O65" s="30">
        <v>45505</v>
      </c>
      <c r="P65" s="19">
        <v>2.4692447608838379</v>
      </c>
      <c r="Q65" s="19">
        <v>2.5894648784055376</v>
      </c>
      <c r="R65" s="19">
        <v>2.8348724362154187</v>
      </c>
      <c r="S65" s="215">
        <f t="shared" si="1"/>
        <v>0.1202201175216997</v>
      </c>
      <c r="T65" s="215">
        <f t="shared" si="2"/>
        <v>0.24540755780988111</v>
      </c>
    </row>
    <row r="66" spans="1:20" x14ac:dyDescent="0.2">
      <c r="A66" s="30">
        <v>45536</v>
      </c>
      <c r="B66" s="19">
        <v>3.6438772198501592</v>
      </c>
      <c r="C66" s="19">
        <v>2.8933839849236529</v>
      </c>
      <c r="D66" s="19">
        <v>3.3202015054106577</v>
      </c>
      <c r="E66" s="19">
        <v>2.6266829784392933</v>
      </c>
      <c r="F66" s="19">
        <v>2.24313102114017</v>
      </c>
      <c r="O66" s="30">
        <v>45536</v>
      </c>
      <c r="P66" s="19">
        <v>2.3651969703314375</v>
      </c>
      <c r="Q66" s="19">
        <v>2.4849627732901722</v>
      </c>
      <c r="R66" s="19">
        <v>2.7294429303482177</v>
      </c>
      <c r="S66" s="215">
        <f t="shared" si="1"/>
        <v>0.11976580295873474</v>
      </c>
      <c r="T66" s="215">
        <f t="shared" si="2"/>
        <v>0.24448015705804549</v>
      </c>
    </row>
    <row r="67" spans="1:20" x14ac:dyDescent="0.2">
      <c r="A67" s="30">
        <v>45566</v>
      </c>
      <c r="B67" s="19">
        <v>3.6923122647301434</v>
      </c>
      <c r="C67" s="19">
        <v>2.9655587892611099</v>
      </c>
      <c r="D67" s="19">
        <v>3.4402179748139683</v>
      </c>
      <c r="E67" s="19">
        <v>2.5608936592335203</v>
      </c>
      <c r="F67" s="19">
        <v>2.2539711019902824</v>
      </c>
      <c r="O67" s="30">
        <v>45566</v>
      </c>
      <c r="P67" s="19">
        <v>2.3013653041318634</v>
      </c>
      <c r="Q67" s="19">
        <v>2.4227230548131486</v>
      </c>
      <c r="R67" s="19">
        <v>2.6704528843120969</v>
      </c>
      <c r="S67" s="215">
        <f t="shared" si="1"/>
        <v>0.12135775068128529</v>
      </c>
      <c r="T67" s="215">
        <f t="shared" si="2"/>
        <v>0.24772982949894828</v>
      </c>
    </row>
    <row r="68" spans="1:20" x14ac:dyDescent="0.2">
      <c r="A68" s="30">
        <v>45597</v>
      </c>
      <c r="B68" s="19">
        <v>3.8759699626737572</v>
      </c>
      <c r="C68" s="19">
        <v>3.2071668777357134</v>
      </c>
      <c r="D68" s="19">
        <v>3.8068674527229693</v>
      </c>
      <c r="E68" s="19">
        <v>3.3075215459586951</v>
      </c>
      <c r="F68" s="19">
        <v>3.1266150662513872</v>
      </c>
      <c r="O68" s="30">
        <v>45597</v>
      </c>
      <c r="P68" s="19">
        <v>3.0016731836502397</v>
      </c>
      <c r="Q68" s="19">
        <v>3.1290673374089821</v>
      </c>
      <c r="R68" s="19">
        <v>3.3891193885770816</v>
      </c>
      <c r="S68" s="215">
        <f t="shared" si="1"/>
        <v>0.12739415375874241</v>
      </c>
      <c r="T68" s="215">
        <f t="shared" si="2"/>
        <v>0.26005205116809949</v>
      </c>
    </row>
    <row r="69" spans="1:20" x14ac:dyDescent="0.2">
      <c r="A69" s="30">
        <v>45627</v>
      </c>
      <c r="B69" s="19">
        <v>4.142346831852497</v>
      </c>
      <c r="C69" s="19">
        <v>3.5955579773631552</v>
      </c>
      <c r="D69" s="19">
        <v>4.7652625057559925</v>
      </c>
      <c r="E69" s="19">
        <v>3.4818036144963154</v>
      </c>
      <c r="F69" s="19">
        <v>3.3051534036515831</v>
      </c>
      <c r="O69" s="30">
        <v>45627</v>
      </c>
      <c r="P69" s="19">
        <v>3.1577968367824858</v>
      </c>
      <c r="Q69" s="19">
        <v>3.2939461811533128</v>
      </c>
      <c r="R69" s="19">
        <v>3.5718703654598962</v>
      </c>
      <c r="S69" s="215">
        <f t="shared" si="1"/>
        <v>0.13614934437082704</v>
      </c>
      <c r="T69" s="215">
        <f t="shared" si="2"/>
        <v>0.27792418430658339</v>
      </c>
    </row>
    <row r="70" spans="1:20" x14ac:dyDescent="0.2">
      <c r="A70" s="30">
        <v>45658</v>
      </c>
      <c r="B70" s="19">
        <v>4.3018492710921565</v>
      </c>
      <c r="C70" s="19">
        <v>3.4725297723432527</v>
      </c>
      <c r="D70" s="19">
        <v>5.6162636560788242</v>
      </c>
      <c r="E70" s="19">
        <v>3.6469169803633936</v>
      </c>
      <c r="F70" s="19">
        <v>3.2730108026363243</v>
      </c>
      <c r="O70" s="30">
        <v>45658</v>
      </c>
      <c r="P70" s="19">
        <v>2.9317329281057969</v>
      </c>
      <c r="Q70" s="19">
        <v>3.4501510109406213</v>
      </c>
      <c r="R70" s="19">
        <v>4.6219409253030532</v>
      </c>
      <c r="S70" s="215">
        <f t="shared" si="1"/>
        <v>0.51841808283482438</v>
      </c>
      <c r="T70" s="215">
        <f t="shared" si="2"/>
        <v>1.171789914362432</v>
      </c>
    </row>
    <row r="71" spans="1:20" x14ac:dyDescent="0.2">
      <c r="A71" s="30">
        <v>45689</v>
      </c>
      <c r="B71" s="19">
        <v>4.0816167020307983</v>
      </c>
      <c r="C71" s="19">
        <v>3.2871352616427982</v>
      </c>
      <c r="D71" s="19">
        <v>5.2680322214849316</v>
      </c>
      <c r="E71" s="19">
        <v>3.4408757427118131</v>
      </c>
      <c r="F71" s="19">
        <v>3.1344669406630588</v>
      </c>
      <c r="O71" s="30">
        <v>45689</v>
      </c>
      <c r="P71" s="19">
        <v>2.7633487922099675</v>
      </c>
      <c r="Q71" s="19">
        <v>3.2552265341272708</v>
      </c>
      <c r="R71" s="19">
        <v>4.3670268284501521</v>
      </c>
      <c r="S71" s="215">
        <f t="shared" si="1"/>
        <v>0.49187774191730327</v>
      </c>
      <c r="T71" s="215">
        <f t="shared" si="2"/>
        <v>1.1118002943228813</v>
      </c>
    </row>
    <row r="72" spans="1:20" x14ac:dyDescent="0.2">
      <c r="A72" s="30">
        <v>45717</v>
      </c>
      <c r="B72" s="19">
        <v>3.2744183424725035</v>
      </c>
      <c r="C72" s="19">
        <v>2.6069461936845015</v>
      </c>
      <c r="D72" s="19">
        <v>3.0260233527957143</v>
      </c>
      <c r="E72" s="19">
        <v>2.6692402792993093</v>
      </c>
      <c r="F72" s="19">
        <v>2.4464247456676005</v>
      </c>
      <c r="O72" s="30">
        <v>45717</v>
      </c>
      <c r="P72" s="19">
        <v>2.1306220853812152</v>
      </c>
      <c r="Q72" s="19">
        <v>2.5252239350812653</v>
      </c>
      <c r="R72" s="19">
        <v>3.4171497435693228</v>
      </c>
      <c r="S72" s="215">
        <f t="shared" si="1"/>
        <v>0.39460184970005008</v>
      </c>
      <c r="T72" s="215">
        <f t="shared" si="2"/>
        <v>0.89192580848805747</v>
      </c>
    </row>
    <row r="73" spans="1:20" x14ac:dyDescent="0.2">
      <c r="A73" s="30">
        <v>45748</v>
      </c>
      <c r="B73" s="19">
        <v>2.658747594713136</v>
      </c>
      <c r="C73" s="19">
        <v>2.0386749881275827</v>
      </c>
      <c r="D73" s="19">
        <v>2.5252525212548931</v>
      </c>
      <c r="E73" s="19">
        <v>2.0750875032501059</v>
      </c>
      <c r="F73" s="19">
        <v>1.8351237890429966</v>
      </c>
      <c r="O73" s="30">
        <v>45748</v>
      </c>
      <c r="P73" s="19">
        <v>1.6427210630929225</v>
      </c>
      <c r="Q73" s="19">
        <v>1.9631281122322699</v>
      </c>
      <c r="R73" s="19">
        <v>2.6873500502847985</v>
      </c>
      <c r="S73" s="215">
        <f t="shared" si="1"/>
        <v>0.32040704913934737</v>
      </c>
      <c r="T73" s="215">
        <f t="shared" si="2"/>
        <v>0.72422193805252855</v>
      </c>
    </row>
    <row r="74" spans="1:20" x14ac:dyDescent="0.2">
      <c r="A74" s="30">
        <v>45778</v>
      </c>
      <c r="B74" s="19">
        <v>2.653730919808079</v>
      </c>
      <c r="C74" s="19">
        <v>1.9617237630035338</v>
      </c>
      <c r="D74" s="19">
        <v>2.4370683363499963</v>
      </c>
      <c r="E74" s="19">
        <v>2.0249576735937898</v>
      </c>
      <c r="F74" s="19">
        <v>1.7117097756657234</v>
      </c>
      <c r="O74" s="30">
        <v>45778</v>
      </c>
      <c r="P74" s="19">
        <v>1.5959005032517046</v>
      </c>
      <c r="Q74" s="19">
        <v>1.9157029903009839</v>
      </c>
      <c r="R74" s="19">
        <v>2.6385584255574055</v>
      </c>
      <c r="S74" s="215">
        <f t="shared" si="1"/>
        <v>0.31980248704927927</v>
      </c>
      <c r="T74" s="215">
        <f t="shared" si="2"/>
        <v>0.7228554352564216</v>
      </c>
    </row>
    <row r="75" spans="1:20" x14ac:dyDescent="0.2">
      <c r="A75" s="30">
        <v>45809</v>
      </c>
      <c r="B75" s="19">
        <v>2.6820520566425436</v>
      </c>
      <c r="C75" s="19">
        <v>1.9516919291538031</v>
      </c>
      <c r="D75" s="19">
        <v>2.4895494295361398</v>
      </c>
      <c r="E75" s="19">
        <v>2.0461562618161011</v>
      </c>
      <c r="F75" s="19">
        <v>1.7170501842764638</v>
      </c>
      <c r="O75" s="30">
        <v>45809</v>
      </c>
      <c r="P75" s="19">
        <v>1.612542346758044</v>
      </c>
      <c r="Q75" s="19">
        <v>1.9357578286698101</v>
      </c>
      <c r="R75" s="19">
        <v>2.6663277189000296</v>
      </c>
      <c r="S75" s="215">
        <f t="shared" si="1"/>
        <v>0.32321548191176608</v>
      </c>
      <c r="T75" s="215">
        <f t="shared" si="2"/>
        <v>0.73056989023021957</v>
      </c>
    </row>
    <row r="76" spans="1:20" x14ac:dyDescent="0.2">
      <c r="A76" s="30">
        <v>45839</v>
      </c>
      <c r="B76" s="19">
        <v>2.8178275527651402</v>
      </c>
      <c r="C76" s="19">
        <v>2.0118808683622564</v>
      </c>
      <c r="D76" s="19">
        <v>2.6448283166139932</v>
      </c>
      <c r="E76" s="19">
        <v>2.1072387487060196</v>
      </c>
      <c r="F76" s="19">
        <v>1.787936202175318</v>
      </c>
      <c r="O76" s="30">
        <v>45839</v>
      </c>
      <c r="P76" s="19">
        <v>1.6539668102897511</v>
      </c>
      <c r="Q76" s="19">
        <v>1.9935446675336379</v>
      </c>
      <c r="R76" s="19">
        <v>2.7610987352530949</v>
      </c>
      <c r="S76" s="215">
        <f t="shared" si="1"/>
        <v>0.33957785724388678</v>
      </c>
      <c r="T76" s="215">
        <f t="shared" si="2"/>
        <v>0.767554067719457</v>
      </c>
    </row>
    <row r="77" spans="1:20" x14ac:dyDescent="0.2">
      <c r="A77" s="30">
        <v>45870</v>
      </c>
      <c r="B77" s="19">
        <v>3.0655521757524111</v>
      </c>
      <c r="C77" s="19">
        <v>2.216895913494306</v>
      </c>
      <c r="D77" s="19">
        <v>2.8621021199859262</v>
      </c>
      <c r="E77" s="19">
        <v>2.3258687161118843</v>
      </c>
      <c r="F77" s="19">
        <v>1.9874492631462439</v>
      </c>
      <c r="O77" s="30">
        <v>45870</v>
      </c>
      <c r="P77" s="19">
        <v>1.8309473812355737</v>
      </c>
      <c r="Q77" s="19">
        <v>2.2003786610489211</v>
      </c>
      <c r="R77" s="19">
        <v>3.0354109681168278</v>
      </c>
      <c r="S77" s="215">
        <f t="shared" si="1"/>
        <v>0.36943127981334745</v>
      </c>
      <c r="T77" s="215">
        <f t="shared" si="2"/>
        <v>0.83503230706790665</v>
      </c>
    </row>
    <row r="78" spans="1:20" x14ac:dyDescent="0.2">
      <c r="A78" s="30">
        <v>45901</v>
      </c>
      <c r="B78" s="19">
        <v>3.0782586393563145</v>
      </c>
      <c r="C78" s="19">
        <v>2.170399528563955</v>
      </c>
      <c r="D78" s="19">
        <v>2.8264213858760558</v>
      </c>
      <c r="E78" s="19">
        <v>2.3104864622320549</v>
      </c>
      <c r="F78" s="19">
        <v>1.9139979938482046</v>
      </c>
      <c r="O78" s="30">
        <v>45901</v>
      </c>
      <c r="P78" s="19">
        <v>1.8148637998627735</v>
      </c>
      <c r="Q78" s="19">
        <v>2.1858263421834812</v>
      </c>
      <c r="R78" s="19">
        <v>3.0243197900213206</v>
      </c>
      <c r="S78" s="215">
        <f t="shared" si="1"/>
        <v>0.37096254232070769</v>
      </c>
      <c r="T78" s="215">
        <f t="shared" si="2"/>
        <v>0.83849344783783941</v>
      </c>
    </row>
    <row r="79" spans="1:20" x14ac:dyDescent="0.2">
      <c r="A79" s="30">
        <v>45931</v>
      </c>
      <c r="B79" s="19">
        <v>3.1084486346507352</v>
      </c>
      <c r="C79" s="19">
        <v>2.209602860152176</v>
      </c>
      <c r="D79" s="19">
        <v>2.8719231801019665</v>
      </c>
      <c r="E79" s="19">
        <v>2.3013403617974824</v>
      </c>
      <c r="F79" s="19">
        <v>1.9323676312107447</v>
      </c>
      <c r="O79" s="30">
        <v>45931</v>
      </c>
      <c r="P79" s="19">
        <v>1.8025729566963204</v>
      </c>
      <c r="Q79" s="19">
        <v>2.1771737109800777</v>
      </c>
      <c r="R79" s="19">
        <v>3.0238906761406561</v>
      </c>
      <c r="S79" s="215">
        <f t="shared" si="1"/>
        <v>0.37460075428375728</v>
      </c>
      <c r="T79" s="215">
        <f t="shared" si="2"/>
        <v>0.84671696516057837</v>
      </c>
    </row>
    <row r="80" spans="1:20" x14ac:dyDescent="0.2">
      <c r="A80" s="30">
        <v>45962</v>
      </c>
      <c r="B80" s="19">
        <v>3.3378773515796856</v>
      </c>
      <c r="C80" s="19">
        <v>2.4893371127990234</v>
      </c>
      <c r="D80" s="19">
        <v>3.2108662313876222</v>
      </c>
      <c r="E80" s="19">
        <v>2.7738973655612886</v>
      </c>
      <c r="F80" s="19">
        <v>2.4058109141600053</v>
      </c>
      <c r="O80" s="30">
        <v>45962</v>
      </c>
      <c r="P80" s="19">
        <v>2.2219850191236667</v>
      </c>
      <c r="Q80" s="19">
        <v>2.6242343468655482</v>
      </c>
      <c r="R80" s="19">
        <v>3.5334458904319863</v>
      </c>
      <c r="S80" s="215">
        <f t="shared" si="1"/>
        <v>0.40224932774188149</v>
      </c>
      <c r="T80" s="215">
        <f t="shared" si="2"/>
        <v>0.90921154356643807</v>
      </c>
    </row>
    <row r="81" spans="1:20" x14ac:dyDescent="0.2">
      <c r="A81" s="30">
        <v>45992</v>
      </c>
      <c r="B81" s="19">
        <v>3.4544491642931279</v>
      </c>
      <c r="C81" s="19">
        <v>2.6565448570151466</v>
      </c>
      <c r="D81" s="19">
        <v>3.5462032999220385</v>
      </c>
      <c r="E81" s="19">
        <v>2.8425767714710513</v>
      </c>
      <c r="F81" s="19">
        <v>2.5164122575591827</v>
      </c>
      <c r="O81" s="30">
        <v>45992</v>
      </c>
      <c r="P81" s="19">
        <v>2.272910762897451</v>
      </c>
      <c r="Q81" s="19">
        <v>2.6892082201415866</v>
      </c>
      <c r="R81" s="19">
        <v>3.6301730088425024</v>
      </c>
      <c r="S81" s="215">
        <f t="shared" si="1"/>
        <v>0.41629745724413558</v>
      </c>
      <c r="T81" s="215">
        <f t="shared" si="2"/>
        <v>0.94096478870091582</v>
      </c>
    </row>
    <row r="82" spans="1:20" x14ac:dyDescent="0.2">
      <c r="A82" s="30">
        <v>46023</v>
      </c>
      <c r="B82" s="19">
        <v>3.5775620563547581</v>
      </c>
      <c r="C82" s="19">
        <v>2.5312969811645281</v>
      </c>
      <c r="D82" s="19">
        <v>5.5812709936112874</v>
      </c>
      <c r="E82" s="19">
        <v>2.9178499507696141</v>
      </c>
      <c r="F82" s="19">
        <v>2.4691719648275701</v>
      </c>
      <c r="O82" s="30">
        <v>46023</v>
      </c>
      <c r="P82" s="19">
        <v>2.09914999148666</v>
      </c>
      <c r="Q82" s="19">
        <v>2.760420105976118</v>
      </c>
      <c r="R82" s="19">
        <v>4.3065116304933504</v>
      </c>
      <c r="S82" s="215">
        <f t="shared" si="1"/>
        <v>0.66127011448945794</v>
      </c>
      <c r="T82" s="215">
        <f t="shared" si="2"/>
        <v>1.5460915245172324</v>
      </c>
    </row>
    <row r="83" spans="1:20" x14ac:dyDescent="0.2">
      <c r="A83" s="30">
        <v>46054</v>
      </c>
      <c r="B83" s="19">
        <v>3.3426221261971683</v>
      </c>
      <c r="C83" s="19">
        <v>2.3944692466521817</v>
      </c>
      <c r="D83" s="19">
        <v>5.4895847430195968</v>
      </c>
      <c r="E83" s="19">
        <v>2.7195988461056348</v>
      </c>
      <c r="F83" s="19">
        <v>2.3353515107238811</v>
      </c>
      <c r="O83" s="30">
        <v>46054</v>
      </c>
      <c r="P83" s="19">
        <v>1.9550212110974603</v>
      </c>
      <c r="Q83" s="19">
        <v>2.5728654528651602</v>
      </c>
      <c r="R83" s="19">
        <v>4.0174245290095927</v>
      </c>
      <c r="S83" s="215">
        <f t="shared" si="1"/>
        <v>0.61784424176769992</v>
      </c>
      <c r="T83" s="215">
        <f t="shared" si="2"/>
        <v>1.4445590761444325</v>
      </c>
    </row>
    <row r="84" spans="1:20" x14ac:dyDescent="0.2">
      <c r="A84" s="30">
        <v>46082</v>
      </c>
      <c r="B84" s="19">
        <v>2.7867968186593148</v>
      </c>
      <c r="C84" s="19">
        <v>2.0151393374528297</v>
      </c>
      <c r="D84" s="19">
        <v>2.8436267644639441</v>
      </c>
      <c r="E84" s="19">
        <v>2.2289352892693488</v>
      </c>
      <c r="F84" s="19">
        <v>1.9589403528472675</v>
      </c>
      <c r="O84" s="30">
        <v>46082</v>
      </c>
      <c r="P84" s="19">
        <v>1.5935686909623867</v>
      </c>
      <c r="Q84" s="19">
        <v>2.1086751859176101</v>
      </c>
      <c r="R84" s="19">
        <v>3.3130268852060647</v>
      </c>
      <c r="S84" s="215">
        <f t="shared" si="1"/>
        <v>0.51510649495522332</v>
      </c>
      <c r="T84" s="215">
        <f t="shared" si="2"/>
        <v>1.2043516992884546</v>
      </c>
    </row>
    <row r="85" spans="1:20" x14ac:dyDescent="0.2">
      <c r="A85" s="30">
        <v>46113</v>
      </c>
      <c r="B85" s="19">
        <v>2.5619053025626357</v>
      </c>
      <c r="C85" s="19">
        <v>1.758943077180434</v>
      </c>
      <c r="D85" s="19">
        <v>2.4459203637866245</v>
      </c>
      <c r="E85" s="19">
        <v>2.0068865577968515</v>
      </c>
      <c r="F85" s="19">
        <v>1.7071491656119604</v>
      </c>
      <c r="O85" s="30">
        <v>46113</v>
      </c>
      <c r="P85" s="19">
        <v>1.425068931574341</v>
      </c>
      <c r="Q85" s="19">
        <v>1.8986068845296304</v>
      </c>
      <c r="R85" s="19">
        <v>3.0057686926307894</v>
      </c>
      <c r="S85" s="215">
        <f t="shared" si="1"/>
        <v>0.47353795295528944</v>
      </c>
      <c r="T85" s="215">
        <f t="shared" si="2"/>
        <v>1.1071618081011589</v>
      </c>
    </row>
    <row r="86" spans="1:20" x14ac:dyDescent="0.2">
      <c r="A86" s="30">
        <v>46143</v>
      </c>
      <c r="B86" s="19">
        <v>2.5882794175706993</v>
      </c>
      <c r="C86" s="19">
        <v>1.7167670812609508</v>
      </c>
      <c r="D86" s="19">
        <v>2.458013930852323</v>
      </c>
      <c r="E86" s="19">
        <v>2.0302319837051863</v>
      </c>
      <c r="F86" s="19">
        <v>1.6662755592648988</v>
      </c>
      <c r="O86" s="30">
        <v>46143</v>
      </c>
      <c r="P86" s="19">
        <v>1.4422798332008548</v>
      </c>
      <c r="Q86" s="19">
        <v>1.9206927299799577</v>
      </c>
      <c r="R86" s="19">
        <v>3.0392524663457539</v>
      </c>
      <c r="S86" s="215">
        <f t="shared" si="1"/>
        <v>0.47841289677910281</v>
      </c>
      <c r="T86" s="215">
        <f t="shared" si="2"/>
        <v>1.1185597363657962</v>
      </c>
    </row>
    <row r="87" spans="1:20" x14ac:dyDescent="0.2">
      <c r="A87" s="30">
        <v>46174</v>
      </c>
      <c r="B87" s="19">
        <v>2.6318828162146168</v>
      </c>
      <c r="C87" s="19">
        <v>1.7319255608630422</v>
      </c>
      <c r="D87" s="19">
        <v>2.5227410878193721</v>
      </c>
      <c r="E87" s="19">
        <v>2.061732507828431</v>
      </c>
      <c r="F87" s="19">
        <v>1.6812503898249647</v>
      </c>
      <c r="O87" s="30">
        <v>46174</v>
      </c>
      <c r="P87" s="19">
        <v>1.4640212027065316</v>
      </c>
      <c r="Q87" s="19">
        <v>1.9504936730050295</v>
      </c>
      <c r="R87" s="19">
        <v>3.0878972041175214</v>
      </c>
      <c r="S87" s="215">
        <f t="shared" si="1"/>
        <v>0.48647247029849794</v>
      </c>
      <c r="T87" s="215">
        <f t="shared" si="2"/>
        <v>1.1374035311124919</v>
      </c>
    </row>
    <row r="88" spans="1:20" x14ac:dyDescent="0.2">
      <c r="A88" s="30">
        <v>46204</v>
      </c>
      <c r="B88" s="19">
        <v>2.7614874878176714</v>
      </c>
      <c r="C88" s="19">
        <v>1.754683969343263</v>
      </c>
      <c r="D88" s="19">
        <v>2.6578823042027757</v>
      </c>
      <c r="E88" s="19">
        <v>2.1102703185059655</v>
      </c>
      <c r="F88" s="19">
        <v>1.7036872644841103</v>
      </c>
      <c r="O88" s="30">
        <v>46204</v>
      </c>
      <c r="P88" s="19">
        <v>1.4859843079262394</v>
      </c>
      <c r="Q88" s="19">
        <v>1.9964126718414779</v>
      </c>
      <c r="R88" s="19">
        <v>3.189826603653346</v>
      </c>
      <c r="S88" s="215">
        <f t="shared" si="1"/>
        <v>0.51042836391523849</v>
      </c>
      <c r="T88" s="215">
        <f t="shared" si="2"/>
        <v>1.1934139318118682</v>
      </c>
    </row>
    <row r="89" spans="1:20" x14ac:dyDescent="0.2">
      <c r="A89" s="30">
        <v>46235</v>
      </c>
      <c r="B89" s="19">
        <v>2.9777329358499447</v>
      </c>
      <c r="C89" s="19">
        <v>1.9353735645683321</v>
      </c>
      <c r="D89" s="19">
        <v>2.8754829350972422</v>
      </c>
      <c r="E89" s="19">
        <v>2.3029491745793615</v>
      </c>
      <c r="F89" s="19">
        <v>1.8830021631883547</v>
      </c>
      <c r="O89" s="30">
        <v>46235</v>
      </c>
      <c r="P89" s="19">
        <v>1.6282969394874969</v>
      </c>
      <c r="Q89" s="19">
        <v>2.1786957217841927</v>
      </c>
      <c r="R89" s="19">
        <v>3.4655630302675418</v>
      </c>
      <c r="S89" s="215">
        <f t="shared" si="1"/>
        <v>0.55039878229669581</v>
      </c>
      <c r="T89" s="215">
        <f t="shared" si="2"/>
        <v>1.2868673084833491</v>
      </c>
    </row>
    <row r="90" spans="1:20" x14ac:dyDescent="0.2">
      <c r="A90" s="30">
        <v>46266</v>
      </c>
      <c r="B90" s="19">
        <v>2.9776881182819501</v>
      </c>
      <c r="C90" s="19">
        <v>1.9509260532412216</v>
      </c>
      <c r="D90" s="19">
        <v>2.8712670968472001</v>
      </c>
      <c r="E90" s="19">
        <v>2.3196072581766911</v>
      </c>
      <c r="F90" s="19">
        <v>1.8981899262434618</v>
      </c>
      <c r="O90" s="30">
        <v>46266</v>
      </c>
      <c r="P90" s="19">
        <v>1.6440645358785533</v>
      </c>
      <c r="Q90" s="19">
        <v>2.1944550341768561</v>
      </c>
      <c r="R90" s="19">
        <v>3.4813029741458608</v>
      </c>
      <c r="S90" s="215">
        <f t="shared" si="1"/>
        <v>0.55039049829830278</v>
      </c>
      <c r="T90" s="215">
        <f t="shared" si="2"/>
        <v>1.2868479399690047</v>
      </c>
    </row>
    <row r="91" spans="1:20" x14ac:dyDescent="0.2">
      <c r="A91" s="30">
        <v>46296</v>
      </c>
      <c r="B91" s="19">
        <v>2.9940815656498967</v>
      </c>
      <c r="C91" s="19">
        <v>1.9706027195412403</v>
      </c>
      <c r="D91" s="19">
        <v>2.8811920195640486</v>
      </c>
      <c r="E91" s="19">
        <v>2.3296878111887667</v>
      </c>
      <c r="F91" s="19">
        <v>1.9174805156513719</v>
      </c>
      <c r="O91" s="30">
        <v>46296</v>
      </c>
      <c r="P91" s="19">
        <v>1.6505710669229539</v>
      </c>
      <c r="Q91" s="19">
        <v>2.2039917004494147</v>
      </c>
      <c r="R91" s="19">
        <v>3.4979242890237945</v>
      </c>
      <c r="S91" s="215">
        <f t="shared" si="1"/>
        <v>0.55342063352646087</v>
      </c>
      <c r="T91" s="215">
        <f t="shared" si="2"/>
        <v>1.2939325885743798</v>
      </c>
    </row>
    <row r="92" spans="1:20" x14ac:dyDescent="0.2">
      <c r="A92" s="30">
        <v>46327</v>
      </c>
      <c r="B92" s="19">
        <v>3.2396677331904025</v>
      </c>
      <c r="C92" s="19">
        <v>2.2677928109104015</v>
      </c>
      <c r="D92" s="19">
        <v>3.1536542207127058</v>
      </c>
      <c r="E92" s="19">
        <v>2.6383963634286367</v>
      </c>
      <c r="F92" s="19">
        <v>2.1896470642010062</v>
      </c>
      <c r="O92" s="30">
        <v>46327</v>
      </c>
      <c r="P92" s="19">
        <v>1.8972298360751174</v>
      </c>
      <c r="Q92" s="19">
        <v>2.4960441736291807</v>
      </c>
      <c r="R92" s="19">
        <v>3.8961101251451167</v>
      </c>
      <c r="S92" s="215">
        <f t="shared" si="1"/>
        <v>0.59881433755406333</v>
      </c>
      <c r="T92" s="215">
        <f t="shared" si="2"/>
        <v>1.4000659515159359</v>
      </c>
    </row>
    <row r="93" spans="1:20" x14ac:dyDescent="0.2">
      <c r="A93" s="30">
        <v>46357</v>
      </c>
      <c r="B93" s="19">
        <v>3.2979015019373379</v>
      </c>
      <c r="C93" s="19">
        <v>2.3500603633894386</v>
      </c>
      <c r="D93" s="19">
        <v>3.2239214132620568</v>
      </c>
      <c r="E93" s="19">
        <v>2.6731170766742434</v>
      </c>
      <c r="F93" s="19">
        <v>2.2893671534986488</v>
      </c>
      <c r="O93" s="30">
        <v>46357</v>
      </c>
      <c r="P93" s="19">
        <v>1.9193134012251045</v>
      </c>
      <c r="Q93" s="19">
        <v>2.5288915635066882</v>
      </c>
      <c r="R93" s="19">
        <v>3.9541240208391772</v>
      </c>
      <c r="S93" s="215">
        <f t="shared" si="1"/>
        <v>0.60957816228158368</v>
      </c>
      <c r="T93" s="215">
        <f t="shared" si="2"/>
        <v>1.425232457332489</v>
      </c>
    </row>
    <row r="94" spans="1:20" x14ac:dyDescent="0.2">
      <c r="A94" s="30">
        <v>46388</v>
      </c>
      <c r="B94" s="19">
        <v>3.680486408889426</v>
      </c>
      <c r="C94" s="19">
        <v>2.6164918428529393</v>
      </c>
      <c r="D94" s="19">
        <v>5.6842072642285508</v>
      </c>
      <c r="E94" s="19">
        <v>3.0252413606450723</v>
      </c>
      <c r="F94" s="19">
        <v>2.5555070949392555</v>
      </c>
      <c r="O94" s="30">
        <v>46388</v>
      </c>
      <c r="P94" s="19">
        <v>2.134134439986866</v>
      </c>
      <c r="Q94" s="19">
        <v>2.8620173135196887</v>
      </c>
      <c r="R94" s="19">
        <v>4.3961546668340583</v>
      </c>
      <c r="S94" s="215">
        <f t="shared" si="1"/>
        <v>0.72788287353282266</v>
      </c>
      <c r="T94" s="215">
        <f t="shared" si="2"/>
        <v>1.5341373533143696</v>
      </c>
    </row>
    <row r="95" spans="1:20" x14ac:dyDescent="0.2">
      <c r="A95" s="30">
        <v>46419</v>
      </c>
      <c r="B95" s="19">
        <v>3.5113368485321517</v>
      </c>
      <c r="C95" s="19">
        <v>2.5634234456004346</v>
      </c>
      <c r="D95" s="19">
        <v>5.6582994653545802</v>
      </c>
      <c r="E95" s="19">
        <v>2.8600359417950343</v>
      </c>
      <c r="F95" s="19">
        <v>2.4916424717127033</v>
      </c>
      <c r="O95" s="30">
        <v>46419</v>
      </c>
      <c r="P95" s="19">
        <v>2.0112949142044338</v>
      </c>
      <c r="Q95" s="19">
        <v>2.7057253973813813</v>
      </c>
      <c r="R95" s="19">
        <v>4.1693561300996143</v>
      </c>
      <c r="S95" s="215">
        <f t="shared" si="1"/>
        <v>0.69443048317694744</v>
      </c>
      <c r="T95" s="215">
        <f t="shared" si="2"/>
        <v>1.463630732718233</v>
      </c>
    </row>
    <row r="96" spans="1:20" x14ac:dyDescent="0.2">
      <c r="A96" s="30">
        <v>46447</v>
      </c>
      <c r="B96" s="19">
        <v>2.9673870590087947</v>
      </c>
      <c r="C96" s="19">
        <v>2.1947535205958886</v>
      </c>
      <c r="D96" s="19">
        <v>3.0230954281120597</v>
      </c>
      <c r="E96" s="19">
        <v>2.4078444561816452</v>
      </c>
      <c r="F96" s="19">
        <v>2.1384954519490869</v>
      </c>
      <c r="O96" s="30">
        <v>46447</v>
      </c>
      <c r="P96" s="19">
        <v>1.6910769207486476</v>
      </c>
      <c r="Q96" s="19">
        <v>2.2779314773036279</v>
      </c>
      <c r="R96" s="19">
        <v>3.5148275891794274</v>
      </c>
      <c r="S96" s="215">
        <f t="shared" si="1"/>
        <v>0.58685455655498031</v>
      </c>
      <c r="T96" s="215">
        <f t="shared" si="2"/>
        <v>1.2368961118757995</v>
      </c>
    </row>
    <row r="97" spans="1:20" x14ac:dyDescent="0.2">
      <c r="A97" s="30">
        <v>46478</v>
      </c>
      <c r="B97" s="19">
        <v>2.7351798143145607</v>
      </c>
      <c r="C97" s="19">
        <v>1.9460188063680302</v>
      </c>
      <c r="D97" s="19">
        <v>2.6198759509050364</v>
      </c>
      <c r="E97" s="19">
        <v>2.1820652322706127</v>
      </c>
      <c r="F97" s="19">
        <v>1.8950282591848899</v>
      </c>
      <c r="O97" s="30">
        <v>46478</v>
      </c>
      <c r="P97" s="19">
        <v>1.5234025920927823</v>
      </c>
      <c r="Q97" s="19">
        <v>2.0643339586816336</v>
      </c>
      <c r="R97" s="19">
        <v>3.2044391119126141</v>
      </c>
      <c r="S97" s="215">
        <f t="shared" si="1"/>
        <v>0.54093136658885133</v>
      </c>
      <c r="T97" s="215">
        <f t="shared" si="2"/>
        <v>1.1401051532309805</v>
      </c>
    </row>
    <row r="98" spans="1:20" x14ac:dyDescent="0.2">
      <c r="A98" s="30">
        <v>46508</v>
      </c>
      <c r="B98" s="19">
        <v>2.7537058499175249</v>
      </c>
      <c r="C98" s="19">
        <v>1.8777616160783746</v>
      </c>
      <c r="D98" s="19">
        <v>2.6224890815141739</v>
      </c>
      <c r="E98" s="19">
        <v>2.1941816892957675</v>
      </c>
      <c r="F98" s="19">
        <v>1.8282111529292169</v>
      </c>
      <c r="O98" s="30">
        <v>46508</v>
      </c>
      <c r="P98" s="19">
        <v>1.5312014578847781</v>
      </c>
      <c r="Q98" s="19">
        <v>2.0757966836845454</v>
      </c>
      <c r="R98" s="19">
        <v>3.2236240453602312</v>
      </c>
      <c r="S98" s="215">
        <f t="shared" si="1"/>
        <v>0.54459522579976727</v>
      </c>
      <c r="T98" s="215">
        <f t="shared" si="2"/>
        <v>1.1478273616756858</v>
      </c>
    </row>
    <row r="99" spans="1:20" x14ac:dyDescent="0.2">
      <c r="A99" s="30">
        <v>46539</v>
      </c>
      <c r="B99" s="19">
        <v>2.7734171623184891</v>
      </c>
      <c r="C99" s="19">
        <v>1.8575027294274307</v>
      </c>
      <c r="D99" s="19">
        <v>2.6397857346070808</v>
      </c>
      <c r="E99" s="19">
        <v>2.2062708898225964</v>
      </c>
      <c r="F99" s="19">
        <v>1.8082367258603185</v>
      </c>
      <c r="O99" s="30">
        <v>46539</v>
      </c>
      <c r="P99" s="19">
        <v>1.5387401278144806</v>
      </c>
      <c r="Q99" s="19">
        <v>2.0872336227878168</v>
      </c>
      <c r="R99" s="19">
        <v>3.243277251901449</v>
      </c>
      <c r="S99" s="215">
        <f t="shared" ref="S99:S162" si="3">Q99-P99</f>
        <v>0.54849349497333622</v>
      </c>
      <c r="T99" s="215">
        <f t="shared" ref="T99:T162" si="4">R99-Q99</f>
        <v>1.1560436291136322</v>
      </c>
    </row>
    <row r="100" spans="1:20" x14ac:dyDescent="0.2">
      <c r="A100" s="30">
        <v>46569</v>
      </c>
      <c r="B100" s="19">
        <v>2.889726941253929</v>
      </c>
      <c r="C100" s="19">
        <v>1.8841714016081204</v>
      </c>
      <c r="D100" s="19">
        <v>2.7832446121455323</v>
      </c>
      <c r="E100" s="19">
        <v>2.2463844101779342</v>
      </c>
      <c r="F100" s="19">
        <v>1.8346712894224375</v>
      </c>
      <c r="O100" s="30">
        <v>46569</v>
      </c>
      <c r="P100" s="19">
        <v>1.5536869947916825</v>
      </c>
      <c r="Q100" s="19">
        <v>2.125182855948744</v>
      </c>
      <c r="R100" s="19">
        <v>3.3297078966468918</v>
      </c>
      <c r="S100" s="215">
        <f t="shared" si="3"/>
        <v>0.57149586115706152</v>
      </c>
      <c r="T100" s="215">
        <f t="shared" si="4"/>
        <v>1.2045250406981478</v>
      </c>
    </row>
    <row r="101" spans="1:20" x14ac:dyDescent="0.2">
      <c r="A101" s="30">
        <v>46600</v>
      </c>
      <c r="B101" s="19">
        <v>2.9952334113013546</v>
      </c>
      <c r="C101" s="19">
        <v>1.9392523614531809</v>
      </c>
      <c r="D101" s="19">
        <v>2.8914184430133933</v>
      </c>
      <c r="E101" s="19">
        <v>2.3114153031003672</v>
      </c>
      <c r="F101" s="19">
        <v>1.8887103490579638</v>
      </c>
      <c r="O101" s="30">
        <v>46600</v>
      </c>
      <c r="P101" s="19">
        <v>1.5943433910532641</v>
      </c>
      <c r="Q101" s="19">
        <v>2.1867050683179294</v>
      </c>
      <c r="R101" s="19">
        <v>3.4352083767594879</v>
      </c>
      <c r="S101" s="215">
        <f t="shared" si="3"/>
        <v>0.59236167726466538</v>
      </c>
      <c r="T101" s="215">
        <f t="shared" si="4"/>
        <v>1.2485033084415584</v>
      </c>
    </row>
    <row r="102" spans="1:20" x14ac:dyDescent="0.2">
      <c r="A102" s="30">
        <v>46631</v>
      </c>
      <c r="B102" s="19">
        <v>3.0035016838438677</v>
      </c>
      <c r="C102" s="19">
        <v>1.9613949935261981</v>
      </c>
      <c r="D102" s="19">
        <v>2.882855642163896</v>
      </c>
      <c r="E102" s="19">
        <v>2.3344243973909817</v>
      </c>
      <c r="F102" s="19">
        <v>1.9105179538485726</v>
      </c>
      <c r="O102" s="30">
        <v>46631</v>
      </c>
      <c r="P102" s="19">
        <v>1.6144758506345418</v>
      </c>
      <c r="Q102" s="19">
        <v>2.2084727286060644</v>
      </c>
      <c r="R102" s="19">
        <v>3.4604225015486731</v>
      </c>
      <c r="S102" s="215">
        <f t="shared" si="3"/>
        <v>0.59399687797152256</v>
      </c>
      <c r="T102" s="215">
        <f t="shared" si="4"/>
        <v>1.2519497729426088</v>
      </c>
    </row>
    <row r="103" spans="1:20" x14ac:dyDescent="0.2">
      <c r="A103" s="30">
        <v>46661</v>
      </c>
      <c r="B103" s="19">
        <v>3.0245215782298649</v>
      </c>
      <c r="C103" s="19">
        <v>1.9894528444593456</v>
      </c>
      <c r="D103" s="19">
        <v>2.9030471965406548</v>
      </c>
      <c r="E103" s="19">
        <v>2.3520049533016234</v>
      </c>
      <c r="F103" s="19">
        <v>1.9381340431438456</v>
      </c>
      <c r="O103" s="30">
        <v>46661</v>
      </c>
      <c r="P103" s="19">
        <v>1.6269507992449299</v>
      </c>
      <c r="Q103" s="19">
        <v>2.2251047421875656</v>
      </c>
      <c r="R103" s="19">
        <v>3.4858162388692926</v>
      </c>
      <c r="S103" s="215">
        <f t="shared" si="3"/>
        <v>0.59815394294263569</v>
      </c>
      <c r="T103" s="215">
        <f t="shared" si="4"/>
        <v>1.260711496681727</v>
      </c>
    </row>
    <row r="104" spans="1:20" x14ac:dyDescent="0.2">
      <c r="A104" s="30">
        <v>46692</v>
      </c>
      <c r="B104" s="19">
        <v>3.2576000042968287</v>
      </c>
      <c r="C104" s="19">
        <v>2.2737387106675024</v>
      </c>
      <c r="D104" s="19">
        <v>3.1696613232320905</v>
      </c>
      <c r="E104" s="19">
        <v>2.6372534434323889</v>
      </c>
      <c r="F104" s="19">
        <v>2.1985354837550739</v>
      </c>
      <c r="O104" s="30">
        <v>46692</v>
      </c>
      <c r="P104" s="19">
        <v>1.8507134939944097</v>
      </c>
      <c r="Q104" s="19">
        <v>2.4949629188044313</v>
      </c>
      <c r="R104" s="19">
        <v>3.8528285087107434</v>
      </c>
      <c r="S104" s="215">
        <f t="shared" si="3"/>
        <v>0.64424942481002168</v>
      </c>
      <c r="T104" s="215">
        <f t="shared" si="4"/>
        <v>1.3578655899063121</v>
      </c>
    </row>
    <row r="105" spans="1:20" x14ac:dyDescent="0.2">
      <c r="A105" s="30">
        <v>46722</v>
      </c>
      <c r="B105" s="19">
        <v>3.3144071183796044</v>
      </c>
      <c r="C105" s="19">
        <v>2.3481412919631346</v>
      </c>
      <c r="D105" s="19">
        <v>3.2365536161672921</v>
      </c>
      <c r="E105" s="19">
        <v>2.6725357659869262</v>
      </c>
      <c r="F105" s="19">
        <v>2.2896343603888036</v>
      </c>
      <c r="O105" s="30">
        <v>46722</v>
      </c>
      <c r="P105" s="19">
        <v>1.8728575559904022</v>
      </c>
      <c r="Q105" s="19">
        <v>2.528341616889775</v>
      </c>
      <c r="R105" s="19">
        <v>3.9098861193001224</v>
      </c>
      <c r="S105" s="215">
        <f t="shared" si="3"/>
        <v>0.65548406089937283</v>
      </c>
      <c r="T105" s="215">
        <f t="shared" si="4"/>
        <v>1.3815445024103474</v>
      </c>
    </row>
    <row r="106" spans="1:20" x14ac:dyDescent="0.2">
      <c r="A106" s="30">
        <v>46753</v>
      </c>
      <c r="B106" s="19">
        <v>3.8049167097370087</v>
      </c>
      <c r="C106" s="19">
        <v>2.7721477402615546</v>
      </c>
      <c r="D106" s="19">
        <v>5.8083770258099428</v>
      </c>
      <c r="E106" s="19">
        <v>3.1805191524801208</v>
      </c>
      <c r="F106" s="19">
        <v>2.6732954645017211</v>
      </c>
      <c r="O106" s="30">
        <v>46753</v>
      </c>
      <c r="P106" s="19">
        <v>2.2587985017588053</v>
      </c>
      <c r="Q106" s="19">
        <v>3.0089172384044427</v>
      </c>
      <c r="R106" s="19">
        <v>4.6303035778947708</v>
      </c>
      <c r="S106" s="215">
        <f t="shared" si="3"/>
        <v>0.75011873664563744</v>
      </c>
      <c r="T106" s="215">
        <f t="shared" si="4"/>
        <v>1.6213863394903281</v>
      </c>
    </row>
    <row r="107" spans="1:20" x14ac:dyDescent="0.2">
      <c r="A107" s="30">
        <v>46784</v>
      </c>
      <c r="B107" s="19">
        <v>3.479229394420694</v>
      </c>
      <c r="C107" s="19">
        <v>2.5430328117627439</v>
      </c>
      <c r="D107" s="19">
        <v>5.6261920112431225</v>
      </c>
      <c r="E107" s="19">
        <v>2.8350878747939743</v>
      </c>
      <c r="F107" s="19">
        <v>2.4638305003672669</v>
      </c>
      <c r="O107" s="30">
        <v>46784</v>
      </c>
      <c r="P107" s="19">
        <v>1.9962121347374324</v>
      </c>
      <c r="Q107" s="19">
        <v>2.6821233798284219</v>
      </c>
      <c r="R107" s="19">
        <v>4.1647248248563296</v>
      </c>
      <c r="S107" s="215">
        <f t="shared" si="3"/>
        <v>0.68591124509098944</v>
      </c>
      <c r="T107" s="215">
        <f t="shared" si="4"/>
        <v>1.4826014450279077</v>
      </c>
    </row>
    <row r="108" spans="1:20" x14ac:dyDescent="0.2">
      <c r="A108" s="30">
        <v>46813</v>
      </c>
      <c r="B108" s="19">
        <v>3.1331580400678809</v>
      </c>
      <c r="C108" s="19">
        <v>2.3634796357345182</v>
      </c>
      <c r="D108" s="19">
        <v>3.1836139399131174</v>
      </c>
      <c r="E108" s="19">
        <v>2.5718175460456845</v>
      </c>
      <c r="F108" s="19">
        <v>2.3078188655744283</v>
      </c>
      <c r="O108" s="30">
        <v>46813</v>
      </c>
      <c r="P108" s="19">
        <v>1.8153724030440046</v>
      </c>
      <c r="Q108" s="19">
        <v>2.4330575536052339</v>
      </c>
      <c r="R108" s="19">
        <v>3.7681878687130985</v>
      </c>
      <c r="S108" s="215">
        <f t="shared" si="3"/>
        <v>0.6176851505612293</v>
      </c>
      <c r="T108" s="215">
        <f t="shared" si="4"/>
        <v>1.3351303151078646</v>
      </c>
    </row>
    <row r="109" spans="1:20" x14ac:dyDescent="0.2">
      <c r="A109" s="30">
        <v>46844</v>
      </c>
      <c r="B109" s="19">
        <v>2.9162554260899189</v>
      </c>
      <c r="C109" s="19">
        <v>2.1282629660826822</v>
      </c>
      <c r="D109" s="19">
        <v>2.7970317014008486</v>
      </c>
      <c r="E109" s="19">
        <v>2.3669992650656533</v>
      </c>
      <c r="F109" s="19">
        <v>2.0668831151395439</v>
      </c>
      <c r="O109" s="30">
        <v>46844</v>
      </c>
      <c r="P109" s="19">
        <v>1.6643660758693299</v>
      </c>
      <c r="Q109" s="19">
        <v>2.2392900499885315</v>
      </c>
      <c r="R109" s="19">
        <v>3.4819918148462339</v>
      </c>
      <c r="S109" s="215">
        <f t="shared" si="3"/>
        <v>0.5749239741192016</v>
      </c>
      <c r="T109" s="215">
        <f t="shared" si="4"/>
        <v>1.2427017648577023</v>
      </c>
    </row>
    <row r="110" spans="1:20" x14ac:dyDescent="0.2">
      <c r="A110" s="30">
        <v>46874</v>
      </c>
      <c r="B110" s="19">
        <v>2.9351481922491884</v>
      </c>
      <c r="C110" s="19">
        <v>2.0601993311296396</v>
      </c>
      <c r="D110" s="19">
        <v>2.7949967807763509</v>
      </c>
      <c r="E110" s="19">
        <v>2.3773516031996764</v>
      </c>
      <c r="F110" s="19">
        <v>2.0104506197765284</v>
      </c>
      <c r="O110" s="30">
        <v>46874</v>
      </c>
      <c r="P110" s="19">
        <v>1.6704352567553518</v>
      </c>
      <c r="Q110" s="19">
        <v>2.2490838374728703</v>
      </c>
      <c r="R110" s="19">
        <v>3.4998363627814997</v>
      </c>
      <c r="S110" s="215">
        <f t="shared" si="3"/>
        <v>0.57864858071751857</v>
      </c>
      <c r="T110" s="215">
        <f t="shared" si="4"/>
        <v>1.2507525253086293</v>
      </c>
    </row>
    <row r="111" spans="1:20" x14ac:dyDescent="0.2">
      <c r="A111" s="30">
        <v>46905</v>
      </c>
      <c r="B111" s="19">
        <v>2.9654350856927163</v>
      </c>
      <c r="C111" s="19">
        <v>2.0544664951375551</v>
      </c>
      <c r="D111" s="19">
        <v>2.8243551146822776</v>
      </c>
      <c r="E111" s="19">
        <v>2.4030868713085387</v>
      </c>
      <c r="F111" s="19">
        <v>2.0057593537515457</v>
      </c>
      <c r="O111" s="30">
        <v>46905</v>
      </c>
      <c r="P111" s="19">
        <v>1.6888111055960831</v>
      </c>
      <c r="Q111" s="19">
        <v>2.2734305834395854</v>
      </c>
      <c r="R111" s="19">
        <v>3.5370892402199696</v>
      </c>
      <c r="S111" s="215">
        <f t="shared" si="3"/>
        <v>0.58461947784350232</v>
      </c>
      <c r="T111" s="215">
        <f t="shared" si="4"/>
        <v>1.2636586567803842</v>
      </c>
    </row>
    <row r="112" spans="1:20" x14ac:dyDescent="0.2">
      <c r="A112" s="30">
        <v>46935</v>
      </c>
      <c r="B112" s="19">
        <v>3.0966836747895004</v>
      </c>
      <c r="C112" s="19">
        <v>2.0824868794547404</v>
      </c>
      <c r="D112" s="19">
        <v>2.9655417393222452</v>
      </c>
      <c r="E112" s="19">
        <v>2.4507378572644654</v>
      </c>
      <c r="F112" s="19">
        <v>2.0335482748143798</v>
      </c>
      <c r="O112" s="30">
        <v>46935</v>
      </c>
      <c r="P112" s="19">
        <v>1.7080161784963237</v>
      </c>
      <c r="Q112" s="19">
        <v>2.3185106053466868</v>
      </c>
      <c r="R112" s="19">
        <v>3.6380981261924323</v>
      </c>
      <c r="S112" s="215">
        <f t="shared" si="3"/>
        <v>0.61049442685036315</v>
      </c>
      <c r="T112" s="215">
        <f t="shared" si="4"/>
        <v>1.3195875208457455</v>
      </c>
    </row>
    <row r="113" spans="1:20" x14ac:dyDescent="0.2">
      <c r="A113" s="30">
        <v>46966</v>
      </c>
      <c r="B113" s="19">
        <v>3.2110917783402053</v>
      </c>
      <c r="C113" s="19">
        <v>2.1540254344263481</v>
      </c>
      <c r="D113" s="19">
        <v>3.0784484580147846</v>
      </c>
      <c r="E113" s="19">
        <v>2.5238749397415932</v>
      </c>
      <c r="F113" s="19">
        <v>2.103981486335055</v>
      </c>
      <c r="O113" s="30">
        <v>46966</v>
      </c>
      <c r="P113" s="19">
        <v>1.7546522801764726</v>
      </c>
      <c r="Q113" s="19">
        <v>2.3877016454510782</v>
      </c>
      <c r="R113" s="19">
        <v>3.7560418067289771</v>
      </c>
      <c r="S113" s="215">
        <f t="shared" si="3"/>
        <v>0.63304936527460565</v>
      </c>
      <c r="T113" s="215">
        <f t="shared" si="4"/>
        <v>1.3683401612778989</v>
      </c>
    </row>
    <row r="114" spans="1:20" x14ac:dyDescent="0.2">
      <c r="A114" s="30">
        <v>46997</v>
      </c>
      <c r="B114" s="19">
        <v>3.2092062554799732</v>
      </c>
      <c r="C114" s="19">
        <v>2.1622289647738682</v>
      </c>
      <c r="D114" s="19">
        <v>3.0816396988019545</v>
      </c>
      <c r="E114" s="19">
        <v>2.5323607574098044</v>
      </c>
      <c r="F114" s="19">
        <v>2.1118492105172577</v>
      </c>
      <c r="O114" s="30">
        <v>46997</v>
      </c>
      <c r="P114" s="19">
        <v>1.7630519741752464</v>
      </c>
      <c r="Q114" s="19">
        <v>2.3957296188226391</v>
      </c>
      <c r="R114" s="19">
        <v>3.7632663036405769</v>
      </c>
      <c r="S114" s="215">
        <f t="shared" si="3"/>
        <v>0.63267764464739273</v>
      </c>
      <c r="T114" s="215">
        <f t="shared" si="4"/>
        <v>1.3675366848179378</v>
      </c>
    </row>
    <row r="115" spans="1:20" x14ac:dyDescent="0.2">
      <c r="A115" s="30">
        <v>47027</v>
      </c>
      <c r="B115" s="19">
        <v>3.2297891217030301</v>
      </c>
      <c r="C115" s="19">
        <v>2.1912043040504265</v>
      </c>
      <c r="D115" s="19">
        <v>3.1054777886941922</v>
      </c>
      <c r="E115" s="19">
        <v>2.5528180913886773</v>
      </c>
      <c r="F115" s="19">
        <v>2.1404000718219489</v>
      </c>
      <c r="O115" s="30">
        <v>47027</v>
      </c>
      <c r="P115" s="19">
        <v>1.7783477512960377</v>
      </c>
      <c r="Q115" s="19">
        <v>2.4150831966222928</v>
      </c>
      <c r="R115" s="19">
        <v>3.7913908429796064</v>
      </c>
      <c r="S115" s="215">
        <f t="shared" si="3"/>
        <v>0.63673544532625503</v>
      </c>
      <c r="T115" s="215">
        <f t="shared" si="4"/>
        <v>1.3763076463573136</v>
      </c>
    </row>
    <row r="116" spans="1:20" x14ac:dyDescent="0.2">
      <c r="A116" s="30">
        <v>47058</v>
      </c>
      <c r="B116" s="19">
        <v>3.4661958778188802</v>
      </c>
      <c r="C116" s="19">
        <v>2.4974718808186633</v>
      </c>
      <c r="D116" s="19">
        <v>3.3729192348234229</v>
      </c>
      <c r="E116" s="19">
        <v>2.8491727481625748</v>
      </c>
      <c r="F116" s="19">
        <v>2.3900359651777103</v>
      </c>
      <c r="O116" s="30">
        <v>47058</v>
      </c>
      <c r="P116" s="19">
        <v>2.0121065592937373</v>
      </c>
      <c r="Q116" s="19">
        <v>2.6954483171256793</v>
      </c>
      <c r="R116" s="19">
        <v>4.1724957993770495</v>
      </c>
      <c r="S116" s="215">
        <f t="shared" si="3"/>
        <v>0.68334175783194206</v>
      </c>
      <c r="T116" s="215">
        <f t="shared" si="4"/>
        <v>1.4770474822513702</v>
      </c>
    </row>
    <row r="117" spans="1:20" x14ac:dyDescent="0.2">
      <c r="A117" s="30">
        <v>47088</v>
      </c>
      <c r="B117" s="19">
        <v>3.5144303238974017</v>
      </c>
      <c r="C117" s="19">
        <v>2.5463906626127035</v>
      </c>
      <c r="D117" s="19">
        <v>3.4355152463650569</v>
      </c>
      <c r="E117" s="19">
        <v>2.8639823112363461</v>
      </c>
      <c r="F117" s="19">
        <v>2.4861134114174135</v>
      </c>
      <c r="O117" s="30">
        <v>47088</v>
      </c>
      <c r="P117" s="19">
        <v>2.0166079263523486</v>
      </c>
      <c r="Q117" s="19">
        <v>2.709458844177894</v>
      </c>
      <c r="R117" s="19">
        <v>4.2070604352128971</v>
      </c>
      <c r="S117" s="215">
        <f t="shared" si="3"/>
        <v>0.69285091782554531</v>
      </c>
      <c r="T117" s="215">
        <f t="shared" si="4"/>
        <v>1.4976015910350031</v>
      </c>
    </row>
    <row r="118" spans="1:20" x14ac:dyDescent="0.2">
      <c r="A118" s="30">
        <v>47119</v>
      </c>
      <c r="B118" s="19">
        <v>3.9318855562083406</v>
      </c>
      <c r="C118" s="19">
        <v>2.9099882264503645</v>
      </c>
      <c r="D118" s="19">
        <v>5.9352972605946297</v>
      </c>
      <c r="E118" s="19">
        <v>3.2763590313273276</v>
      </c>
      <c r="F118" s="19">
        <v>2.767449389662394</v>
      </c>
      <c r="O118" s="30">
        <v>47119</v>
      </c>
      <c r="P118" s="19">
        <v>2.3047071588647237</v>
      </c>
      <c r="Q118" s="19">
        <v>3.0995861668921347</v>
      </c>
      <c r="R118" s="19">
        <v>4.8868193920727441</v>
      </c>
      <c r="S118" s="215">
        <f t="shared" si="3"/>
        <v>0.79487900802741107</v>
      </c>
      <c r="T118" s="215">
        <f t="shared" si="4"/>
        <v>1.7872332251806093</v>
      </c>
    </row>
    <row r="119" spans="1:20" x14ac:dyDescent="0.2">
      <c r="A119" s="30">
        <v>47150</v>
      </c>
      <c r="B119" s="19">
        <v>3.7801525122709498</v>
      </c>
      <c r="C119" s="19">
        <v>2.833564558849873</v>
      </c>
      <c r="D119" s="19">
        <v>5.9271151290933783</v>
      </c>
      <c r="E119" s="19">
        <v>3.1178379075766678</v>
      </c>
      <c r="F119" s="19">
        <v>2.7464169929018754</v>
      </c>
      <c r="O119" s="30">
        <v>47150</v>
      </c>
      <c r="P119" s="19">
        <v>2.1854135933834495</v>
      </c>
      <c r="Q119" s="19">
        <v>2.9496179010092964</v>
      </c>
      <c r="R119" s="19">
        <v>4.6678810776963777</v>
      </c>
      <c r="S119" s="215">
        <f t="shared" si="3"/>
        <v>0.7642043076258469</v>
      </c>
      <c r="T119" s="215">
        <f t="shared" si="4"/>
        <v>1.7182631766870813</v>
      </c>
    </row>
    <row r="120" spans="1:20" x14ac:dyDescent="0.2">
      <c r="A120" s="30">
        <v>47178</v>
      </c>
      <c r="B120" s="19">
        <v>3.2630452609662197</v>
      </c>
      <c r="C120" s="19">
        <v>2.4476094480278738</v>
      </c>
      <c r="D120" s="19">
        <v>3.3145810242237408</v>
      </c>
      <c r="E120" s="19">
        <v>2.7004816590402525</v>
      </c>
      <c r="F120" s="19">
        <v>2.3583473318964199</v>
      </c>
      <c r="O120" s="30">
        <v>47178</v>
      </c>
      <c r="P120" s="19">
        <v>1.8951149967144405</v>
      </c>
      <c r="Q120" s="19">
        <v>2.5547797156150085</v>
      </c>
      <c r="R120" s="19">
        <v>4.0379924954118858</v>
      </c>
      <c r="S120" s="215">
        <f t="shared" si="3"/>
        <v>0.65966471890056799</v>
      </c>
      <c r="T120" s="215">
        <f t="shared" si="4"/>
        <v>1.4832127797968773</v>
      </c>
    </row>
    <row r="121" spans="1:20" x14ac:dyDescent="0.2">
      <c r="A121" s="30">
        <v>47209</v>
      </c>
      <c r="B121" s="19">
        <v>3.0351107002534214</v>
      </c>
      <c r="C121" s="19">
        <v>2.2091459149776131</v>
      </c>
      <c r="D121" s="19">
        <v>2.9154054938339677</v>
      </c>
      <c r="E121" s="19">
        <v>2.4855277425667515</v>
      </c>
      <c r="F121" s="19">
        <v>2.1409735103972216</v>
      </c>
      <c r="O121" s="30">
        <v>47209</v>
      </c>
      <c r="P121" s="19">
        <v>1.737838490188482</v>
      </c>
      <c r="Q121" s="19">
        <v>2.3514234351677392</v>
      </c>
      <c r="R121" s="19">
        <v>3.7310288707911203</v>
      </c>
      <c r="S121" s="215">
        <f t="shared" si="3"/>
        <v>0.6135849449792572</v>
      </c>
      <c r="T121" s="215">
        <f t="shared" si="4"/>
        <v>1.3796054356233811</v>
      </c>
    </row>
    <row r="122" spans="1:20" x14ac:dyDescent="0.2">
      <c r="A122" s="30">
        <v>47239</v>
      </c>
      <c r="B122" s="19">
        <v>3.0546434248834737</v>
      </c>
      <c r="C122" s="19">
        <v>2.1151314849382423</v>
      </c>
      <c r="D122" s="19">
        <v>2.9110774020211818</v>
      </c>
      <c r="E122" s="19">
        <v>2.4522080170709777</v>
      </c>
      <c r="F122" s="19">
        <v>2.0637819490599973</v>
      </c>
      <c r="O122" s="30">
        <v>47239</v>
      </c>
      <c r="P122" s="19">
        <v>1.7023677186464796</v>
      </c>
      <c r="Q122" s="19">
        <v>2.3199014440660748</v>
      </c>
      <c r="R122" s="19">
        <v>3.7083854530706248</v>
      </c>
      <c r="S122" s="215">
        <f t="shared" si="3"/>
        <v>0.61753372541959517</v>
      </c>
      <c r="T122" s="215">
        <f t="shared" si="4"/>
        <v>1.38848400900455</v>
      </c>
    </row>
    <row r="123" spans="1:20" x14ac:dyDescent="0.2">
      <c r="A123" s="30">
        <v>47270</v>
      </c>
      <c r="B123" s="19">
        <v>3.078365795868979</v>
      </c>
      <c r="C123" s="19">
        <v>2.1139128296810052</v>
      </c>
      <c r="D123" s="19">
        <v>2.9343689822671828</v>
      </c>
      <c r="E123" s="19">
        <v>2.4689662482772201</v>
      </c>
      <c r="F123" s="19">
        <v>2.0539106601610668</v>
      </c>
      <c r="O123" s="30">
        <v>47270</v>
      </c>
      <c r="P123" s="19">
        <v>1.7134260063150604</v>
      </c>
      <c r="Q123" s="19">
        <v>2.335755500697779</v>
      </c>
      <c r="R123" s="19">
        <v>3.7350224811289494</v>
      </c>
      <c r="S123" s="215">
        <f t="shared" si="3"/>
        <v>0.62232949438271867</v>
      </c>
      <c r="T123" s="215">
        <f t="shared" si="4"/>
        <v>1.3992669804311704</v>
      </c>
    </row>
    <row r="124" spans="1:20" x14ac:dyDescent="0.2">
      <c r="A124" s="30">
        <v>47300</v>
      </c>
      <c r="B124" s="19">
        <v>3.1870706932682462</v>
      </c>
      <c r="C124" s="19">
        <v>2.143395195796586</v>
      </c>
      <c r="D124" s="19">
        <v>3.0514492099573798</v>
      </c>
      <c r="E124" s="19">
        <v>2.523515600482531</v>
      </c>
      <c r="F124" s="19">
        <v>2.0807036302131072</v>
      </c>
      <c r="O124" s="30">
        <v>47300</v>
      </c>
      <c r="P124" s="19">
        <v>1.7430561680759757</v>
      </c>
      <c r="Q124" s="19">
        <v>2.387361694003157</v>
      </c>
      <c r="R124" s="19">
        <v>3.8360403375141621</v>
      </c>
      <c r="S124" s="215">
        <f t="shared" si="3"/>
        <v>0.64430552592718127</v>
      </c>
      <c r="T124" s="215">
        <f t="shared" si="4"/>
        <v>1.4486786435110051</v>
      </c>
    </row>
    <row r="125" spans="1:20" x14ac:dyDescent="0.2">
      <c r="A125" s="30">
        <v>47331</v>
      </c>
      <c r="B125" s="19">
        <v>3.2982055218535771</v>
      </c>
      <c r="C125" s="19">
        <v>2.1995174467373588</v>
      </c>
      <c r="D125" s="19">
        <v>3.1631184295146428</v>
      </c>
      <c r="E125" s="19">
        <v>2.5534148553541698</v>
      </c>
      <c r="F125" s="19">
        <v>2.1158100817740877</v>
      </c>
      <c r="O125" s="30">
        <v>47331</v>
      </c>
      <c r="P125" s="19">
        <v>1.7488749648132216</v>
      </c>
      <c r="Q125" s="19">
        <v>2.4156477627503201</v>
      </c>
      <c r="R125" s="19">
        <v>3.9148425912527278</v>
      </c>
      <c r="S125" s="215">
        <f t="shared" si="3"/>
        <v>0.66677279793709854</v>
      </c>
      <c r="T125" s="215">
        <f t="shared" si="4"/>
        <v>1.4991948285024077</v>
      </c>
    </row>
    <row r="126" spans="1:20" x14ac:dyDescent="0.2">
      <c r="A126" s="30">
        <v>47362</v>
      </c>
      <c r="B126" s="19">
        <v>3.2965361243211904</v>
      </c>
      <c r="C126" s="19">
        <v>2.2095406432430575</v>
      </c>
      <c r="D126" s="19">
        <v>3.165648714772296</v>
      </c>
      <c r="E126" s="19">
        <v>2.5577618624752128</v>
      </c>
      <c r="F126" s="19">
        <v>2.1183272463774281</v>
      </c>
      <c r="O126" s="30">
        <v>47362</v>
      </c>
      <c r="P126" s="19">
        <v>1.7533249224974954</v>
      </c>
      <c r="Q126" s="19">
        <v>2.4197602311980506</v>
      </c>
      <c r="R126" s="19">
        <v>3.9181962373254775</v>
      </c>
      <c r="S126" s="215">
        <f t="shared" si="3"/>
        <v>0.66643530870055523</v>
      </c>
      <c r="T126" s="215">
        <f t="shared" si="4"/>
        <v>1.4984360061274269</v>
      </c>
    </row>
    <row r="127" spans="1:20" x14ac:dyDescent="0.2">
      <c r="A127" s="30">
        <v>47392</v>
      </c>
      <c r="B127" s="19">
        <v>3.3165848197339454</v>
      </c>
      <c r="C127" s="19">
        <v>2.2486510705445157</v>
      </c>
      <c r="D127" s="19">
        <v>3.1863270239949797</v>
      </c>
      <c r="E127" s="19">
        <v>2.5747221780794085</v>
      </c>
      <c r="F127" s="19">
        <v>2.1587969838376555</v>
      </c>
      <c r="O127" s="30">
        <v>47392</v>
      </c>
      <c r="P127" s="19">
        <v>1.7653170699759082</v>
      </c>
      <c r="Q127" s="19">
        <v>2.4358054689544257</v>
      </c>
      <c r="R127" s="19">
        <v>3.943354582279655</v>
      </c>
      <c r="S127" s="215">
        <f t="shared" si="3"/>
        <v>0.67048839897851753</v>
      </c>
      <c r="T127" s="215">
        <f t="shared" si="4"/>
        <v>1.5075491133252292</v>
      </c>
    </row>
    <row r="128" spans="1:20" x14ac:dyDescent="0.2">
      <c r="A128" s="30">
        <v>47423</v>
      </c>
      <c r="B128" s="19">
        <v>3.5450661463273652</v>
      </c>
      <c r="C128" s="19">
        <v>2.5546958706576133</v>
      </c>
      <c r="D128" s="19">
        <v>3.4445284809840033</v>
      </c>
      <c r="E128" s="19">
        <v>2.9028392241049765</v>
      </c>
      <c r="F128" s="19">
        <v>2.4467236153697325</v>
      </c>
      <c r="O128" s="30">
        <v>47423</v>
      </c>
      <c r="P128" s="19">
        <v>2.0295405605799122</v>
      </c>
      <c r="Q128" s="19">
        <v>2.74621926892504</v>
      </c>
      <c r="R128" s="19">
        <v>4.3576242581102163</v>
      </c>
      <c r="S128" s="215">
        <f t="shared" si="3"/>
        <v>0.71667870834512781</v>
      </c>
      <c r="T128" s="215">
        <f t="shared" si="4"/>
        <v>1.6114049891851763</v>
      </c>
    </row>
    <row r="129" spans="1:20" x14ac:dyDescent="0.2">
      <c r="A129" s="30">
        <v>47453</v>
      </c>
      <c r="B129" s="19">
        <v>3.5896253243306964</v>
      </c>
      <c r="C129" s="19">
        <v>2.5868998229295066</v>
      </c>
      <c r="D129" s="19">
        <v>3.5061475806028461</v>
      </c>
      <c r="E129" s="19">
        <v>2.9136577686837128</v>
      </c>
      <c r="F129" s="19">
        <v>2.511963344819574</v>
      </c>
      <c r="O129" s="30">
        <v>47453</v>
      </c>
      <c r="P129" s="19">
        <v>2.0307672150875686</v>
      </c>
      <c r="Q129" s="19">
        <v>2.7564541091246419</v>
      </c>
      <c r="R129" s="19">
        <v>4.3881134119910863</v>
      </c>
      <c r="S129" s="215">
        <f t="shared" si="3"/>
        <v>0.72568689403707332</v>
      </c>
      <c r="T129" s="215">
        <f t="shared" si="4"/>
        <v>1.6316593028664443</v>
      </c>
    </row>
    <row r="130" spans="1:20" x14ac:dyDescent="0.2">
      <c r="A130" s="30">
        <v>47484</v>
      </c>
      <c r="B130" s="19">
        <v>4.033707492657669</v>
      </c>
      <c r="C130" s="19">
        <v>2.9155489032477053</v>
      </c>
      <c r="D130" s="19">
        <v>6.0368371993581187</v>
      </c>
      <c r="E130" s="19">
        <v>3.3368664501048384</v>
      </c>
      <c r="F130" s="19">
        <v>2.7386043893488914</v>
      </c>
      <c r="O130" s="30">
        <v>47484</v>
      </c>
      <c r="P130" s="19">
        <v>2.3413548010357141</v>
      </c>
      <c r="Q130" s="19">
        <v>3.1568289649017114</v>
      </c>
      <c r="R130" s="19">
        <v>5.0268716715498094</v>
      </c>
      <c r="S130" s="215">
        <f t="shared" si="3"/>
        <v>0.81547416386599725</v>
      </c>
      <c r="T130" s="215">
        <f t="shared" si="4"/>
        <v>1.870042706648098</v>
      </c>
    </row>
    <row r="131" spans="1:20" x14ac:dyDescent="0.2">
      <c r="A131" s="30">
        <v>47515</v>
      </c>
      <c r="B131" s="19">
        <v>3.7878282084056778</v>
      </c>
      <c r="C131" s="19">
        <v>2.8355379263344886</v>
      </c>
      <c r="D131" s="19">
        <v>5.9347908252281059</v>
      </c>
      <c r="E131" s="19">
        <v>3.1311333659862672</v>
      </c>
      <c r="F131" s="19">
        <v>2.7355527434125455</v>
      </c>
      <c r="O131" s="30">
        <v>47515</v>
      </c>
      <c r="P131" s="19">
        <v>2.196430018141696</v>
      </c>
      <c r="Q131" s="19">
        <v>2.9621960154878519</v>
      </c>
      <c r="R131" s="19">
        <v>4.7182481159583203</v>
      </c>
      <c r="S131" s="215">
        <f t="shared" si="3"/>
        <v>0.76576599734615591</v>
      </c>
      <c r="T131" s="215">
        <f t="shared" si="4"/>
        <v>1.7560521004704683</v>
      </c>
    </row>
    <row r="132" spans="1:20" x14ac:dyDescent="0.2">
      <c r="A132" s="30">
        <v>47543</v>
      </c>
      <c r="B132" s="19">
        <v>3.3404550453836785</v>
      </c>
      <c r="C132" s="19">
        <v>2.4741670343376501</v>
      </c>
      <c r="D132" s="19">
        <v>3.3892681652369046</v>
      </c>
      <c r="E132" s="19">
        <v>2.7573370294552348</v>
      </c>
      <c r="F132" s="19">
        <v>2.3450657843047078</v>
      </c>
      <c r="O132" s="30">
        <v>47543</v>
      </c>
      <c r="P132" s="19">
        <v>1.9332446717110188</v>
      </c>
      <c r="Q132" s="19">
        <v>2.6085675080903683</v>
      </c>
      <c r="R132" s="19">
        <v>4.1572156452882867</v>
      </c>
      <c r="S132" s="215">
        <f t="shared" si="3"/>
        <v>0.67532283637934953</v>
      </c>
      <c r="T132" s="215">
        <f t="shared" si="4"/>
        <v>1.5486481371979184</v>
      </c>
    </row>
    <row r="133" spans="1:20" x14ac:dyDescent="0.2">
      <c r="A133" s="30">
        <v>47574</v>
      </c>
      <c r="B133" s="19">
        <v>3.1327170553079431</v>
      </c>
      <c r="C133" s="19">
        <v>2.2494830014911971</v>
      </c>
      <c r="D133" s="19">
        <v>2.9930969085119745</v>
      </c>
      <c r="E133" s="19">
        <v>2.5389754464684091</v>
      </c>
      <c r="F133" s="19">
        <v>2.1385574125566009</v>
      </c>
      <c r="O133" s="30">
        <v>47574</v>
      </c>
      <c r="P133" s="19">
        <v>1.7686619169133901</v>
      </c>
      <c r="Q133" s="19">
        <v>2.4019874185656742</v>
      </c>
      <c r="R133" s="19">
        <v>3.8543274040341982</v>
      </c>
      <c r="S133" s="215">
        <f t="shared" si="3"/>
        <v>0.63332550165228407</v>
      </c>
      <c r="T133" s="215">
        <f t="shared" si="4"/>
        <v>1.4523399854685239</v>
      </c>
    </row>
    <row r="134" spans="1:20" x14ac:dyDescent="0.2">
      <c r="A134" s="30">
        <v>47604</v>
      </c>
      <c r="B134" s="19">
        <v>3.15756305049793</v>
      </c>
      <c r="C134" s="19">
        <v>2.1982588960935381</v>
      </c>
      <c r="D134" s="19">
        <v>3.0039102200764614</v>
      </c>
      <c r="E134" s="19">
        <v>2.53327669687748</v>
      </c>
      <c r="F134" s="19">
        <v>2.1117053550385867</v>
      </c>
      <c r="O134" s="30">
        <v>47604</v>
      </c>
      <c r="P134" s="19">
        <v>1.7582476492875136</v>
      </c>
      <c r="Q134" s="19">
        <v>2.3965961396393642</v>
      </c>
      <c r="R134" s="19">
        <v>3.8604548264958884</v>
      </c>
      <c r="S134" s="215">
        <f t="shared" si="3"/>
        <v>0.63834849035185059</v>
      </c>
      <c r="T134" s="215">
        <f t="shared" si="4"/>
        <v>1.4638586868565242</v>
      </c>
    </row>
    <row r="135" spans="1:20" x14ac:dyDescent="0.2">
      <c r="A135" s="30">
        <v>47635</v>
      </c>
      <c r="B135" s="19">
        <v>3.1771637977311689</v>
      </c>
      <c r="C135" s="19">
        <v>2.1807955209627901</v>
      </c>
      <c r="D135" s="19">
        <v>3.0254667344485324</v>
      </c>
      <c r="E135" s="19">
        <v>2.5442276559357104</v>
      </c>
      <c r="F135" s="19">
        <v>2.0960192918619853</v>
      </c>
      <c r="O135" s="30">
        <v>47635</v>
      </c>
      <c r="P135" s="19">
        <v>1.7646451761168309</v>
      </c>
      <c r="Q135" s="19">
        <v>2.4069562500199817</v>
      </c>
      <c r="R135" s="19">
        <v>3.8799019206191496</v>
      </c>
      <c r="S135" s="215">
        <f t="shared" si="3"/>
        <v>0.64231107390315079</v>
      </c>
      <c r="T135" s="215">
        <f t="shared" si="4"/>
        <v>1.4729456705991679</v>
      </c>
    </row>
    <row r="136" spans="1:20" x14ac:dyDescent="0.2">
      <c r="A136" s="30">
        <v>47665</v>
      </c>
      <c r="B136" s="19">
        <v>3.3005078873372726</v>
      </c>
      <c r="C136" s="19">
        <v>2.2215821654252466</v>
      </c>
      <c r="D136" s="19">
        <v>3.1642794110895065</v>
      </c>
      <c r="E136" s="19">
        <v>2.5873367305770807</v>
      </c>
      <c r="F136" s="19">
        <v>2.1365280938223217</v>
      </c>
      <c r="O136" s="30">
        <v>47665</v>
      </c>
      <c r="P136" s="19">
        <v>1.7804924929012864</v>
      </c>
      <c r="Q136" s="19">
        <v>2.4477394151579563</v>
      </c>
      <c r="R136" s="19">
        <v>3.9778678922932675</v>
      </c>
      <c r="S136" s="215">
        <f t="shared" si="3"/>
        <v>0.66724692225666993</v>
      </c>
      <c r="T136" s="215">
        <f t="shared" si="4"/>
        <v>1.5301284771353112</v>
      </c>
    </row>
    <row r="137" spans="1:20" x14ac:dyDescent="0.2">
      <c r="A137" s="30">
        <v>47696</v>
      </c>
      <c r="B137" s="19">
        <v>3.4064971131170103</v>
      </c>
      <c r="C137" s="19">
        <v>2.3144136445518741</v>
      </c>
      <c r="D137" s="19">
        <v>3.2612451439069154</v>
      </c>
      <c r="E137" s="19">
        <v>2.6162170187417075</v>
      </c>
      <c r="F137" s="19">
        <v>2.1690209553702511</v>
      </c>
      <c r="O137" s="30">
        <v>47696</v>
      </c>
      <c r="P137" s="19">
        <v>1.7863872686822213</v>
      </c>
      <c r="Q137" s="19">
        <v>2.4750614945866771</v>
      </c>
      <c r="R137" s="19">
        <v>4.0543269949229659</v>
      </c>
      <c r="S137" s="215">
        <f t="shared" si="3"/>
        <v>0.68867422590445582</v>
      </c>
      <c r="T137" s="215">
        <f t="shared" si="4"/>
        <v>1.5792655003362888</v>
      </c>
    </row>
    <row r="138" spans="1:20" x14ac:dyDescent="0.2">
      <c r="A138" s="30">
        <v>47727</v>
      </c>
      <c r="B138" s="19">
        <v>3.4093003723693944</v>
      </c>
      <c r="C138" s="19">
        <v>2.3218463264289779</v>
      </c>
      <c r="D138" s="19">
        <v>3.2633897500311209</v>
      </c>
      <c r="E138" s="19">
        <v>2.6152846587252152</v>
      </c>
      <c r="F138" s="19">
        <v>2.167527063835275</v>
      </c>
      <c r="O138" s="30">
        <v>47727</v>
      </c>
      <c r="P138" s="19">
        <v>1.7849384925815619</v>
      </c>
      <c r="Q138" s="19">
        <v>2.4741794391763769</v>
      </c>
      <c r="R138" s="19">
        <v>4.0547445415609866</v>
      </c>
      <c r="S138" s="215">
        <f t="shared" si="3"/>
        <v>0.68924094659481505</v>
      </c>
      <c r="T138" s="215">
        <f t="shared" si="4"/>
        <v>1.5805651023846097</v>
      </c>
    </row>
    <row r="139" spans="1:20" x14ac:dyDescent="0.2">
      <c r="A139" s="30">
        <v>47757</v>
      </c>
      <c r="B139" s="19">
        <v>3.4265030384648782</v>
      </c>
      <c r="C139" s="19">
        <v>2.3391745913063904</v>
      </c>
      <c r="D139" s="19">
        <v>3.2844637043701019</v>
      </c>
      <c r="E139" s="19">
        <v>2.6283716943570896</v>
      </c>
      <c r="F139" s="19">
        <v>2.1961422182052317</v>
      </c>
      <c r="O139" s="30">
        <v>47757</v>
      </c>
      <c r="P139" s="19">
        <v>1.7938416538737658</v>
      </c>
      <c r="Q139" s="19">
        <v>2.4865603761317914</v>
      </c>
      <c r="R139" s="19">
        <v>4.0751007023831054</v>
      </c>
      <c r="S139" s="215">
        <f t="shared" si="3"/>
        <v>0.69271872225802555</v>
      </c>
      <c r="T139" s="215">
        <f t="shared" si="4"/>
        <v>1.588540326251314</v>
      </c>
    </row>
    <row r="140" spans="1:20" x14ac:dyDescent="0.2">
      <c r="A140" s="30">
        <v>47788</v>
      </c>
      <c r="B140" s="19">
        <v>3.6429632468229247</v>
      </c>
      <c r="C140" s="19">
        <v>2.6249150668340069</v>
      </c>
      <c r="D140" s="19">
        <v>3.5378437548625192</v>
      </c>
      <c r="E140" s="19">
        <v>2.9424396341677119</v>
      </c>
      <c r="F140" s="19">
        <v>2.4373139749202837</v>
      </c>
      <c r="O140" s="30">
        <v>47788</v>
      </c>
      <c r="P140" s="19">
        <v>2.0472036926049215</v>
      </c>
      <c r="Q140" s="19">
        <v>2.7836830761757336</v>
      </c>
      <c r="R140" s="19">
        <v>4.4725752089614366</v>
      </c>
      <c r="S140" s="215">
        <f t="shared" si="3"/>
        <v>0.73647938357081211</v>
      </c>
      <c r="T140" s="215">
        <f t="shared" si="4"/>
        <v>1.6888921327857029</v>
      </c>
    </row>
    <row r="141" spans="1:20" x14ac:dyDescent="0.2">
      <c r="A141" s="30">
        <v>47818</v>
      </c>
      <c r="B141" s="19">
        <v>3.7006175721908692</v>
      </c>
      <c r="C141" s="19">
        <v>2.6910222428685393</v>
      </c>
      <c r="D141" s="19">
        <v>3.6174894231062362</v>
      </c>
      <c r="E141" s="19">
        <v>2.9670623111220431</v>
      </c>
      <c r="F141" s="19">
        <v>2.56608270801966</v>
      </c>
      <c r="O141" s="30">
        <v>47818</v>
      </c>
      <c r="P141" s="19">
        <v>2.0588421939872164</v>
      </c>
      <c r="Q141" s="19">
        <v>2.8069772597953402</v>
      </c>
      <c r="R141" s="19">
        <v>4.5225981652690219</v>
      </c>
      <c r="S141" s="215">
        <f t="shared" si="3"/>
        <v>0.74813506580812383</v>
      </c>
      <c r="T141" s="215">
        <f t="shared" si="4"/>
        <v>1.7156209054736817</v>
      </c>
    </row>
    <row r="142" spans="1:20" x14ac:dyDescent="0.2">
      <c r="A142" s="30">
        <v>47849</v>
      </c>
      <c r="B142" s="19">
        <v>3.9543557699936995</v>
      </c>
      <c r="C142" s="19">
        <v>2.7884901527309607</v>
      </c>
      <c r="D142" s="19">
        <v>5.9575277624034557</v>
      </c>
      <c r="E142" s="19">
        <v>3.3118427565470014</v>
      </c>
      <c r="F142" s="19">
        <v>2.6021939289203182</v>
      </c>
      <c r="O142" s="30">
        <v>47849</v>
      </c>
      <c r="P142" s="19">
        <v>2.2934176603941547</v>
      </c>
      <c r="Q142" s="19">
        <v>3.1331554011515883</v>
      </c>
      <c r="R142" s="19">
        <v>5.0451282006104181</v>
      </c>
      <c r="S142" s="215">
        <f t="shared" si="3"/>
        <v>0.83973774075743357</v>
      </c>
      <c r="T142" s="215">
        <f t="shared" si="4"/>
        <v>1.9119727994588298</v>
      </c>
    </row>
    <row r="143" spans="1:20" x14ac:dyDescent="0.2">
      <c r="A143" s="30">
        <v>47880</v>
      </c>
      <c r="B143" s="19">
        <v>3.8143619713640877</v>
      </c>
      <c r="C143" s="19">
        <v>2.791073755342993</v>
      </c>
      <c r="D143" s="19">
        <v>5.9613245881865158</v>
      </c>
      <c r="E143" s="19">
        <v>3.0290435525798856</v>
      </c>
      <c r="F143" s="19">
        <v>2.6424015323155308</v>
      </c>
      <c r="O143" s="30">
        <v>47880</v>
      </c>
      <c r="P143" s="19">
        <v>2.0556053765985323</v>
      </c>
      <c r="Q143" s="19">
        <v>2.8656143617712182</v>
      </c>
      <c r="R143" s="19">
        <v>4.7098986803139358</v>
      </c>
      <c r="S143" s="215">
        <f t="shared" si="3"/>
        <v>0.81000898517268594</v>
      </c>
      <c r="T143" s="215">
        <f t="shared" si="4"/>
        <v>1.8442843185427176</v>
      </c>
    </row>
    <row r="144" spans="1:20" x14ac:dyDescent="0.2">
      <c r="A144" s="30">
        <v>47908</v>
      </c>
      <c r="B144" s="19">
        <v>3.4282521487751452</v>
      </c>
      <c r="C144" s="19">
        <v>2.5669410600368971</v>
      </c>
      <c r="D144" s="19">
        <v>3.4708782940011509</v>
      </c>
      <c r="E144" s="19">
        <v>2.8280232447936671</v>
      </c>
      <c r="F144" s="19">
        <v>2.3937717749294043</v>
      </c>
      <c r="O144" s="30">
        <v>47908</v>
      </c>
      <c r="P144" s="19">
        <v>1.9474243087957519</v>
      </c>
      <c r="Q144" s="19">
        <v>2.6754399152832389</v>
      </c>
      <c r="R144" s="19">
        <v>4.3330360546803801</v>
      </c>
      <c r="S144" s="215">
        <f t="shared" si="3"/>
        <v>0.72801560648748698</v>
      </c>
      <c r="T144" s="215">
        <f t="shared" si="4"/>
        <v>1.6575961393971412</v>
      </c>
    </row>
    <row r="145" spans="1:20" x14ac:dyDescent="0.2">
      <c r="A145" s="30">
        <v>47939</v>
      </c>
      <c r="B145" s="19">
        <v>3.2200480104922971</v>
      </c>
      <c r="C145" s="19">
        <v>2.3345582604204473</v>
      </c>
      <c r="D145" s="19">
        <v>3.068093932486442</v>
      </c>
      <c r="E145" s="19">
        <v>2.6171214543863766</v>
      </c>
      <c r="F145" s="19">
        <v>2.1936084499407897</v>
      </c>
      <c r="O145" s="30">
        <v>47939</v>
      </c>
      <c r="P145" s="19">
        <v>1.7921152695175955</v>
      </c>
      <c r="Q145" s="19">
        <v>2.4759171322583309</v>
      </c>
      <c r="R145" s="19">
        <v>4.0328443707557913</v>
      </c>
      <c r="S145" s="215">
        <f t="shared" si="3"/>
        <v>0.6838018627407354</v>
      </c>
      <c r="T145" s="215">
        <f t="shared" si="4"/>
        <v>1.5569272384974604</v>
      </c>
    </row>
    <row r="146" spans="1:20" x14ac:dyDescent="0.2">
      <c r="A146" s="30">
        <v>47969</v>
      </c>
      <c r="B146" s="19">
        <v>3.2479045177490624</v>
      </c>
      <c r="C146" s="19">
        <v>2.2731312865724895</v>
      </c>
      <c r="D146" s="19">
        <v>3.0744417425189421</v>
      </c>
      <c r="E146" s="19">
        <v>2.6111994853708165</v>
      </c>
      <c r="F146" s="19">
        <v>2.1614692589616227</v>
      </c>
      <c r="O146" s="30">
        <v>47969</v>
      </c>
      <c r="P146" s="19">
        <v>1.7805972720450067</v>
      </c>
      <c r="Q146" s="19">
        <v>2.4703146775011211</v>
      </c>
      <c r="R146" s="19">
        <v>4.0407108316098244</v>
      </c>
      <c r="S146" s="215">
        <f t="shared" si="3"/>
        <v>0.68971740545611437</v>
      </c>
      <c r="T146" s="215">
        <f t="shared" si="4"/>
        <v>1.5703961541087033</v>
      </c>
    </row>
    <row r="147" spans="1:20" x14ac:dyDescent="0.2">
      <c r="A147" s="30">
        <v>48000</v>
      </c>
      <c r="B147" s="19">
        <v>3.2672743521320156</v>
      </c>
      <c r="C147" s="19">
        <v>2.2761977485574718</v>
      </c>
      <c r="D147" s="19">
        <v>3.1070897211408717</v>
      </c>
      <c r="E147" s="19">
        <v>2.6003041132087303</v>
      </c>
      <c r="F147" s="19">
        <v>2.1490546306884601</v>
      </c>
      <c r="O147" s="30">
        <v>48000</v>
      </c>
      <c r="P147" s="19">
        <v>1.7661764167048719</v>
      </c>
      <c r="Q147" s="19">
        <v>2.4600071548780398</v>
      </c>
      <c r="R147" s="19">
        <v>4.0397688285869853</v>
      </c>
      <c r="S147" s="215">
        <f t="shared" si="3"/>
        <v>0.69383073817316787</v>
      </c>
      <c r="T147" s="215">
        <f t="shared" si="4"/>
        <v>1.5797616737089455</v>
      </c>
    </row>
    <row r="148" spans="1:20" x14ac:dyDescent="0.2">
      <c r="A148" s="30">
        <v>48030</v>
      </c>
      <c r="B148" s="19">
        <v>3.3659244167786602</v>
      </c>
      <c r="C148" s="19">
        <v>2.3330501806919153</v>
      </c>
      <c r="D148" s="19">
        <v>3.2148361683926758</v>
      </c>
      <c r="E148" s="19">
        <v>2.6473910695456229</v>
      </c>
      <c r="F148" s="19">
        <v>2.1953537474592792</v>
      </c>
      <c r="O148" s="30">
        <v>48030</v>
      </c>
      <c r="P148" s="19">
        <v>1.7897737437266636</v>
      </c>
      <c r="Q148" s="19">
        <v>2.5045535788527515</v>
      </c>
      <c r="R148" s="19">
        <v>4.1320136012283761</v>
      </c>
      <c r="S148" s="215">
        <f t="shared" si="3"/>
        <v>0.71477983512608789</v>
      </c>
      <c r="T148" s="215">
        <f t="shared" si="4"/>
        <v>1.6274600223756246</v>
      </c>
    </row>
    <row r="149" spans="1:20" x14ac:dyDescent="0.2">
      <c r="A149" s="30">
        <v>48061</v>
      </c>
      <c r="B149" s="19">
        <v>3.5316695657047972</v>
      </c>
      <c r="C149" s="19">
        <v>2.4497556561146951</v>
      </c>
      <c r="D149" s="19">
        <v>3.3819669338561935</v>
      </c>
      <c r="E149" s="19">
        <v>2.7275374376554398</v>
      </c>
      <c r="F149" s="19">
        <v>2.2623015215959512</v>
      </c>
      <c r="O149" s="30">
        <v>48061</v>
      </c>
      <c r="P149" s="19">
        <v>1.8303986379691095</v>
      </c>
      <c r="Q149" s="19">
        <v>2.5803757251879103</v>
      </c>
      <c r="R149" s="19">
        <v>4.2879752784559511</v>
      </c>
      <c r="S149" s="215">
        <f t="shared" si="3"/>
        <v>0.74997708721880074</v>
      </c>
      <c r="T149" s="215">
        <f t="shared" si="4"/>
        <v>1.7075995532680408</v>
      </c>
    </row>
    <row r="150" spans="1:20" x14ac:dyDescent="0.2">
      <c r="A150" s="30">
        <v>48092</v>
      </c>
      <c r="B150" s="19">
        <v>3.5361747550389193</v>
      </c>
      <c r="C150" s="19">
        <v>2.4507288394780575</v>
      </c>
      <c r="D150" s="19">
        <v>3.3867654655600297</v>
      </c>
      <c r="E150" s="19">
        <v>2.7219552665800713</v>
      </c>
      <c r="F150" s="19">
        <v>2.259887020315007</v>
      </c>
      <c r="O150" s="30">
        <v>48092</v>
      </c>
      <c r="P150" s="19">
        <v>1.8241609362065441</v>
      </c>
      <c r="Q150" s="19">
        <v>2.5750947348931978</v>
      </c>
      <c r="R150" s="19">
        <v>4.2848725948094746</v>
      </c>
      <c r="S150" s="215">
        <f t="shared" si="3"/>
        <v>0.75093379868665378</v>
      </c>
      <c r="T150" s="215">
        <f t="shared" si="4"/>
        <v>1.7097778599162767</v>
      </c>
    </row>
    <row r="151" spans="1:20" x14ac:dyDescent="0.2">
      <c r="A151" s="30">
        <v>48122</v>
      </c>
      <c r="B151" s="19">
        <v>3.5565785784903765</v>
      </c>
      <c r="C151" s="19">
        <v>2.474893057230604</v>
      </c>
      <c r="D151" s="19">
        <v>3.4083839216712262</v>
      </c>
      <c r="E151" s="19">
        <v>2.7377305392468365</v>
      </c>
      <c r="F151" s="19">
        <v>2.2840518462028792</v>
      </c>
      <c r="O151" s="30">
        <v>48122</v>
      </c>
      <c r="P151" s="19">
        <v>1.8347521606837953</v>
      </c>
      <c r="Q151" s="19">
        <v>2.5900188675872453</v>
      </c>
      <c r="R151" s="19">
        <v>4.3096621917442857</v>
      </c>
      <c r="S151" s="215">
        <f t="shared" si="3"/>
        <v>0.75526670690344999</v>
      </c>
      <c r="T151" s="215">
        <f t="shared" si="4"/>
        <v>1.7196433241570404</v>
      </c>
    </row>
    <row r="152" spans="1:20" x14ac:dyDescent="0.2">
      <c r="A152" s="30">
        <v>48153</v>
      </c>
      <c r="B152" s="19">
        <v>3.7710638563525669</v>
      </c>
      <c r="C152" s="19">
        <v>2.7139959546729076</v>
      </c>
      <c r="D152" s="19">
        <v>3.6632476359680397</v>
      </c>
      <c r="E152" s="19">
        <v>3.0649376381985141</v>
      </c>
      <c r="F152" s="19">
        <v>2.5231547876775071</v>
      </c>
      <c r="O152" s="30">
        <v>48153</v>
      </c>
      <c r="P152" s="19">
        <v>2.0987575170633694</v>
      </c>
      <c r="Q152" s="19">
        <v>2.8995718158209569</v>
      </c>
      <c r="R152" s="19">
        <v>4.7229210382354854</v>
      </c>
      <c r="S152" s="215">
        <f t="shared" si="3"/>
        <v>0.80081429875758747</v>
      </c>
      <c r="T152" s="215">
        <f t="shared" si="4"/>
        <v>1.8233492224145285</v>
      </c>
    </row>
    <row r="153" spans="1:20" x14ac:dyDescent="0.2">
      <c r="A153" s="30">
        <v>48183</v>
      </c>
      <c r="B153" s="19">
        <v>3.8324719374147547</v>
      </c>
      <c r="C153" s="19">
        <v>2.7842216428420961</v>
      </c>
      <c r="D153" s="19">
        <v>3.7398030182927871</v>
      </c>
      <c r="E153" s="19">
        <v>3.0783254293037015</v>
      </c>
      <c r="F153" s="19">
        <v>2.6376387012097569</v>
      </c>
      <c r="O153" s="30">
        <v>48183</v>
      </c>
      <c r="P153" s="19">
        <v>2.0983825060735595</v>
      </c>
      <c r="Q153" s="19">
        <v>2.9122372812715063</v>
      </c>
      <c r="R153" s="19">
        <v>4.7652779597631056</v>
      </c>
      <c r="S153" s="215">
        <f t="shared" si="3"/>
        <v>0.8138547751979468</v>
      </c>
      <c r="T153" s="215">
        <f t="shared" si="4"/>
        <v>1.8530406784915994</v>
      </c>
    </row>
    <row r="154" spans="1:20" x14ac:dyDescent="0.2">
      <c r="A154" s="30">
        <v>48214</v>
      </c>
      <c r="B154" s="19">
        <v>4.0407412041110566</v>
      </c>
      <c r="C154" s="19">
        <v>2.9128269522410042</v>
      </c>
      <c r="D154" s="19">
        <v>6.043266053442359</v>
      </c>
      <c r="E154" s="19">
        <v>3.374457773073706</v>
      </c>
      <c r="F154" s="19">
        <v>2.7250376510041532</v>
      </c>
      <c r="O154" s="30">
        <v>48214</v>
      </c>
      <c r="P154" s="19">
        <v>2.3170696094459835</v>
      </c>
      <c r="Q154" s="19">
        <v>3.1923920834596538</v>
      </c>
      <c r="R154" s="19">
        <v>5.2879314656648386</v>
      </c>
      <c r="S154" s="215">
        <f t="shared" si="3"/>
        <v>0.87532247401367025</v>
      </c>
      <c r="T154" s="215">
        <f t="shared" si="4"/>
        <v>2.0955393822051849</v>
      </c>
    </row>
    <row r="155" spans="1:20" x14ac:dyDescent="0.2">
      <c r="A155" s="30">
        <v>48245</v>
      </c>
      <c r="B155" s="19">
        <v>3.6929995503395476</v>
      </c>
      <c r="C155" s="19">
        <v>2.6779449943084543</v>
      </c>
      <c r="D155" s="19">
        <v>5.8399621671619766</v>
      </c>
      <c r="E155" s="19">
        <v>2.8885894650943529</v>
      </c>
      <c r="F155" s="19">
        <v>2.4871037948130059</v>
      </c>
      <c r="O155" s="30">
        <v>48245</v>
      </c>
      <c r="P155" s="19">
        <v>1.9327451381057912</v>
      </c>
      <c r="Q155" s="19">
        <v>2.7327383422352121</v>
      </c>
      <c r="R155" s="19">
        <v>4.647937956684431</v>
      </c>
      <c r="S155" s="215">
        <f t="shared" si="3"/>
        <v>0.79999320412942088</v>
      </c>
      <c r="T155" s="215">
        <f t="shared" si="4"/>
        <v>1.9151996144492189</v>
      </c>
    </row>
    <row r="156" spans="1:20" x14ac:dyDescent="0.2">
      <c r="A156" s="30">
        <v>48274</v>
      </c>
      <c r="B156" s="19">
        <v>3.5029322351361478</v>
      </c>
      <c r="C156" s="19">
        <v>2.6399318022223461</v>
      </c>
      <c r="D156" s="19">
        <v>3.5455588060079535</v>
      </c>
      <c r="E156" s="19">
        <v>2.8888687562974198</v>
      </c>
      <c r="F156" s="19">
        <v>2.4490906352269461</v>
      </c>
      <c r="O156" s="30">
        <v>48274</v>
      </c>
      <c r="P156" s="19">
        <v>1.9741825472561507</v>
      </c>
      <c r="Q156" s="19">
        <v>2.7330025645445764</v>
      </c>
      <c r="R156" s="19">
        <v>4.5496327522080584</v>
      </c>
      <c r="S156" s="215">
        <f t="shared" si="3"/>
        <v>0.75882001728842563</v>
      </c>
      <c r="T156" s="215">
        <f t="shared" si="4"/>
        <v>1.8166301876634821</v>
      </c>
    </row>
    <row r="157" spans="1:20" x14ac:dyDescent="0.2">
      <c r="A157" s="30">
        <v>48305</v>
      </c>
      <c r="B157" s="19">
        <v>3.2929686091842485</v>
      </c>
      <c r="C157" s="19">
        <v>2.4047992083808492</v>
      </c>
      <c r="D157" s="19">
        <v>3.1375758179620572</v>
      </c>
      <c r="E157" s="19">
        <v>2.6869322446942459</v>
      </c>
      <c r="F157" s="19">
        <v>2.246972739800241</v>
      </c>
      <c r="O157" s="30">
        <v>48305</v>
      </c>
      <c r="P157" s="19">
        <v>1.8286245398101528</v>
      </c>
      <c r="Q157" s="19">
        <v>2.5419613471533062</v>
      </c>
      <c r="R157" s="19">
        <v>4.2497038271444492</v>
      </c>
      <c r="S157" s="215">
        <f t="shared" si="3"/>
        <v>0.71333680734315341</v>
      </c>
      <c r="T157" s="215">
        <f t="shared" si="4"/>
        <v>1.7077424799911429</v>
      </c>
    </row>
    <row r="158" spans="1:20" x14ac:dyDescent="0.2">
      <c r="A158" s="30">
        <v>48335</v>
      </c>
      <c r="B158" s="19">
        <v>3.3146334670486244</v>
      </c>
      <c r="C158" s="19">
        <v>2.37858720131225</v>
      </c>
      <c r="D158" s="19">
        <v>3.1248354918776311</v>
      </c>
      <c r="E158" s="19">
        <v>2.6408864395281273</v>
      </c>
      <c r="F158" s="19">
        <v>2.1902294867937862</v>
      </c>
      <c r="O158" s="30">
        <v>48335</v>
      </c>
      <c r="P158" s="19">
        <v>1.7803699594046849</v>
      </c>
      <c r="Q158" s="19">
        <v>2.498399900018959</v>
      </c>
      <c r="R158" s="19">
        <v>4.2173778342427353</v>
      </c>
      <c r="S158" s="215">
        <f t="shared" si="3"/>
        <v>0.71802994061427405</v>
      </c>
      <c r="T158" s="215">
        <f t="shared" si="4"/>
        <v>1.7189779342237763</v>
      </c>
    </row>
    <row r="159" spans="1:20" x14ac:dyDescent="0.2">
      <c r="A159" s="30">
        <v>48366</v>
      </c>
      <c r="B159" s="19">
        <v>3.3382712079057577</v>
      </c>
      <c r="C159" s="19">
        <v>2.3762213581965113</v>
      </c>
      <c r="D159" s="19">
        <v>3.1680519613593257</v>
      </c>
      <c r="E159" s="19">
        <v>2.6372072060974663</v>
      </c>
      <c r="F159" s="19">
        <v>2.1853939018885744</v>
      </c>
      <c r="O159" s="30">
        <v>48366</v>
      </c>
      <c r="P159" s="19">
        <v>1.771768728006005</v>
      </c>
      <c r="Q159" s="19">
        <v>2.4949191761613485</v>
      </c>
      <c r="R159" s="19">
        <v>4.2261557071054661</v>
      </c>
      <c r="S159" s="215">
        <f t="shared" si="3"/>
        <v>0.72315044815534346</v>
      </c>
      <c r="T159" s="215">
        <f t="shared" si="4"/>
        <v>1.7312365309441176</v>
      </c>
    </row>
    <row r="160" spans="1:20" x14ac:dyDescent="0.2">
      <c r="A160" s="30">
        <v>48396</v>
      </c>
      <c r="B160" s="19">
        <v>3.4396389916750363</v>
      </c>
      <c r="C160" s="19">
        <v>2.4402318763560453</v>
      </c>
      <c r="D160" s="19">
        <v>3.2854112605427606</v>
      </c>
      <c r="E160" s="19">
        <v>2.7072243292719165</v>
      </c>
      <c r="F160" s="19">
        <v>2.2493902396825116</v>
      </c>
      <c r="O160" s="30">
        <v>48396</v>
      </c>
      <c r="P160" s="19">
        <v>1.8160494246133316</v>
      </c>
      <c r="Q160" s="19">
        <v>2.561158591427501</v>
      </c>
      <c r="R160" s="19">
        <v>4.3449647308284192</v>
      </c>
      <c r="S160" s="215">
        <f t="shared" si="3"/>
        <v>0.74510916681416939</v>
      </c>
      <c r="T160" s="215">
        <f t="shared" si="4"/>
        <v>1.7838061394009181</v>
      </c>
    </row>
    <row r="161" spans="1:20" x14ac:dyDescent="0.2">
      <c r="A161" s="30">
        <v>48427</v>
      </c>
      <c r="B161" s="19">
        <v>3.5437103895455313</v>
      </c>
      <c r="C161" s="19">
        <v>2.4657588094338134</v>
      </c>
      <c r="D161" s="19">
        <v>3.3809071723402093</v>
      </c>
      <c r="E161" s="19">
        <v>2.7360172132716953</v>
      </c>
      <c r="F161" s="19">
        <v>2.2749171874377314</v>
      </c>
      <c r="O161" s="30">
        <v>48427</v>
      </c>
      <c r="P161" s="19">
        <v>1.8207444286900951</v>
      </c>
      <c r="Q161" s="19">
        <v>2.5883979825007337</v>
      </c>
      <c r="R161" s="19">
        <v>4.4261758319871438</v>
      </c>
      <c r="S161" s="215">
        <f t="shared" si="3"/>
        <v>0.7676535538106386</v>
      </c>
      <c r="T161" s="215">
        <f t="shared" si="4"/>
        <v>1.8377778494864101</v>
      </c>
    </row>
    <row r="162" spans="1:20" x14ac:dyDescent="0.2">
      <c r="A162" s="30">
        <v>48458</v>
      </c>
      <c r="B162" s="19">
        <v>3.5593246482314953</v>
      </c>
      <c r="C162" s="19">
        <v>2.4707937824909449</v>
      </c>
      <c r="D162" s="19">
        <v>3.4051604802063951</v>
      </c>
      <c r="E162" s="19">
        <v>2.7421447584485552</v>
      </c>
      <c r="F162" s="19">
        <v>2.2799527974958229</v>
      </c>
      <c r="O162" s="30">
        <v>48458</v>
      </c>
      <c r="P162" s="19">
        <v>1.8231589410904703</v>
      </c>
      <c r="Q162" s="19">
        <v>2.5941949217511606</v>
      </c>
      <c r="R162" s="19">
        <v>4.4400703682742426</v>
      </c>
      <c r="S162" s="215">
        <f t="shared" si="3"/>
        <v>0.77103598066069035</v>
      </c>
      <c r="T162" s="215">
        <f t="shared" si="4"/>
        <v>1.845875446523082</v>
      </c>
    </row>
    <row r="163" spans="1:20" x14ac:dyDescent="0.2">
      <c r="A163" s="30">
        <v>48488</v>
      </c>
      <c r="B163" s="19">
        <v>3.5802701500046461</v>
      </c>
      <c r="C163" s="19">
        <v>2.4955382450107741</v>
      </c>
      <c r="D163" s="19">
        <v>3.4308566197236243</v>
      </c>
      <c r="E163" s="19">
        <v>2.7623243110813114</v>
      </c>
      <c r="F163" s="19">
        <v>2.3046975183386245</v>
      </c>
      <c r="O163" s="30">
        <v>48488</v>
      </c>
      <c r="P163" s="19">
        <v>1.8377124216669716</v>
      </c>
      <c r="Q163" s="19">
        <v>2.6132857056355014</v>
      </c>
      <c r="R163" s="19">
        <v>4.470023546365133</v>
      </c>
      <c r="S163" s="215">
        <f t="shared" ref="S163:S225" si="5">Q163-P163</f>
        <v>0.77557328396852987</v>
      </c>
      <c r="T163" s="215">
        <f t="shared" ref="T163:T225" si="6">R163-Q163</f>
        <v>1.8567378407296316</v>
      </c>
    </row>
    <row r="164" spans="1:20" x14ac:dyDescent="0.2">
      <c r="A164" s="30">
        <v>48519</v>
      </c>
      <c r="B164" s="19">
        <v>3.7812394048637907</v>
      </c>
      <c r="C164" s="19">
        <v>2.7202329413762163</v>
      </c>
      <c r="D164" s="19">
        <v>3.670888527300999</v>
      </c>
      <c r="E164" s="19">
        <v>3.0743043926495073</v>
      </c>
      <c r="F164" s="19">
        <v>2.5293920170478517</v>
      </c>
      <c r="O164" s="30">
        <v>48519</v>
      </c>
      <c r="P164" s="19">
        <v>2.0893251007087961</v>
      </c>
      <c r="Q164" s="19">
        <v>2.9084331958612299</v>
      </c>
      <c r="R164" s="19">
        <v>4.869394238943257</v>
      </c>
      <c r="S164" s="215">
        <f t="shared" si="5"/>
        <v>0.81910809515243388</v>
      </c>
      <c r="T164" s="215">
        <f t="shared" si="6"/>
        <v>1.960961043082027</v>
      </c>
    </row>
    <row r="165" spans="1:20" x14ac:dyDescent="0.2">
      <c r="A165" s="30">
        <v>48549</v>
      </c>
      <c r="B165" s="19">
        <v>3.8418660222405308</v>
      </c>
      <c r="C165" s="19">
        <v>2.825705620056123</v>
      </c>
      <c r="D165" s="19">
        <v>3.7401029309361231</v>
      </c>
      <c r="E165" s="19">
        <v>3.0852737533226238</v>
      </c>
      <c r="F165" s="19">
        <v>2.6348638292694613</v>
      </c>
      <c r="O165" s="30">
        <v>48549</v>
      </c>
      <c r="P165" s="19">
        <v>2.0865694252250284</v>
      </c>
      <c r="Q165" s="19">
        <v>2.9188107150149434</v>
      </c>
      <c r="R165" s="19">
        <v>4.9112128868170224</v>
      </c>
      <c r="S165" s="215">
        <f t="shared" si="5"/>
        <v>0.83224128978991496</v>
      </c>
      <c r="T165" s="215">
        <f t="shared" si="6"/>
        <v>1.992402171802079</v>
      </c>
    </row>
    <row r="166" spans="1:20" x14ac:dyDescent="0.2">
      <c r="A166" s="30">
        <v>48580</v>
      </c>
      <c r="B166" s="19">
        <v>4.2069691583439379</v>
      </c>
      <c r="C166" s="19">
        <v>3.0579955444473641</v>
      </c>
      <c r="D166" s="19">
        <v>6.2088785825481265</v>
      </c>
      <c r="E166" s="19">
        <v>3.503778045432596</v>
      </c>
      <c r="F166" s="19">
        <v>2.8671536949509355</v>
      </c>
      <c r="O166" s="30">
        <v>48580</v>
      </c>
      <c r="P166" s="19">
        <v>2.4301408129396851</v>
      </c>
      <c r="Q166" s="19">
        <v>3.3147350023735043</v>
      </c>
      <c r="R166" s="19">
        <v>5.5577478594055174</v>
      </c>
      <c r="S166" s="215">
        <f t="shared" si="5"/>
        <v>0.88459418943381918</v>
      </c>
      <c r="T166" s="215">
        <f t="shared" si="6"/>
        <v>2.2430128570320131</v>
      </c>
    </row>
    <row r="167" spans="1:20" x14ac:dyDescent="0.2">
      <c r="A167" s="30">
        <v>48611</v>
      </c>
      <c r="B167" s="19">
        <v>3.9502110350893647</v>
      </c>
      <c r="C167" s="19">
        <v>2.8543001914037931</v>
      </c>
      <c r="D167" s="19">
        <v>6.0971736519117936</v>
      </c>
      <c r="E167" s="19">
        <v>3.0622534468572709</v>
      </c>
      <c r="F167" s="19">
        <v>2.6634581306570451</v>
      </c>
      <c r="O167" s="30">
        <v>48611</v>
      </c>
      <c r="P167" s="19">
        <v>2.06642647032746</v>
      </c>
      <c r="Q167" s="19">
        <v>2.8970324474943903</v>
      </c>
      <c r="R167" s="19">
        <v>5.0031506067211717</v>
      </c>
      <c r="S167" s="215">
        <f t="shared" si="5"/>
        <v>0.8306059771669303</v>
      </c>
      <c r="T167" s="215">
        <f t="shared" si="6"/>
        <v>2.1061181592267815</v>
      </c>
    </row>
    <row r="168" spans="1:20" x14ac:dyDescent="0.2">
      <c r="A168" s="30">
        <v>48639</v>
      </c>
      <c r="B168" s="19">
        <v>3.5402573563306192</v>
      </c>
      <c r="C168" s="19">
        <v>2.5944207013072877</v>
      </c>
      <c r="D168" s="19">
        <v>3.5752840213189589</v>
      </c>
      <c r="E168" s="19">
        <v>2.8448852468125332</v>
      </c>
      <c r="F168" s="19">
        <v>2.4035796884250251</v>
      </c>
      <c r="O168" s="30">
        <v>48639</v>
      </c>
      <c r="P168" s="19">
        <v>1.9469866185063769</v>
      </c>
      <c r="Q168" s="19">
        <v>2.691392143871147</v>
      </c>
      <c r="R168" s="19">
        <v>4.5789369459770004</v>
      </c>
      <c r="S168" s="215">
        <f t="shared" si="5"/>
        <v>0.74440552536477012</v>
      </c>
      <c r="T168" s="215">
        <f t="shared" si="6"/>
        <v>1.8875448021058534</v>
      </c>
    </row>
    <row r="169" spans="1:20" x14ac:dyDescent="0.2">
      <c r="A169" s="30">
        <v>48670</v>
      </c>
      <c r="B169" s="19">
        <v>3.3284214025385084</v>
      </c>
      <c r="C169" s="19">
        <v>2.4931330919527763</v>
      </c>
      <c r="D169" s="19">
        <v>3.1363121486194974</v>
      </c>
      <c r="E169" s="19">
        <v>2.7443177548192206</v>
      </c>
      <c r="F169" s="19">
        <v>2.3022917277904096</v>
      </c>
      <c r="O169" s="30">
        <v>48670</v>
      </c>
      <c r="P169" s="19">
        <v>1.8963876341705761</v>
      </c>
      <c r="Q169" s="19">
        <v>2.5962506761501234</v>
      </c>
      <c r="R169" s="19">
        <v>4.3708517532003865</v>
      </c>
      <c r="S169" s="215">
        <f t="shared" si="5"/>
        <v>0.6998630419795473</v>
      </c>
      <c r="T169" s="215">
        <f t="shared" si="6"/>
        <v>1.7746010770502632</v>
      </c>
    </row>
    <row r="170" spans="1:20" x14ac:dyDescent="0.2">
      <c r="A170" s="30">
        <v>48700</v>
      </c>
      <c r="B170" s="19">
        <v>3.3522083836220284</v>
      </c>
      <c r="C170" s="19">
        <v>2.4730115553327474</v>
      </c>
      <c r="D170" s="19">
        <v>3.1485321168339153</v>
      </c>
      <c r="E170" s="19">
        <v>2.7333621870443099</v>
      </c>
      <c r="F170" s="19">
        <v>2.2821703736599055</v>
      </c>
      <c r="O170" s="30">
        <v>48700</v>
      </c>
      <c r="P170" s="19">
        <v>1.8810215047091596</v>
      </c>
      <c r="Q170" s="19">
        <v>2.5858862057117871</v>
      </c>
      <c r="R170" s="19">
        <v>4.3731696919721346</v>
      </c>
      <c r="S170" s="215">
        <f t="shared" si="5"/>
        <v>0.70486470100262744</v>
      </c>
      <c r="T170" s="215">
        <f t="shared" si="6"/>
        <v>1.7872834862603475</v>
      </c>
    </row>
    <row r="171" spans="1:20" x14ac:dyDescent="0.2">
      <c r="A171" s="30">
        <v>48731</v>
      </c>
      <c r="B171" s="19">
        <v>3.3727735048181713</v>
      </c>
      <c r="C171" s="19">
        <v>2.4627856075839927</v>
      </c>
      <c r="D171" s="19">
        <v>3.1639314791831366</v>
      </c>
      <c r="E171" s="19">
        <v>2.74257906068171</v>
      </c>
      <c r="F171" s="19">
        <v>2.2719448652559149</v>
      </c>
      <c r="O171" s="30">
        <v>48731</v>
      </c>
      <c r="P171" s="19">
        <v>1.885416888075129</v>
      </c>
      <c r="Q171" s="19">
        <v>2.5946057916165453</v>
      </c>
      <c r="R171" s="19">
        <v>4.3928539009851626</v>
      </c>
      <c r="S171" s="215">
        <f t="shared" si="5"/>
        <v>0.70918890354141628</v>
      </c>
      <c r="T171" s="215">
        <f t="shared" si="6"/>
        <v>1.7982481093686173</v>
      </c>
    </row>
    <row r="172" spans="1:20" x14ac:dyDescent="0.2">
      <c r="A172" s="30">
        <v>48761</v>
      </c>
      <c r="B172" s="19">
        <v>3.4420014048330247</v>
      </c>
      <c r="C172" s="19">
        <v>2.5004802405495896</v>
      </c>
      <c r="D172" s="19">
        <v>3.2327393220715441</v>
      </c>
      <c r="E172" s="19">
        <v>2.7910353959023113</v>
      </c>
      <c r="F172" s="19">
        <v>2.3096391029090819</v>
      </c>
      <c r="O172" s="30">
        <v>48761</v>
      </c>
      <c r="P172" s="19">
        <v>1.9167023426736969</v>
      </c>
      <c r="Q172" s="19">
        <v>2.6404477109275719</v>
      </c>
      <c r="R172" s="19">
        <v>4.4756057818276824</v>
      </c>
      <c r="S172" s="215">
        <f t="shared" si="5"/>
        <v>0.72374536825387503</v>
      </c>
      <c r="T172" s="215">
        <f t="shared" si="6"/>
        <v>1.8351580709001105</v>
      </c>
    </row>
    <row r="173" spans="1:20" x14ac:dyDescent="0.2">
      <c r="A173" s="30">
        <v>48792</v>
      </c>
      <c r="B173" s="19">
        <v>3.5853370872652621</v>
      </c>
      <c r="C173" s="19">
        <v>2.5761239291678284</v>
      </c>
      <c r="D173" s="19">
        <v>3.3756600585517522</v>
      </c>
      <c r="E173" s="19">
        <v>2.8710445813040515</v>
      </c>
      <c r="F173" s="19">
        <v>2.3852827621724293</v>
      </c>
      <c r="O173" s="30">
        <v>48792</v>
      </c>
      <c r="P173" s="19">
        <v>1.9622556916165539</v>
      </c>
      <c r="Q173" s="19">
        <v>2.7161400761184109</v>
      </c>
      <c r="R173" s="19">
        <v>4.6277198573914928</v>
      </c>
      <c r="S173" s="215">
        <f t="shared" si="5"/>
        <v>0.75388438450185702</v>
      </c>
      <c r="T173" s="215">
        <f t="shared" si="6"/>
        <v>1.9115797812730819</v>
      </c>
    </row>
    <row r="174" spans="1:20" x14ac:dyDescent="0.2">
      <c r="A174" s="30">
        <v>48823</v>
      </c>
      <c r="B174" s="19">
        <v>3.60729109806827</v>
      </c>
      <c r="C174" s="19">
        <v>2.5902560984496272</v>
      </c>
      <c r="D174" s="19">
        <v>3.3988479412049788</v>
      </c>
      <c r="E174" s="19">
        <v>2.8864649602819341</v>
      </c>
      <c r="F174" s="19">
        <v>2.3994147191205712</v>
      </c>
      <c r="O174" s="30">
        <v>48823</v>
      </c>
      <c r="P174" s="19">
        <v>1.9722278359417273</v>
      </c>
      <c r="Q174" s="19">
        <v>2.7307284630781634</v>
      </c>
      <c r="R174" s="19">
        <v>4.6540133761554277</v>
      </c>
      <c r="S174" s="215">
        <f t="shared" si="5"/>
        <v>0.75850062713643607</v>
      </c>
      <c r="T174" s="215">
        <f t="shared" si="6"/>
        <v>1.9232849130772642</v>
      </c>
    </row>
    <row r="175" spans="1:20" x14ac:dyDescent="0.2">
      <c r="A175" s="30">
        <v>48853</v>
      </c>
      <c r="B175" s="19">
        <v>3.6286617979864282</v>
      </c>
      <c r="C175" s="19">
        <v>2.612335797566951</v>
      </c>
      <c r="D175" s="19">
        <v>3.4235273126959687</v>
      </c>
      <c r="E175" s="19">
        <v>2.9038673110136619</v>
      </c>
      <c r="F175" s="19">
        <v>2.4214939774254054</v>
      </c>
      <c r="O175" s="30">
        <v>48853</v>
      </c>
      <c r="P175" s="19">
        <v>1.9841976686588587</v>
      </c>
      <c r="Q175" s="19">
        <v>2.7471918863732623</v>
      </c>
      <c r="R175" s="19">
        <v>4.6818709297319749</v>
      </c>
      <c r="S175" s="215">
        <f t="shared" si="5"/>
        <v>0.76299421771440357</v>
      </c>
      <c r="T175" s="215">
        <f t="shared" si="6"/>
        <v>1.9346790433587127</v>
      </c>
    </row>
    <row r="176" spans="1:20" x14ac:dyDescent="0.2">
      <c r="A176" s="30">
        <v>48884</v>
      </c>
      <c r="B176" s="19">
        <v>3.8285324536790561</v>
      </c>
      <c r="C176" s="19">
        <v>2.8570357583061412</v>
      </c>
      <c r="D176" s="19">
        <v>3.7056251040688024</v>
      </c>
      <c r="E176" s="19">
        <v>3.1905606827448274</v>
      </c>
      <c r="F176" s="19">
        <v>2.6661953951452979</v>
      </c>
      <c r="O176" s="30">
        <v>48884</v>
      </c>
      <c r="P176" s="19">
        <v>2.2133962146632502</v>
      </c>
      <c r="Q176" s="19">
        <v>3.0184169873651969</v>
      </c>
      <c r="R176" s="19">
        <v>5.0596602658271808</v>
      </c>
      <c r="S176" s="215">
        <f t="shared" si="5"/>
        <v>0.80502077270194672</v>
      </c>
      <c r="T176" s="215">
        <f t="shared" si="6"/>
        <v>2.0412432784619838</v>
      </c>
    </row>
    <row r="177" spans="1:20" x14ac:dyDescent="0.2">
      <c r="A177" s="30">
        <v>48914</v>
      </c>
      <c r="B177" s="19">
        <v>3.9067311977117374</v>
      </c>
      <c r="C177" s="19">
        <v>2.9480564340201592</v>
      </c>
      <c r="D177" s="19">
        <v>3.8032911720086746</v>
      </c>
      <c r="E177" s="19">
        <v>3.2161000045789057</v>
      </c>
      <c r="F177" s="19">
        <v>2.7572146872658214</v>
      </c>
      <c r="O177" s="30">
        <v>48914</v>
      </c>
      <c r="P177" s="19">
        <v>2.2211148334891186</v>
      </c>
      <c r="Q177" s="19">
        <v>3.0425783591537621</v>
      </c>
      <c r="R177" s="19">
        <v>5.1255145480382467</v>
      </c>
      <c r="S177" s="215">
        <f t="shared" si="5"/>
        <v>0.82146352566464342</v>
      </c>
      <c r="T177" s="215">
        <f t="shared" si="6"/>
        <v>2.0829361888844846</v>
      </c>
    </row>
    <row r="178" spans="1:20" x14ac:dyDescent="0.2">
      <c r="A178" s="30">
        <v>48945</v>
      </c>
      <c r="B178" s="19">
        <v>4.092921872100014</v>
      </c>
      <c r="C178" s="19">
        <v>3.1139131202241987</v>
      </c>
      <c r="D178" s="19">
        <v>6.0947577769991295</v>
      </c>
      <c r="E178" s="19">
        <v>3.3091161586750193</v>
      </c>
      <c r="F178" s="19">
        <v>2.9230721220193798</v>
      </c>
      <c r="O178" s="30">
        <v>48945</v>
      </c>
      <c r="P178" s="19">
        <v>2.2719907346498314</v>
      </c>
      <c r="Q178" s="19">
        <v>3.1305759142986935</v>
      </c>
      <c r="R178" s="19">
        <v>5.4420347962496924</v>
      </c>
      <c r="S178" s="215">
        <f t="shared" si="5"/>
        <v>0.85858517964886216</v>
      </c>
      <c r="T178" s="215">
        <f t="shared" si="6"/>
        <v>2.3114588819509989</v>
      </c>
    </row>
    <row r="179" spans="1:20" x14ac:dyDescent="0.2">
      <c r="A179" s="30">
        <v>48976</v>
      </c>
      <c r="B179" s="19">
        <v>3.9144825626507127</v>
      </c>
      <c r="C179" s="19">
        <v>3.0332172220703955</v>
      </c>
      <c r="D179" s="19">
        <v>6.0614451794731412</v>
      </c>
      <c r="E179" s="19">
        <v>3.2214748951467742</v>
      </c>
      <c r="F179" s="19">
        <v>2.8423756488243779</v>
      </c>
      <c r="O179" s="30">
        <v>48976</v>
      </c>
      <c r="P179" s="19">
        <v>2.226509851813784</v>
      </c>
      <c r="Q179" s="19">
        <v>3.0476632525654508</v>
      </c>
      <c r="R179" s="19">
        <v>5.2583493517454523</v>
      </c>
      <c r="S179" s="215">
        <f t="shared" si="5"/>
        <v>0.82115340075166676</v>
      </c>
      <c r="T179" s="215">
        <f t="shared" si="6"/>
        <v>2.2106860991800015</v>
      </c>
    </row>
    <row r="180" spans="1:20" x14ac:dyDescent="0.2">
      <c r="A180" s="30">
        <v>49004</v>
      </c>
      <c r="B180" s="19">
        <v>3.5528931822579173</v>
      </c>
      <c r="C180" s="19">
        <v>2.7470837675513082</v>
      </c>
      <c r="D180" s="19">
        <v>3.5718546975537331</v>
      </c>
      <c r="E180" s="19">
        <v>2.9982377565217644</v>
      </c>
      <c r="F180" s="19">
        <v>2.5562419327323207</v>
      </c>
      <c r="O180" s="30">
        <v>49004</v>
      </c>
      <c r="P180" s="19">
        <v>2.0911690118091486</v>
      </c>
      <c r="Q180" s="19">
        <v>2.836470663413114</v>
      </c>
      <c r="R180" s="19">
        <v>4.8429508160722632</v>
      </c>
      <c r="S180" s="215">
        <f t="shared" si="5"/>
        <v>0.74530165160396544</v>
      </c>
      <c r="T180" s="215">
        <f t="shared" si="6"/>
        <v>2.0064801526591491</v>
      </c>
    </row>
    <row r="181" spans="1:20" x14ac:dyDescent="0.2">
      <c r="A181" s="30">
        <v>49035</v>
      </c>
      <c r="B181" s="19">
        <v>3.3284957969108069</v>
      </c>
      <c r="C181" s="19">
        <v>2.5293833172017859</v>
      </c>
      <c r="D181" s="19">
        <v>3.1351694768122358</v>
      </c>
      <c r="E181" s="19">
        <v>2.7764279591213787</v>
      </c>
      <c r="F181" s="19">
        <v>2.3385421047063173</v>
      </c>
      <c r="O181" s="30">
        <v>49035</v>
      </c>
      <c r="P181" s="19">
        <v>1.928399303016006</v>
      </c>
      <c r="Q181" s="19">
        <v>2.6266284046345163</v>
      </c>
      <c r="R181" s="19">
        <v>4.5063811616443994</v>
      </c>
      <c r="S181" s="215">
        <f t="shared" si="5"/>
        <v>0.69822910161851026</v>
      </c>
      <c r="T181" s="215">
        <f t="shared" si="6"/>
        <v>1.8797527570098831</v>
      </c>
    </row>
    <row r="182" spans="1:20" x14ac:dyDescent="0.2">
      <c r="A182" s="30">
        <v>49065</v>
      </c>
      <c r="B182" s="19">
        <v>3.3569438050648444</v>
      </c>
      <c r="C182" s="19">
        <v>2.4910333932206403</v>
      </c>
      <c r="D182" s="19">
        <v>3.1531186796638355</v>
      </c>
      <c r="E182" s="19">
        <v>2.7400406815959579</v>
      </c>
      <c r="F182" s="19">
        <v>2.3001928646939538</v>
      </c>
      <c r="O182" s="30">
        <v>49065</v>
      </c>
      <c r="P182" s="19">
        <v>1.8880076380248165</v>
      </c>
      <c r="Q182" s="19">
        <v>2.5922043683826108</v>
      </c>
      <c r="R182" s="19">
        <v>4.4880230077074508</v>
      </c>
      <c r="S182" s="215">
        <f t="shared" si="5"/>
        <v>0.70419673035779429</v>
      </c>
      <c r="T182" s="215">
        <f t="shared" si="6"/>
        <v>1.89581863932484</v>
      </c>
    </row>
    <row r="183" spans="1:20" x14ac:dyDescent="0.2">
      <c r="A183" s="30">
        <v>49096</v>
      </c>
      <c r="B183" s="19">
        <v>3.3777145865729672</v>
      </c>
      <c r="C183" s="19">
        <v>2.4847168397785739</v>
      </c>
      <c r="D183" s="19">
        <v>3.1686913796630978</v>
      </c>
      <c r="E183" s="19">
        <v>2.7479474487513835</v>
      </c>
      <c r="F183" s="19">
        <v>2.2938757182832528</v>
      </c>
      <c r="O183" s="30">
        <v>49096</v>
      </c>
      <c r="P183" s="19">
        <v>1.891130650409387</v>
      </c>
      <c r="Q183" s="19">
        <v>2.5996845333662</v>
      </c>
      <c r="R183" s="19">
        <v>4.507233376418915</v>
      </c>
      <c r="S183" s="215">
        <f t="shared" si="5"/>
        <v>0.70855388295681299</v>
      </c>
      <c r="T183" s="215">
        <f t="shared" si="6"/>
        <v>1.907548843052715</v>
      </c>
    </row>
    <row r="184" spans="1:20" x14ac:dyDescent="0.2">
      <c r="A184" s="30">
        <v>49126</v>
      </c>
      <c r="B184" s="19">
        <v>3.4312820453318107</v>
      </c>
      <c r="C184" s="19">
        <v>2.4997970440952528</v>
      </c>
      <c r="D184" s="19">
        <v>3.2218834330083781</v>
      </c>
      <c r="E184" s="19">
        <v>2.7878398837821003</v>
      </c>
      <c r="F184" s="19">
        <v>2.3089548129853417</v>
      </c>
      <c r="O184" s="30">
        <v>49126</v>
      </c>
      <c r="P184" s="19">
        <v>1.9176337112730986</v>
      </c>
      <c r="Q184" s="19">
        <v>2.6374246096528817</v>
      </c>
      <c r="R184" s="19">
        <v>4.575225429704151</v>
      </c>
      <c r="S184" s="215">
        <f t="shared" si="5"/>
        <v>0.71979089837978316</v>
      </c>
      <c r="T184" s="215">
        <f t="shared" si="6"/>
        <v>1.9378008200512693</v>
      </c>
    </row>
    <row r="185" spans="1:20" x14ac:dyDescent="0.2">
      <c r="A185" s="30">
        <v>49157</v>
      </c>
      <c r="B185" s="19">
        <v>3.5985157290159662</v>
      </c>
      <c r="C185" s="19">
        <v>2.6140729993003351</v>
      </c>
      <c r="D185" s="19">
        <v>3.3887549728367392</v>
      </c>
      <c r="E185" s="19">
        <v>2.9043922588113493</v>
      </c>
      <c r="F185" s="19">
        <v>2.4232315460948319</v>
      </c>
      <c r="O185" s="30">
        <v>49157</v>
      </c>
      <c r="P185" s="19">
        <v>1.9928164734248923</v>
      </c>
      <c r="Q185" s="19">
        <v>2.7476885111071514</v>
      </c>
      <c r="R185" s="19">
        <v>4.7799337880995907</v>
      </c>
      <c r="S185" s="215">
        <f t="shared" si="5"/>
        <v>0.75487203768225908</v>
      </c>
      <c r="T185" s="215">
        <f t="shared" si="6"/>
        <v>2.0322452769924393</v>
      </c>
    </row>
    <row r="186" spans="1:20" x14ac:dyDescent="0.2">
      <c r="A186" s="30">
        <v>49188</v>
      </c>
      <c r="B186" s="19">
        <v>3.6207265877086008</v>
      </c>
      <c r="C186" s="19">
        <v>2.6296262634314065</v>
      </c>
      <c r="D186" s="19">
        <v>3.4123528184505547</v>
      </c>
      <c r="E186" s="19">
        <v>2.9209951009216648</v>
      </c>
      <c r="F186" s="19">
        <v>2.4387859306039426</v>
      </c>
      <c r="O186" s="30">
        <v>49188</v>
      </c>
      <c r="P186" s="19">
        <v>2.0038642826835034</v>
      </c>
      <c r="Q186" s="19">
        <v>2.7633955625151847</v>
      </c>
      <c r="R186" s="19">
        <v>4.8081843202300014</v>
      </c>
      <c r="S186" s="215">
        <f t="shared" si="5"/>
        <v>0.75953127983168134</v>
      </c>
      <c r="T186" s="215">
        <f t="shared" si="6"/>
        <v>2.0447887577148167</v>
      </c>
    </row>
    <row r="187" spans="1:20" x14ac:dyDescent="0.2">
      <c r="A187" s="30">
        <v>49218</v>
      </c>
      <c r="B187" s="19">
        <v>3.6381992967137258</v>
      </c>
      <c r="C187" s="19">
        <v>2.6519514324856166</v>
      </c>
      <c r="D187" s="19">
        <v>3.4317657991301505</v>
      </c>
      <c r="E187" s="19">
        <v>2.9347578893904487</v>
      </c>
      <c r="F187" s="19">
        <v>2.4611109626686973</v>
      </c>
      <c r="O187" s="30">
        <v>49218</v>
      </c>
      <c r="P187" s="19">
        <v>2.013219207380152</v>
      </c>
      <c r="Q187" s="19">
        <v>2.7764157926999204</v>
      </c>
      <c r="R187" s="19">
        <v>4.8310721828015017</v>
      </c>
      <c r="S187" s="215">
        <f t="shared" si="5"/>
        <v>0.76319658531976842</v>
      </c>
      <c r="T187" s="215">
        <f t="shared" si="6"/>
        <v>2.0546563901015813</v>
      </c>
    </row>
    <row r="188" spans="1:20" x14ac:dyDescent="0.2">
      <c r="A188" s="30">
        <v>49249</v>
      </c>
      <c r="B188" s="19">
        <v>3.8444301795544655</v>
      </c>
      <c r="C188" s="19">
        <v>2.875074702262987</v>
      </c>
      <c r="D188" s="19">
        <v>3.7225588665158185</v>
      </c>
      <c r="E188" s="19">
        <v>3.2198701909651612</v>
      </c>
      <c r="F188" s="19">
        <v>2.6974566591596716</v>
      </c>
      <c r="O188" s="30">
        <v>49249</v>
      </c>
      <c r="P188" s="19">
        <v>2.2396868381281791</v>
      </c>
      <c r="Q188" s="19">
        <v>3.046145128685946</v>
      </c>
      <c r="R188" s="19">
        <v>5.2172694653477247</v>
      </c>
      <c r="S188" s="215">
        <f t="shared" si="5"/>
        <v>0.80645829055776685</v>
      </c>
      <c r="T188" s="215">
        <f t="shared" si="6"/>
        <v>2.1711243366617787</v>
      </c>
    </row>
    <row r="189" spans="1:20" x14ac:dyDescent="0.2">
      <c r="A189" s="30">
        <v>49279</v>
      </c>
      <c r="B189" s="19">
        <v>3.9244862364045794</v>
      </c>
      <c r="C189" s="19">
        <v>2.9966363164080563</v>
      </c>
      <c r="D189" s="19">
        <v>3.8211248891273124</v>
      </c>
      <c r="E189" s="19">
        <v>3.262794995236558</v>
      </c>
      <c r="F189" s="19">
        <v>2.8067098255582348</v>
      </c>
      <c r="O189" s="30">
        <v>49279</v>
      </c>
      <c r="P189" s="19">
        <v>2.2635020625206388</v>
      </c>
      <c r="Q189" s="19">
        <v>3.0867539655881351</v>
      </c>
      <c r="R189" s="19">
        <v>5.3030895937044571</v>
      </c>
      <c r="S189" s="215">
        <f t="shared" si="5"/>
        <v>0.82325190306749629</v>
      </c>
      <c r="T189" s="215">
        <f t="shared" si="6"/>
        <v>2.216335628116322</v>
      </c>
    </row>
    <row r="190" spans="1:20" x14ac:dyDescent="0.2">
      <c r="A190" s="30">
        <v>49310</v>
      </c>
      <c r="B190" s="19">
        <v>4.2269999954732684</v>
      </c>
      <c r="C190" s="19">
        <v>3.1771599945375035</v>
      </c>
      <c r="D190" s="19">
        <v>6.2288359444047074</v>
      </c>
      <c r="E190" s="19">
        <v>3.4648435891632565</v>
      </c>
      <c r="F190" s="19">
        <v>3.0454200046952948</v>
      </c>
      <c r="O190" s="30">
        <v>49310</v>
      </c>
      <c r="P190" s="19">
        <v>2.3549085384087478</v>
      </c>
      <c r="Q190" s="19">
        <v>3.2779012180067699</v>
      </c>
      <c r="R190" s="19">
        <v>5.7388145398337853</v>
      </c>
      <c r="S190" s="215">
        <f t="shared" si="5"/>
        <v>0.92299267959802211</v>
      </c>
      <c r="T190" s="215">
        <f t="shared" si="6"/>
        <v>2.4609133218270154</v>
      </c>
    </row>
    <row r="191" spans="1:20" x14ac:dyDescent="0.2">
      <c r="A191" s="30">
        <v>49341</v>
      </c>
      <c r="B191" s="19">
        <v>4.0615168306777116</v>
      </c>
      <c r="C191" s="19">
        <v>3.1271694520748943</v>
      </c>
      <c r="D191" s="19">
        <v>6.2084794475001406</v>
      </c>
      <c r="E191" s="19">
        <v>3.3050382081418692</v>
      </c>
      <c r="F191" s="19">
        <v>2.9408411444252596</v>
      </c>
      <c r="O191" s="30">
        <v>49341</v>
      </c>
      <c r="P191" s="19">
        <v>2.2398596212316915</v>
      </c>
      <c r="Q191" s="19">
        <v>3.1267179857441731</v>
      </c>
      <c r="R191" s="19">
        <v>5.4912888128421624</v>
      </c>
      <c r="S191" s="215">
        <f t="shared" si="5"/>
        <v>0.88685836451248168</v>
      </c>
      <c r="T191" s="215">
        <f t="shared" si="6"/>
        <v>2.3645708270979893</v>
      </c>
    </row>
    <row r="192" spans="1:20" x14ac:dyDescent="0.2">
      <c r="A192" s="30">
        <v>49369</v>
      </c>
      <c r="B192" s="19">
        <v>3.6580937768255608</v>
      </c>
      <c r="C192" s="19">
        <v>2.8430917409968455</v>
      </c>
      <c r="D192" s="19">
        <v>3.6798447619173675</v>
      </c>
      <c r="E192" s="19">
        <v>3.0959086180543203</v>
      </c>
      <c r="F192" s="19">
        <v>2.6522499502101748</v>
      </c>
      <c r="O192" s="30">
        <v>49369</v>
      </c>
      <c r="P192" s="19">
        <v>2.1301034438121271</v>
      </c>
      <c r="Q192" s="19">
        <v>2.9288717856405828</v>
      </c>
      <c r="R192" s="19">
        <v>5.0585741082152502</v>
      </c>
      <c r="S192" s="215">
        <f t="shared" si="5"/>
        <v>0.79876834182845569</v>
      </c>
      <c r="T192" s="215">
        <f t="shared" si="6"/>
        <v>2.1297023225746674</v>
      </c>
    </row>
    <row r="193" spans="1:20" x14ac:dyDescent="0.2">
      <c r="A193" s="30">
        <v>49400</v>
      </c>
      <c r="B193" s="19">
        <v>3.3233889816482738</v>
      </c>
      <c r="C193" s="19">
        <v>2.507893398253672</v>
      </c>
      <c r="D193" s="19">
        <v>3.1299565402220653</v>
      </c>
      <c r="E193" s="19">
        <v>2.7542042908935476</v>
      </c>
      <c r="F193" s="19">
        <v>2.3170530350928273</v>
      </c>
      <c r="O193" s="30">
        <v>49400</v>
      </c>
      <c r="P193" s="19">
        <v>1.879920399872788</v>
      </c>
      <c r="Q193" s="19">
        <v>2.6056037934859999</v>
      </c>
      <c r="R193" s="19">
        <v>4.5404446326887173</v>
      </c>
      <c r="S193" s="215">
        <f t="shared" si="5"/>
        <v>0.72568339361321188</v>
      </c>
      <c r="T193" s="215">
        <f t="shared" si="6"/>
        <v>1.9348408392027174</v>
      </c>
    </row>
    <row r="194" spans="1:20" x14ac:dyDescent="0.2">
      <c r="A194" s="30">
        <v>49430</v>
      </c>
      <c r="B194" s="19">
        <v>3.3420979275287088</v>
      </c>
      <c r="C194" s="19">
        <v>2.4734206418098914</v>
      </c>
      <c r="D194" s="19">
        <v>3.1377635095809371</v>
      </c>
      <c r="E194" s="19">
        <v>2.7227465480878874</v>
      </c>
      <c r="F194" s="19">
        <v>2.282580384815875</v>
      </c>
      <c r="O194" s="30">
        <v>49430</v>
      </c>
      <c r="P194" s="19">
        <v>1.8460747110824776</v>
      </c>
      <c r="Q194" s="19">
        <v>2.5758433235528333</v>
      </c>
      <c r="R194" s="19">
        <v>4.5215763071141462</v>
      </c>
      <c r="S194" s="215">
        <f t="shared" si="5"/>
        <v>0.72976861247035574</v>
      </c>
      <c r="T194" s="215">
        <f t="shared" si="6"/>
        <v>1.9457329835613129</v>
      </c>
    </row>
    <row r="195" spans="1:20" x14ac:dyDescent="0.2">
      <c r="A195" s="30">
        <v>49461</v>
      </c>
      <c r="B195" s="19">
        <v>3.3681137294932246</v>
      </c>
      <c r="C195" s="19">
        <v>2.4674409097228374</v>
      </c>
      <c r="D195" s="19">
        <v>3.158746997062249</v>
      </c>
      <c r="E195" s="19">
        <v>2.7370773520796039</v>
      </c>
      <c r="F195" s="19">
        <v>2.2765998033942059</v>
      </c>
      <c r="O195" s="30">
        <v>49461</v>
      </c>
      <c r="P195" s="19">
        <v>1.8539515920935079</v>
      </c>
      <c r="Q195" s="19">
        <v>2.5894009225181649</v>
      </c>
      <c r="R195" s="19">
        <v>4.5502800224033662</v>
      </c>
      <c r="S195" s="215">
        <f t="shared" si="5"/>
        <v>0.73544933042465699</v>
      </c>
      <c r="T195" s="215">
        <f t="shared" si="6"/>
        <v>1.9608790998852013</v>
      </c>
    </row>
    <row r="196" spans="1:20" x14ac:dyDescent="0.2">
      <c r="A196" s="30">
        <v>49491</v>
      </c>
      <c r="B196" s="19">
        <v>3.4136242635301639</v>
      </c>
      <c r="C196" s="19">
        <v>2.4746561227969437</v>
      </c>
      <c r="D196" s="19">
        <v>3.203895291350769</v>
      </c>
      <c r="E196" s="19">
        <v>2.7645621682940367</v>
      </c>
      <c r="F196" s="19">
        <v>2.2838151686244581</v>
      </c>
      <c r="O196" s="30">
        <v>49491</v>
      </c>
      <c r="P196" s="19">
        <v>1.8700159726576997</v>
      </c>
      <c r="Q196" s="19">
        <v>2.6154028213709024</v>
      </c>
      <c r="R196" s="19">
        <v>4.6027776580942579</v>
      </c>
      <c r="S196" s="215">
        <f t="shared" si="5"/>
        <v>0.74538684871320271</v>
      </c>
      <c r="T196" s="215">
        <f t="shared" si="6"/>
        <v>1.9873748367233555</v>
      </c>
    </row>
    <row r="197" spans="1:20" x14ac:dyDescent="0.2">
      <c r="A197" s="30">
        <v>49522</v>
      </c>
      <c r="B197" s="19">
        <v>3.5352179654810159</v>
      </c>
      <c r="C197" s="19">
        <v>2.5422125924537511</v>
      </c>
      <c r="D197" s="19">
        <v>3.3275881756795038</v>
      </c>
      <c r="E197" s="19">
        <v>2.8390944370004862</v>
      </c>
      <c r="F197" s="19">
        <v>2.3513714401358015</v>
      </c>
      <c r="O197" s="30">
        <v>49522</v>
      </c>
      <c r="P197" s="19">
        <v>1.9139761548981447</v>
      </c>
      <c r="Q197" s="19">
        <v>2.685913771746204</v>
      </c>
      <c r="R197" s="19">
        <v>4.7440791363383976</v>
      </c>
      <c r="S197" s="215">
        <f t="shared" si="5"/>
        <v>0.77193761684805939</v>
      </c>
      <c r="T197" s="215">
        <f t="shared" si="6"/>
        <v>2.0581653645921936</v>
      </c>
    </row>
    <row r="198" spans="1:20" x14ac:dyDescent="0.2">
      <c r="A198" s="30">
        <v>49553</v>
      </c>
      <c r="B198" s="19">
        <v>3.5551506357177627</v>
      </c>
      <c r="C198" s="19">
        <v>2.5566995932899421</v>
      </c>
      <c r="D198" s="19">
        <v>3.3493071101312939</v>
      </c>
      <c r="E198" s="19">
        <v>2.8539727169033435</v>
      </c>
      <c r="F198" s="19">
        <v>2.365858850961855</v>
      </c>
      <c r="O198" s="30">
        <v>49553</v>
      </c>
      <c r="P198" s="19">
        <v>1.9236992642740325</v>
      </c>
      <c r="Q198" s="19">
        <v>2.6999893080757387</v>
      </c>
      <c r="R198" s="19">
        <v>4.7697592560078261</v>
      </c>
      <c r="S198" s="215">
        <f t="shared" si="5"/>
        <v>0.77629004380170619</v>
      </c>
      <c r="T198" s="215">
        <f t="shared" si="6"/>
        <v>2.0697699479320875</v>
      </c>
    </row>
    <row r="199" spans="1:20" x14ac:dyDescent="0.2">
      <c r="A199" s="30">
        <v>49583</v>
      </c>
      <c r="B199" s="19">
        <v>3.5762640327456081</v>
      </c>
      <c r="C199" s="19">
        <v>2.5890717852300842</v>
      </c>
      <c r="D199" s="19">
        <v>3.3750810890139293</v>
      </c>
      <c r="E199" s="19">
        <v>2.8712491523096513</v>
      </c>
      <c r="F199" s="19">
        <v>2.3982306475895676</v>
      </c>
      <c r="O199" s="30">
        <v>49583</v>
      </c>
      <c r="P199" s="19">
        <v>1.9354333196316607</v>
      </c>
      <c r="Q199" s="19">
        <v>2.716333609688157</v>
      </c>
      <c r="R199" s="19">
        <v>4.7983955472276447</v>
      </c>
      <c r="S199" s="215">
        <f t="shared" si="5"/>
        <v>0.7809002900564963</v>
      </c>
      <c r="T199" s="215">
        <f t="shared" si="6"/>
        <v>2.0820619375394878</v>
      </c>
    </row>
    <row r="200" spans="1:20" x14ac:dyDescent="0.2">
      <c r="A200" s="30">
        <v>49614</v>
      </c>
      <c r="B200" s="19">
        <v>3.7565949112974915</v>
      </c>
      <c r="C200" s="19">
        <v>2.7958504585684656</v>
      </c>
      <c r="D200" s="19">
        <v>3.6360167253871198</v>
      </c>
      <c r="E200" s="19">
        <v>3.121688282846252</v>
      </c>
      <c r="F200" s="19">
        <v>2.6050088669057532</v>
      </c>
      <c r="O200" s="30">
        <v>49614</v>
      </c>
      <c r="P200" s="19">
        <v>2.1329838338185718</v>
      </c>
      <c r="Q200" s="19">
        <v>2.9532605329091637</v>
      </c>
      <c r="R200" s="19">
        <v>5.1403091422821854</v>
      </c>
      <c r="S200" s="215">
        <f t="shared" si="5"/>
        <v>0.82027669909059187</v>
      </c>
      <c r="T200" s="215">
        <f t="shared" si="6"/>
        <v>2.1870486093730217</v>
      </c>
    </row>
    <row r="201" spans="1:20" x14ac:dyDescent="0.2">
      <c r="A201" s="30">
        <v>49644</v>
      </c>
      <c r="B201" s="19">
        <v>3.8377848298676098</v>
      </c>
      <c r="C201" s="19">
        <v>2.8862219397869238</v>
      </c>
      <c r="D201" s="19">
        <v>3.7344873881711629</v>
      </c>
      <c r="E201" s="19">
        <v>3.1673369316258992</v>
      </c>
      <c r="F201" s="19">
        <v>2.7097982182103753</v>
      </c>
      <c r="O201" s="30">
        <v>49644</v>
      </c>
      <c r="P201" s="19">
        <v>2.1584412110149791</v>
      </c>
      <c r="Q201" s="19">
        <v>2.9964462518556627</v>
      </c>
      <c r="R201" s="19">
        <v>5.2307627468263238</v>
      </c>
      <c r="S201" s="215">
        <f t="shared" si="5"/>
        <v>0.83800504084068361</v>
      </c>
      <c r="T201" s="215">
        <f t="shared" si="6"/>
        <v>2.2343164949706611</v>
      </c>
    </row>
    <row r="202" spans="1:20" x14ac:dyDescent="0.2">
      <c r="A202" s="30">
        <v>49675</v>
      </c>
      <c r="B202" s="19">
        <v>4.0324498532686848</v>
      </c>
      <c r="C202" s="19">
        <v>2.9632121381496033</v>
      </c>
      <c r="D202" s="19">
        <v>6.0342857728452417</v>
      </c>
      <c r="E202" s="19">
        <v>3.224498170554317</v>
      </c>
      <c r="F202" s="19">
        <v>2.8327045617091522</v>
      </c>
      <c r="O202" s="30">
        <v>49675</v>
      </c>
      <c r="P202" s="19">
        <v>2.1469511948679019</v>
      </c>
      <c r="Q202" s="19">
        <v>3.0505234099970155</v>
      </c>
      <c r="R202" s="19">
        <v>5.580101224276997</v>
      </c>
      <c r="S202" s="215">
        <f t="shared" si="5"/>
        <v>0.90357221512911368</v>
      </c>
      <c r="T202" s="215">
        <f t="shared" si="6"/>
        <v>2.5295778142799814</v>
      </c>
    </row>
    <row r="203" spans="1:20" x14ac:dyDescent="0.2">
      <c r="A203" s="30">
        <v>49706</v>
      </c>
      <c r="B203" s="19">
        <v>3.7266280955873166</v>
      </c>
      <c r="C203" s="19">
        <v>2.7347069446483063</v>
      </c>
      <c r="D203" s="19">
        <v>5.8735907124097455</v>
      </c>
      <c r="E203" s="19">
        <v>2.9104738575269011</v>
      </c>
      <c r="F203" s="19">
        <v>2.5483955532743283</v>
      </c>
      <c r="O203" s="30">
        <v>49706</v>
      </c>
      <c r="P203" s="19">
        <v>1.9183968550391537</v>
      </c>
      <c r="Q203" s="19">
        <v>2.753441982894302</v>
      </c>
      <c r="R203" s="19">
        <v>5.0911761384793506</v>
      </c>
      <c r="S203" s="215">
        <f t="shared" si="5"/>
        <v>0.83504512785514828</v>
      </c>
      <c r="T203" s="215">
        <f t="shared" si="6"/>
        <v>2.3377341555850486</v>
      </c>
    </row>
    <row r="204" spans="1:20" x14ac:dyDescent="0.2">
      <c r="A204" s="30">
        <v>49735</v>
      </c>
      <c r="B204" s="19">
        <v>3.6037143322521064</v>
      </c>
      <c r="C204" s="19">
        <v>2.7638658609101561</v>
      </c>
      <c r="D204" s="19">
        <v>3.6257758259600998</v>
      </c>
      <c r="E204" s="19">
        <v>3.0340684097439445</v>
      </c>
      <c r="F204" s="19">
        <v>2.5730246205275482</v>
      </c>
      <c r="O204" s="30">
        <v>49735</v>
      </c>
      <c r="P204" s="19">
        <v>2.0628649120815363</v>
      </c>
      <c r="Q204" s="19">
        <v>2.870368107501585</v>
      </c>
      <c r="R204" s="19">
        <v>5.1309977881108644</v>
      </c>
      <c r="S204" s="215">
        <f t="shared" si="5"/>
        <v>0.80750319542004867</v>
      </c>
      <c r="T204" s="215">
        <f t="shared" si="6"/>
        <v>2.2606296806092794</v>
      </c>
    </row>
    <row r="205" spans="1:20" x14ac:dyDescent="0.2">
      <c r="A205" s="30">
        <v>49766</v>
      </c>
      <c r="B205" s="19">
        <v>3.3965300780163608</v>
      </c>
      <c r="C205" s="19">
        <v>2.5759932538078054</v>
      </c>
      <c r="D205" s="19">
        <v>3.2026301233809593</v>
      </c>
      <c r="E205" s="19">
        <v>2.8192775576898494</v>
      </c>
      <c r="F205" s="19">
        <v>2.3851525114797276</v>
      </c>
      <c r="O205" s="30">
        <v>49766</v>
      </c>
      <c r="P205" s="19">
        <v>1.9060877619462551</v>
      </c>
      <c r="Q205" s="19">
        <v>2.6671660934866162</v>
      </c>
      <c r="R205" s="19">
        <v>4.7978279599746454</v>
      </c>
      <c r="S205" s="215">
        <f t="shared" si="5"/>
        <v>0.76107833154036109</v>
      </c>
      <c r="T205" s="215">
        <f t="shared" si="6"/>
        <v>2.1306618664880292</v>
      </c>
    </row>
    <row r="206" spans="1:20" x14ac:dyDescent="0.2">
      <c r="A206" s="30">
        <v>49796</v>
      </c>
      <c r="B206" s="19">
        <v>3.4221614043976483</v>
      </c>
      <c r="C206" s="19">
        <v>2.5326130682282879</v>
      </c>
      <c r="D206" s="19">
        <v>3.2172504418656125</v>
      </c>
      <c r="E206" s="19">
        <v>2.7944413733910838</v>
      </c>
      <c r="F206" s="19">
        <v>2.3417717177648765</v>
      </c>
      <c r="O206" s="30">
        <v>49796</v>
      </c>
      <c r="P206" s="19">
        <v>1.8768482446640233</v>
      </c>
      <c r="Q206" s="19">
        <v>2.6436699221101665</v>
      </c>
      <c r="R206" s="19">
        <v>4.7904104596105821</v>
      </c>
      <c r="S206" s="215">
        <f t="shared" si="5"/>
        <v>0.76682167744614316</v>
      </c>
      <c r="T206" s="215">
        <f t="shared" si="6"/>
        <v>2.1467405375004156</v>
      </c>
    </row>
    <row r="207" spans="1:20" x14ac:dyDescent="0.2">
      <c r="A207" s="30">
        <v>49827</v>
      </c>
      <c r="B207" s="19">
        <v>3.4484276842421249</v>
      </c>
      <c r="C207" s="19">
        <v>2.5203006536585697</v>
      </c>
      <c r="D207" s="19">
        <v>3.2386126851311507</v>
      </c>
      <c r="E207" s="19">
        <v>2.8091114772684622</v>
      </c>
      <c r="F207" s="19">
        <v>2.3294586221618645</v>
      </c>
      <c r="O207" s="30">
        <v>49827</v>
      </c>
      <c r="P207" s="19">
        <v>1.8848412136466364</v>
      </c>
      <c r="Q207" s="19">
        <v>2.6575485143555295</v>
      </c>
      <c r="R207" s="19">
        <v>4.8207660326433031</v>
      </c>
      <c r="S207" s="215">
        <f t="shared" si="5"/>
        <v>0.77270730070889315</v>
      </c>
      <c r="T207" s="215">
        <f t="shared" si="6"/>
        <v>2.1632175182877735</v>
      </c>
    </row>
    <row r="208" spans="1:20" x14ac:dyDescent="0.2">
      <c r="A208" s="30">
        <v>49857</v>
      </c>
      <c r="B208" s="19">
        <v>3.5023245635006921</v>
      </c>
      <c r="C208" s="19">
        <v>2.5211813813709343</v>
      </c>
      <c r="D208" s="19">
        <v>3.2919483895330739</v>
      </c>
      <c r="E208" s="19">
        <v>2.8180253654570162</v>
      </c>
      <c r="F208" s="19">
        <v>2.3303397300199689</v>
      </c>
      <c r="O208" s="30">
        <v>49857</v>
      </c>
      <c r="P208" s="19">
        <v>1.8811972046207301</v>
      </c>
      <c r="Q208" s="19">
        <v>2.6659814621058446</v>
      </c>
      <c r="R208" s="19">
        <v>4.8630087870849197</v>
      </c>
      <c r="S208" s="215">
        <f t="shared" si="5"/>
        <v>0.78478425748511449</v>
      </c>
      <c r="T208" s="215">
        <f t="shared" si="6"/>
        <v>2.197027324979075</v>
      </c>
    </row>
    <row r="209" spans="1:20" x14ac:dyDescent="0.2">
      <c r="A209" s="30">
        <v>49888</v>
      </c>
      <c r="B209" s="19">
        <v>3.609199448123924</v>
      </c>
      <c r="C209" s="19">
        <v>2.5739106701486474</v>
      </c>
      <c r="D209" s="19">
        <v>3.4018034332738161</v>
      </c>
      <c r="E209" s="19">
        <v>2.8711839327084974</v>
      </c>
      <c r="F209" s="19">
        <v>2.3830703250899816</v>
      </c>
      <c r="O209" s="30">
        <v>49888</v>
      </c>
      <c r="P209" s="19">
        <v>1.9075396348104692</v>
      </c>
      <c r="Q209" s="19">
        <v>2.7162719089491323</v>
      </c>
      <c r="R209" s="19">
        <v>4.9803424326991772</v>
      </c>
      <c r="S209" s="215">
        <f t="shared" si="5"/>
        <v>0.80873227413866311</v>
      </c>
      <c r="T209" s="215">
        <f t="shared" si="6"/>
        <v>2.2640705237500449</v>
      </c>
    </row>
    <row r="210" spans="1:20" x14ac:dyDescent="0.2">
      <c r="A210" s="30">
        <v>49919</v>
      </c>
      <c r="B210" s="19">
        <v>3.6294292338113756</v>
      </c>
      <c r="C210" s="19">
        <v>2.5867746316625508</v>
      </c>
      <c r="D210" s="19">
        <v>3.4187049613210831</v>
      </c>
      <c r="E210" s="19">
        <v>2.8840483922769211</v>
      </c>
      <c r="F210" s="19">
        <v>2.3959337376675753</v>
      </c>
      <c r="O210" s="30">
        <v>49919</v>
      </c>
      <c r="P210" s="19">
        <v>1.9151770102680328</v>
      </c>
      <c r="Q210" s="19">
        <v>2.7284422787228895</v>
      </c>
      <c r="R210" s="19">
        <v>5.0052030575101139</v>
      </c>
      <c r="S210" s="215">
        <f t="shared" si="5"/>
        <v>0.81326526845485669</v>
      </c>
      <c r="T210" s="215">
        <f t="shared" si="6"/>
        <v>2.2767607787872244</v>
      </c>
    </row>
    <row r="211" spans="1:20" x14ac:dyDescent="0.2">
      <c r="A211" s="30">
        <v>49949</v>
      </c>
      <c r="B211" s="19">
        <v>3.6506536510076306</v>
      </c>
      <c r="C211" s="19">
        <v>2.6068732905543239</v>
      </c>
      <c r="D211" s="19">
        <v>3.4463784638755182</v>
      </c>
      <c r="E211" s="19">
        <v>2.9027986355855866</v>
      </c>
      <c r="F211" s="19">
        <v>2.4160323510592709</v>
      </c>
      <c r="O211" s="30">
        <v>49949</v>
      </c>
      <c r="P211" s="19">
        <v>1.9281597352444124</v>
      </c>
      <c r="Q211" s="19">
        <v>2.7461808703209711</v>
      </c>
      <c r="R211" s="19">
        <v>5.0362558419225616</v>
      </c>
      <c r="S211" s="215">
        <f t="shared" si="5"/>
        <v>0.81802113507655871</v>
      </c>
      <c r="T211" s="215">
        <f t="shared" si="6"/>
        <v>2.2900749716015905</v>
      </c>
    </row>
    <row r="212" spans="1:20" x14ac:dyDescent="0.2">
      <c r="A212" s="30">
        <v>49980</v>
      </c>
      <c r="B212" s="19">
        <v>3.8437975764961827</v>
      </c>
      <c r="C212" s="19">
        <v>2.8330695386115137</v>
      </c>
      <c r="D212" s="19">
        <v>3.7258505989105442</v>
      </c>
      <c r="E212" s="19">
        <v>3.1440410646712902</v>
      </c>
      <c r="F212" s="19">
        <v>2.6422285991164585</v>
      </c>
      <c r="O212" s="30">
        <v>49980</v>
      </c>
      <c r="P212" s="19">
        <v>2.1131073826916689</v>
      </c>
      <c r="Q212" s="19">
        <v>2.9744072914524082</v>
      </c>
      <c r="R212" s="19">
        <v>5.3856425022774896</v>
      </c>
      <c r="S212" s="215">
        <f t="shared" si="5"/>
        <v>0.86129990876073936</v>
      </c>
      <c r="T212" s="215">
        <f t="shared" si="6"/>
        <v>2.4112352108250814</v>
      </c>
    </row>
    <row r="213" spans="1:20" x14ac:dyDescent="0.2">
      <c r="A213" s="30">
        <v>50010</v>
      </c>
      <c r="B213" s="19">
        <v>3.9081879595823512</v>
      </c>
      <c r="C213" s="19">
        <v>2.9339670992436915</v>
      </c>
      <c r="D213" s="19">
        <v>3.8050859626985036</v>
      </c>
      <c r="E213" s="19">
        <v>3.1760625528599489</v>
      </c>
      <c r="F213" s="19">
        <v>2.7431253084570297</v>
      </c>
      <c r="O213" s="30">
        <v>50010</v>
      </c>
      <c r="P213" s="19">
        <v>2.1289728903711138</v>
      </c>
      <c r="Q213" s="19">
        <v>3.0047010904176141</v>
      </c>
      <c r="R213" s="19">
        <v>5.4563287401903837</v>
      </c>
      <c r="S213" s="215">
        <f t="shared" si="5"/>
        <v>0.87572820004650032</v>
      </c>
      <c r="T213" s="215">
        <f t="shared" si="6"/>
        <v>2.4516276497727696</v>
      </c>
    </row>
    <row r="214" spans="1:20" x14ac:dyDescent="0.2">
      <c r="A214" s="30">
        <v>50041</v>
      </c>
      <c r="B214" s="19">
        <v>4.1246000664623619</v>
      </c>
      <c r="C214" s="19">
        <v>3.1130425760183771</v>
      </c>
      <c r="D214" s="19">
        <v>6.1264359860389188</v>
      </c>
      <c r="E214" s="19">
        <v>3.312494961318448</v>
      </c>
      <c r="F214" s="19">
        <v>2.9222017906364615</v>
      </c>
      <c r="O214" s="30">
        <v>50041</v>
      </c>
      <c r="P214" s="19">
        <v>2.1901141386283993</v>
      </c>
      <c r="Q214" s="19">
        <v>3.1337724168291206</v>
      </c>
      <c r="R214" s="19">
        <v>5.7490613833791899</v>
      </c>
      <c r="S214" s="215">
        <f t="shared" si="5"/>
        <v>0.94365827820072123</v>
      </c>
      <c r="T214" s="215">
        <f t="shared" si="6"/>
        <v>2.6152889665500694</v>
      </c>
    </row>
    <row r="215" spans="1:20" x14ac:dyDescent="0.2">
      <c r="A215" s="30">
        <v>50072</v>
      </c>
      <c r="B215" s="19">
        <v>3.8766935266351492</v>
      </c>
      <c r="C215" s="19">
        <v>2.8693898261116715</v>
      </c>
      <c r="D215" s="19">
        <v>6.0236561434575773</v>
      </c>
      <c r="E215" s="19">
        <v>3.0406359983825579</v>
      </c>
      <c r="F215" s="19">
        <v>2.6785491141169633</v>
      </c>
      <c r="O215" s="30">
        <v>50072</v>
      </c>
      <c r="P215" s="19">
        <v>1.989641067933033</v>
      </c>
      <c r="Q215" s="19">
        <v>2.8765813480834135</v>
      </c>
      <c r="R215" s="19">
        <v>5.3346799863838408</v>
      </c>
      <c r="S215" s="215">
        <f t="shared" si="5"/>
        <v>0.88694028015038051</v>
      </c>
      <c r="T215" s="215">
        <f t="shared" si="6"/>
        <v>2.4580986383004273</v>
      </c>
    </row>
    <row r="216" spans="1:20" x14ac:dyDescent="0.2">
      <c r="A216" s="30">
        <v>50100</v>
      </c>
      <c r="B216" s="19">
        <v>3.5936324878654551</v>
      </c>
      <c r="C216" s="19">
        <v>2.7393631145671522</v>
      </c>
      <c r="D216" s="19">
        <v>3.6163369195648731</v>
      </c>
      <c r="E216" s="19">
        <v>3.0092660674626135</v>
      </c>
      <c r="F216" s="19">
        <v>2.5485211256350269</v>
      </c>
      <c r="O216" s="30">
        <v>50100</v>
      </c>
      <c r="P216" s="19">
        <v>2.0247245914803838</v>
      </c>
      <c r="Q216" s="19">
        <v>2.8469039522284096</v>
      </c>
      <c r="R216" s="19">
        <v>5.1255218167263195</v>
      </c>
      <c r="S216" s="215">
        <f t="shared" si="5"/>
        <v>0.82217936074802589</v>
      </c>
      <c r="T216" s="215">
        <f t="shared" si="6"/>
        <v>2.2786178644979098</v>
      </c>
    </row>
    <row r="217" spans="1:20" x14ac:dyDescent="0.2">
      <c r="A217" s="30">
        <v>50131</v>
      </c>
      <c r="B217" s="19">
        <v>3.3841247726051451</v>
      </c>
      <c r="C217" s="19">
        <v>2.5420827502744117</v>
      </c>
      <c r="D217" s="19">
        <v>3.1864987414841601</v>
      </c>
      <c r="E217" s="19">
        <v>2.7873019294248853</v>
      </c>
      <c r="F217" s="19">
        <v>2.3512421596132227</v>
      </c>
      <c r="O217" s="30">
        <v>50131</v>
      </c>
      <c r="P217" s="19">
        <v>1.86266913386323</v>
      </c>
      <c r="Q217" s="19">
        <v>2.6369156801161324</v>
      </c>
      <c r="R217" s="19">
        <v>4.7826907944568511</v>
      </c>
      <c r="S217" s="215">
        <f t="shared" si="5"/>
        <v>0.77424654625290246</v>
      </c>
      <c r="T217" s="215">
        <f t="shared" si="6"/>
        <v>2.1457751143407187</v>
      </c>
    </row>
    <row r="218" spans="1:20" x14ac:dyDescent="0.2">
      <c r="A218" s="30">
        <v>50161</v>
      </c>
      <c r="B218" s="19">
        <v>3.4105482551880937</v>
      </c>
      <c r="C218" s="19">
        <v>2.5053003917356924</v>
      </c>
      <c r="D218" s="19">
        <v>3.2047349015291173</v>
      </c>
      <c r="E218" s="19">
        <v>2.7770141886684216</v>
      </c>
      <c r="F218" s="19">
        <v>2.3144590559497216</v>
      </c>
      <c r="O218" s="30">
        <v>50161</v>
      </c>
      <c r="P218" s="19">
        <v>1.8468910873567359</v>
      </c>
      <c r="Q218" s="19">
        <v>2.6271830047187161</v>
      </c>
      <c r="R218" s="19">
        <v>4.7897124810202198</v>
      </c>
      <c r="S218" s="215">
        <f t="shared" si="5"/>
        <v>0.78029191736198023</v>
      </c>
      <c r="T218" s="215">
        <f t="shared" si="6"/>
        <v>2.1625294763015037</v>
      </c>
    </row>
    <row r="219" spans="1:20" x14ac:dyDescent="0.2">
      <c r="A219" s="30">
        <v>50192</v>
      </c>
      <c r="B219" s="19">
        <v>3.4373766883853314</v>
      </c>
      <c r="C219" s="19">
        <v>2.5027890271680269</v>
      </c>
      <c r="D219" s="19">
        <v>3.2269955319155361</v>
      </c>
      <c r="E219" s="19">
        <v>2.7933181457178193</v>
      </c>
      <c r="F219" s="19">
        <v>2.3119480573396034</v>
      </c>
      <c r="O219" s="30">
        <v>50192</v>
      </c>
      <c r="P219" s="19">
        <v>1.8561773608863368</v>
      </c>
      <c r="Q219" s="19">
        <v>2.6426072971276691</v>
      </c>
      <c r="R219" s="19">
        <v>4.8221479027992862</v>
      </c>
      <c r="S219" s="215">
        <f t="shared" si="5"/>
        <v>0.78642993624133228</v>
      </c>
      <c r="T219" s="215">
        <f t="shared" si="6"/>
        <v>2.1795406056716171</v>
      </c>
    </row>
    <row r="220" spans="1:20" x14ac:dyDescent="0.2">
      <c r="A220" s="30">
        <v>50222</v>
      </c>
      <c r="B220" s="19">
        <v>3.4910362847839402</v>
      </c>
      <c r="C220" s="19">
        <v>2.4988688909310768</v>
      </c>
      <c r="D220" s="19">
        <v>3.280679896007622</v>
      </c>
      <c r="E220" s="19">
        <v>2.7957844715773659</v>
      </c>
      <c r="F220" s="19">
        <v>2.3080275257902159</v>
      </c>
      <c r="O220" s="30">
        <v>50222</v>
      </c>
      <c r="P220" s="19">
        <v>1.8462339561075758</v>
      </c>
      <c r="Q220" s="19">
        <v>2.6449405546993252</v>
      </c>
      <c r="R220" s="19">
        <v>4.8585051501274057</v>
      </c>
      <c r="S220" s="215">
        <f t="shared" si="5"/>
        <v>0.79870659859174942</v>
      </c>
      <c r="T220" s="215">
        <f t="shared" si="6"/>
        <v>2.2135645954280805</v>
      </c>
    </row>
    <row r="221" spans="1:20" x14ac:dyDescent="0.2">
      <c r="A221" s="30">
        <v>50253</v>
      </c>
      <c r="B221" s="19">
        <v>3.6060408942395181</v>
      </c>
      <c r="C221" s="19">
        <v>2.5587556120984707</v>
      </c>
      <c r="D221" s="19">
        <v>3.3975873770594314</v>
      </c>
      <c r="E221" s="19">
        <v>2.8560287205451815</v>
      </c>
      <c r="F221" s="19">
        <v>2.3679144304256292</v>
      </c>
      <c r="O221" s="30">
        <v>50253</v>
      </c>
      <c r="P221" s="19">
        <v>1.8769161289242562</v>
      </c>
      <c r="Q221" s="19">
        <v>2.7019343819783184</v>
      </c>
      <c r="R221" s="19">
        <v>4.9884200561449585</v>
      </c>
      <c r="S221" s="215">
        <f t="shared" si="5"/>
        <v>0.82501825305406218</v>
      </c>
      <c r="T221" s="215">
        <f t="shared" si="6"/>
        <v>2.2864856741666402</v>
      </c>
    </row>
    <row r="222" spans="1:20" x14ac:dyDescent="0.2">
      <c r="A222" s="30">
        <v>50284</v>
      </c>
      <c r="B222" s="19">
        <v>3.6266845030547135</v>
      </c>
      <c r="C222" s="19">
        <v>2.5719247895431163</v>
      </c>
      <c r="D222" s="19">
        <v>3.4154202205785942</v>
      </c>
      <c r="E222" s="19">
        <v>2.8691983226571396</v>
      </c>
      <c r="F222" s="19">
        <v>2.3810834102140608</v>
      </c>
      <c r="O222" s="30">
        <v>50284</v>
      </c>
      <c r="P222" s="19">
        <v>1.8846521712021469</v>
      </c>
      <c r="Q222" s="19">
        <v>2.7143934306171871</v>
      </c>
      <c r="R222" s="19">
        <v>5.0139686168563209</v>
      </c>
      <c r="S222" s="215">
        <f t="shared" si="5"/>
        <v>0.82974125941504018</v>
      </c>
      <c r="T222" s="215">
        <f t="shared" si="6"/>
        <v>2.2995751862391338</v>
      </c>
    </row>
    <row r="223" spans="1:20" x14ac:dyDescent="0.2">
      <c r="A223" s="30">
        <v>50314</v>
      </c>
      <c r="B223" s="19">
        <v>3.6487636390475378</v>
      </c>
      <c r="C223" s="19">
        <v>2.5914768913316024</v>
      </c>
      <c r="D223" s="19">
        <v>3.4425984084031707</v>
      </c>
      <c r="E223" s="19">
        <v>2.8887500291331891</v>
      </c>
      <c r="F223" s="19">
        <v>2.400635071190047</v>
      </c>
      <c r="O223" s="30">
        <v>50314</v>
      </c>
      <c r="P223" s="19">
        <v>1.8980975462759024</v>
      </c>
      <c r="Q223" s="19">
        <v>2.7328902431926192</v>
      </c>
      <c r="R223" s="19">
        <v>5.0464651675451551</v>
      </c>
      <c r="S223" s="215">
        <f t="shared" si="5"/>
        <v>0.83479269691671676</v>
      </c>
      <c r="T223" s="215">
        <f t="shared" si="6"/>
        <v>2.3135749243525359</v>
      </c>
    </row>
    <row r="224" spans="1:20" x14ac:dyDescent="0.2">
      <c r="A224" s="30">
        <v>50345</v>
      </c>
      <c r="B224" s="19">
        <v>3.8591532281967944</v>
      </c>
      <c r="C224" s="19">
        <v>2.8634125793804843</v>
      </c>
      <c r="D224" s="19">
        <v>3.7446427494907915</v>
      </c>
      <c r="E224" s="19">
        <v>3.1725961195613168</v>
      </c>
      <c r="F224" s="19">
        <v>2.6725711545513677</v>
      </c>
      <c r="O224" s="30">
        <v>50345</v>
      </c>
      <c r="P224" s="19">
        <v>2.1184944118405946</v>
      </c>
      <c r="Q224" s="19">
        <v>3.0014216852614135</v>
      </c>
      <c r="R224" s="19">
        <v>5.4483985303608895</v>
      </c>
      <c r="S224" s="215">
        <f t="shared" si="5"/>
        <v>0.88292727342081889</v>
      </c>
      <c r="T224" s="215">
        <f t="shared" si="6"/>
        <v>2.446976845099476</v>
      </c>
    </row>
    <row r="225" spans="1:20" x14ac:dyDescent="0.2">
      <c r="A225" s="30">
        <v>50375</v>
      </c>
      <c r="B225" s="19">
        <v>3.9219215338223639</v>
      </c>
      <c r="C225" s="19">
        <v>2.9288712551624649</v>
      </c>
      <c r="D225" s="19">
        <v>3.8190670866688765</v>
      </c>
      <c r="E225" s="19">
        <v>3.1833293930967397</v>
      </c>
      <c r="F225" s="19">
        <v>2.7380304991354407</v>
      </c>
      <c r="O225" s="30">
        <v>50375</v>
      </c>
      <c r="P225" s="19">
        <v>2.1142879575926714</v>
      </c>
      <c r="Q225" s="19">
        <v>3.0115758551364999</v>
      </c>
      <c r="R225" s="19">
        <v>5.4983522576491612</v>
      </c>
      <c r="S225" s="215">
        <f t="shared" si="5"/>
        <v>0.89728789754382854</v>
      </c>
      <c r="T225" s="215">
        <f t="shared" si="6"/>
        <v>2.4867764025126613</v>
      </c>
    </row>
    <row r="226" spans="1:20" x14ac:dyDescent="0.2">
      <c r="A226" s="30">
        <v>50406</v>
      </c>
      <c r="B226" s="19">
        <v>4.0753505771023955</v>
      </c>
      <c r="C226" s="19">
        <v>3.0582863527404833</v>
      </c>
      <c r="D226" s="19">
        <v>6.0771865553887183</v>
      </c>
      <c r="E226" s="19">
        <v>3.2465509242144286</v>
      </c>
      <c r="F226" s="19">
        <v>2.8404118114305188</v>
      </c>
      <c r="O226" s="30"/>
      <c r="P226" s="19"/>
      <c r="Q226" s="19"/>
    </row>
    <row r="227" spans="1:20" x14ac:dyDescent="0.2">
      <c r="A227" s="30">
        <v>50437</v>
      </c>
      <c r="B227" s="19">
        <v>3.9280924649532296</v>
      </c>
      <c r="C227" s="19">
        <v>2.9566395038133155</v>
      </c>
      <c r="D227" s="19">
        <v>6.0750550817756581</v>
      </c>
      <c r="E227" s="19">
        <v>3.1618808901530477</v>
      </c>
      <c r="F227" s="19">
        <v>2.7781642968263971</v>
      </c>
      <c r="O227" s="30"/>
      <c r="P227" s="19"/>
      <c r="Q227" s="19"/>
    </row>
    <row r="228" spans="1:20" x14ac:dyDescent="0.2">
      <c r="A228" s="30">
        <v>50465</v>
      </c>
      <c r="B228" s="19">
        <v>3.6088661513228395</v>
      </c>
      <c r="C228" s="19">
        <v>2.7102849139510719</v>
      </c>
      <c r="D228" s="19">
        <v>3.6372227336930298</v>
      </c>
      <c r="E228" s="19">
        <v>2.9855758088907036</v>
      </c>
      <c r="F228" s="19">
        <v>2.5204467592836393</v>
      </c>
      <c r="O228" s="30"/>
      <c r="P228" s="19"/>
      <c r="Q228" s="19"/>
    </row>
    <row r="229" spans="1:20" x14ac:dyDescent="0.2">
      <c r="A229" s="30">
        <v>50496</v>
      </c>
      <c r="B229" s="19">
        <v>3.3888197100758721</v>
      </c>
      <c r="C229" s="19">
        <v>2.5085227008811288</v>
      </c>
      <c r="D229" s="19">
        <v>3.1915423308171067</v>
      </c>
      <c r="E229" s="19">
        <v>2.761394415306734</v>
      </c>
      <c r="F229" s="19">
        <v>2.317682838221037</v>
      </c>
      <c r="O229" s="30"/>
      <c r="P229" s="19"/>
      <c r="Q229" s="19"/>
    </row>
    <row r="230" spans="1:20" x14ac:dyDescent="0.2">
      <c r="A230" s="30">
        <v>50526</v>
      </c>
      <c r="B230" s="19">
        <v>3.412891066590777</v>
      </c>
      <c r="C230" s="19">
        <v>2.5045810411545393</v>
      </c>
      <c r="D230" s="19">
        <v>3.2064984970531634</v>
      </c>
      <c r="E230" s="19">
        <v>2.7743506935251996</v>
      </c>
      <c r="F230" s="19">
        <v>2.3137395365779803</v>
      </c>
      <c r="O230" s="30"/>
      <c r="P230" s="19"/>
      <c r="Q230" s="19"/>
    </row>
    <row r="231" spans="1:20" x14ac:dyDescent="0.2">
      <c r="A231" s="30">
        <v>50557</v>
      </c>
      <c r="B231" s="19">
        <v>3.4404274808619766</v>
      </c>
      <c r="C231" s="19">
        <v>2.4993469446286687</v>
      </c>
      <c r="D231" s="19">
        <v>3.2295687556677293</v>
      </c>
      <c r="E231" s="19">
        <v>2.7931706018427604</v>
      </c>
      <c r="F231" s="19">
        <v>2.3085057472998978</v>
      </c>
      <c r="O231" s="30"/>
      <c r="P231" s="19"/>
      <c r="Q231" s="19"/>
    </row>
    <row r="232" spans="1:20" x14ac:dyDescent="0.2">
      <c r="A232" s="30">
        <v>50587</v>
      </c>
      <c r="B232" s="19">
        <v>3.5116912814651893</v>
      </c>
      <c r="C232" s="19">
        <v>2.4918265058388767</v>
      </c>
      <c r="D232" s="19">
        <v>3.3045613319380358</v>
      </c>
      <c r="E232" s="19">
        <v>2.7889819305586721</v>
      </c>
      <c r="F232" s="19">
        <v>2.3009853388434776</v>
      </c>
      <c r="O232" s="30"/>
      <c r="P232" s="19"/>
      <c r="Q232" s="19"/>
    </row>
    <row r="233" spans="1:20" x14ac:dyDescent="0.2">
      <c r="A233" s="30">
        <v>50618</v>
      </c>
      <c r="B233" s="19">
        <v>3.6281814681742972</v>
      </c>
      <c r="C233" s="19">
        <v>2.5720631915857068</v>
      </c>
      <c r="D233" s="19">
        <v>3.4174467683402368</v>
      </c>
      <c r="E233" s="19">
        <v>2.8691779597922178</v>
      </c>
      <c r="F233" s="19">
        <v>2.3810634715272117</v>
      </c>
      <c r="O233" s="30"/>
      <c r="P233" s="19"/>
      <c r="Q233" s="19"/>
    </row>
    <row r="234" spans="1:20" x14ac:dyDescent="0.2">
      <c r="A234" s="30">
        <v>50649</v>
      </c>
      <c r="B234" s="19">
        <v>3.6516672388008979</v>
      </c>
      <c r="C234" s="19">
        <v>2.5892136607848069</v>
      </c>
      <c r="D234" s="19">
        <v>3.4397385643169365</v>
      </c>
      <c r="E234" s="19">
        <v>2.8864754852144001</v>
      </c>
      <c r="F234" s="19">
        <v>2.3983609822719432</v>
      </c>
      <c r="O234" s="30"/>
      <c r="P234" s="19"/>
      <c r="Q234" s="19"/>
    </row>
    <row r="235" spans="1:20" x14ac:dyDescent="0.2">
      <c r="A235" s="30">
        <v>50679</v>
      </c>
      <c r="B235" s="19">
        <v>3.672838420916396</v>
      </c>
      <c r="C235" s="19">
        <v>2.6219389141798768</v>
      </c>
      <c r="D235" s="19">
        <v>3.4612143268299458</v>
      </c>
      <c r="E235" s="19">
        <v>2.9035644314707048</v>
      </c>
      <c r="F235" s="19">
        <v>2.4154497157053516</v>
      </c>
      <c r="O235" s="30"/>
      <c r="P235" s="19"/>
      <c r="Q235" s="19"/>
    </row>
    <row r="236" spans="1:20" x14ac:dyDescent="0.2">
      <c r="A236" s="30">
        <v>50710</v>
      </c>
      <c r="B236" s="19">
        <v>3.914815522982154</v>
      </c>
      <c r="C236" s="19">
        <v>2.8971354385516142</v>
      </c>
      <c r="D236" s="19">
        <v>3.8008242303970627</v>
      </c>
      <c r="E236" s="19">
        <v>3.220039615545891</v>
      </c>
      <c r="F236" s="19">
        <v>2.6866426097457463</v>
      </c>
      <c r="O236" s="30"/>
      <c r="P236" s="19"/>
      <c r="Q236" s="19"/>
    </row>
    <row r="237" spans="1:20" x14ac:dyDescent="0.2">
      <c r="A237" s="30">
        <v>50740</v>
      </c>
      <c r="B237" s="19">
        <v>3.9732544970403714</v>
      </c>
      <c r="C237" s="19">
        <v>2.894847710754255</v>
      </c>
      <c r="D237" s="19">
        <v>3.8729045938474274</v>
      </c>
      <c r="E237" s="19">
        <v>3.2456987943467279</v>
      </c>
      <c r="F237" s="19">
        <v>2.7670247631442999</v>
      </c>
      <c r="O237" s="30"/>
      <c r="P237" s="19"/>
      <c r="Q237" s="19"/>
    </row>
    <row r="238" spans="1:20" x14ac:dyDescent="0.2">
      <c r="A238" s="30">
        <v>50771</v>
      </c>
      <c r="B238" s="19">
        <v>4.0550803219553462</v>
      </c>
      <c r="C238" s="19">
        <v>3.0099037992228501</v>
      </c>
      <c r="D238" s="19">
        <v>6.0570847092068139</v>
      </c>
      <c r="E238" s="19">
        <v>3.2719385205858629</v>
      </c>
      <c r="F238" s="19">
        <v>2.7412489058819269</v>
      </c>
      <c r="O238" s="30"/>
      <c r="P238" s="19"/>
      <c r="Q238" s="19"/>
    </row>
    <row r="239" spans="1:20" x14ac:dyDescent="0.2">
      <c r="A239" s="30">
        <v>50802</v>
      </c>
      <c r="B239" s="19">
        <v>3.9052127808478181</v>
      </c>
      <c r="C239" s="19">
        <v>2.8848251779767891</v>
      </c>
      <c r="D239" s="19">
        <v>6.052175397670247</v>
      </c>
      <c r="E239" s="19">
        <v>3.060281406634096</v>
      </c>
      <c r="F239" s="19">
        <v>2.6877033439539755</v>
      </c>
      <c r="O239" s="30"/>
      <c r="P239" s="19"/>
      <c r="Q239" s="19"/>
    </row>
    <row r="240" spans="1:20" x14ac:dyDescent="0.2">
      <c r="A240" s="30">
        <v>50830</v>
      </c>
      <c r="B240" s="19">
        <v>3.611348205689767</v>
      </c>
      <c r="C240" s="19">
        <v>2.6884024299067479</v>
      </c>
      <c r="D240" s="19">
        <v>3.637015983497319</v>
      </c>
      <c r="E240" s="19">
        <v>2.9808445758638662</v>
      </c>
      <c r="F240" s="19">
        <v>2.4938293692664084</v>
      </c>
      <c r="O240" s="30"/>
      <c r="P240" s="19"/>
      <c r="Q240" s="19"/>
    </row>
    <row r="241" spans="1:17" x14ac:dyDescent="0.2">
      <c r="A241" s="30">
        <v>50861</v>
      </c>
      <c r="B241" s="19">
        <v>3.3912002992888821</v>
      </c>
      <c r="C241" s="19">
        <v>2.4931640871847476</v>
      </c>
      <c r="D241" s="19">
        <v>3.1895321937029566</v>
      </c>
      <c r="E241" s="19">
        <v>2.7523218484792729</v>
      </c>
      <c r="F241" s="19">
        <v>2.2993758352187892</v>
      </c>
      <c r="O241" s="30"/>
      <c r="P241" s="19"/>
      <c r="Q241" s="19"/>
    </row>
    <row r="242" spans="1:17" x14ac:dyDescent="0.2">
      <c r="A242" s="30">
        <v>50891</v>
      </c>
      <c r="B242" s="19">
        <v>3.4159446018246067</v>
      </c>
      <c r="C242" s="19">
        <v>2.4853325120735015</v>
      </c>
      <c r="D242" s="19">
        <v>3.2078111702913601</v>
      </c>
      <c r="E242" s="19">
        <v>2.7678467557931277</v>
      </c>
      <c r="F242" s="19">
        <v>2.2878764202855715</v>
      </c>
      <c r="O242" s="30"/>
      <c r="P242" s="19"/>
      <c r="Q242" s="19"/>
    </row>
    <row r="243" spans="1:17" x14ac:dyDescent="0.2">
      <c r="A243" s="30">
        <v>50922</v>
      </c>
      <c r="B243" s="19">
        <v>3.444135989589368</v>
      </c>
      <c r="C243" s="19">
        <v>2.4891570629396522</v>
      </c>
      <c r="D243" s="19">
        <v>3.2325691619876369</v>
      </c>
      <c r="E243" s="19">
        <v>2.7820294502107061</v>
      </c>
      <c r="F243" s="19">
        <v>2.2943193670484061</v>
      </c>
      <c r="O243" s="30"/>
      <c r="P243" s="19"/>
      <c r="Q243" s="19"/>
    </row>
    <row r="244" spans="1:17" x14ac:dyDescent="0.2">
      <c r="A244" s="30">
        <v>50952</v>
      </c>
      <c r="B244" s="19">
        <v>3.5216813022212827</v>
      </c>
      <c r="C244" s="19">
        <v>2.49093150105073</v>
      </c>
      <c r="D244" s="19">
        <v>3.3098027600069093</v>
      </c>
      <c r="E244" s="19">
        <v>2.7801477508240238</v>
      </c>
      <c r="F244" s="19">
        <v>2.289514899787187</v>
      </c>
      <c r="O244" s="30"/>
      <c r="P244" s="19"/>
      <c r="Q244" s="19"/>
    </row>
    <row r="245" spans="1:17" x14ac:dyDescent="0.2">
      <c r="A245" s="30">
        <v>50983</v>
      </c>
      <c r="B245" s="19">
        <v>3.6368761019653655</v>
      </c>
      <c r="C245" s="19">
        <v>2.5555913482490116</v>
      </c>
      <c r="D245" s="19">
        <v>3.4244798423527349</v>
      </c>
      <c r="E245" s="19">
        <v>2.8375080953364615</v>
      </c>
      <c r="F245" s="19">
        <v>2.3492199142273282</v>
      </c>
      <c r="O245" s="30"/>
      <c r="P245" s="19"/>
      <c r="Q245" s="19"/>
    </row>
    <row r="246" spans="1:17" x14ac:dyDescent="0.2">
      <c r="A246" s="30">
        <v>51014</v>
      </c>
      <c r="B246" s="19">
        <v>3.661181328835033</v>
      </c>
      <c r="C246" s="19">
        <v>2.5811196942751664</v>
      </c>
      <c r="D246" s="19">
        <v>3.4432171308621808</v>
      </c>
      <c r="E246" s="19">
        <v>2.8539837446946956</v>
      </c>
      <c r="F246" s="19">
        <v>2.363271127144384</v>
      </c>
      <c r="O246" s="30"/>
      <c r="P246" s="19"/>
      <c r="Q246" s="19"/>
    </row>
    <row r="247" spans="1:17" x14ac:dyDescent="0.2">
      <c r="A247" s="30">
        <v>51044</v>
      </c>
      <c r="B247" s="19">
        <v>3.68313374713563</v>
      </c>
      <c r="C247" s="19">
        <v>2.6239429683055726</v>
      </c>
      <c r="D247" s="19">
        <v>3.4728735543116906</v>
      </c>
      <c r="E247" s="19">
        <v>2.8713608145117302</v>
      </c>
      <c r="F247" s="19">
        <v>2.3830669312165274</v>
      </c>
      <c r="O247" s="30"/>
      <c r="P247" s="19"/>
      <c r="Q247" s="19"/>
    </row>
    <row r="248" spans="1:17" x14ac:dyDescent="0.2">
      <c r="A248" s="30">
        <v>51075</v>
      </c>
      <c r="B248" s="19">
        <v>3.9061455104320246</v>
      </c>
      <c r="C248" s="19">
        <v>2.8304039102587453</v>
      </c>
      <c r="D248" s="19">
        <v>3.7915693599597367</v>
      </c>
      <c r="E248" s="19">
        <v>3.1833456251516195</v>
      </c>
      <c r="F248" s="19">
        <v>2.6069024600528543</v>
      </c>
      <c r="O248" s="30"/>
      <c r="P248" s="19"/>
      <c r="Q248" s="19"/>
    </row>
    <row r="249" spans="1:17" x14ac:dyDescent="0.2">
      <c r="A249" s="30">
        <v>51105</v>
      </c>
      <c r="B249" s="19">
        <v>3.988323690501284</v>
      </c>
      <c r="C249" s="19">
        <v>2.9466542397017195</v>
      </c>
      <c r="D249" s="19">
        <v>3.8883804845381831</v>
      </c>
      <c r="E249" s="19">
        <v>3.2126884905188895</v>
      </c>
      <c r="F249" s="19">
        <v>2.7329668789370167</v>
      </c>
      <c r="O249" s="30"/>
      <c r="P249" s="19"/>
      <c r="Q249" s="19"/>
    </row>
    <row r="250" spans="1:17" x14ac:dyDescent="0.2">
      <c r="A250" s="30">
        <v>51136</v>
      </c>
      <c r="B250" s="19">
        <v>4.058359712637543</v>
      </c>
      <c r="C250" s="19">
        <v>2.9708731160456017</v>
      </c>
      <c r="D250" s="19">
        <v>6.0603955389689599</v>
      </c>
      <c r="E250" s="19">
        <v>3.1929473871134233</v>
      </c>
      <c r="F250" s="19">
        <v>2.6857152742835355</v>
      </c>
      <c r="O250" s="30"/>
      <c r="P250" s="19"/>
      <c r="Q250" s="19"/>
    </row>
    <row r="251" spans="1:17" x14ac:dyDescent="0.2">
      <c r="A251" s="30">
        <v>51167</v>
      </c>
      <c r="B251" s="19">
        <v>3.7963049263482298</v>
      </c>
      <c r="C251" s="19">
        <v>2.7353983420121644</v>
      </c>
      <c r="D251" s="19">
        <v>5.9432675431706583</v>
      </c>
      <c r="E251" s="19">
        <v>2.8712093530298861</v>
      </c>
      <c r="F251" s="19">
        <v>2.5004122280513505</v>
      </c>
      <c r="O251" s="30"/>
      <c r="P251" s="19"/>
      <c r="Q251" s="19"/>
    </row>
    <row r="252" spans="1:17" x14ac:dyDescent="0.2">
      <c r="A252" s="30">
        <v>51196</v>
      </c>
      <c r="B252" s="19">
        <v>3.6688832436747569</v>
      </c>
      <c r="C252" s="19">
        <v>2.7314916216233494</v>
      </c>
      <c r="D252" s="19">
        <v>3.6988938856508389</v>
      </c>
      <c r="E252" s="19">
        <v>2.9982919541671373</v>
      </c>
      <c r="F252" s="19">
        <v>2.4975652063668097</v>
      </c>
      <c r="O252" s="30"/>
      <c r="P252" s="19"/>
      <c r="Q252" s="19"/>
    </row>
    <row r="253" spans="1:17" x14ac:dyDescent="0.2">
      <c r="A253" s="30">
        <v>51227</v>
      </c>
      <c r="B253" s="19">
        <v>3.4434818993046936</v>
      </c>
      <c r="C253" s="19">
        <v>2.5429278650478349</v>
      </c>
      <c r="D253" s="19">
        <v>3.238114001106394</v>
      </c>
      <c r="E253" s="19">
        <v>2.7915765967340809</v>
      </c>
      <c r="F253" s="19">
        <v>2.3173420263467084</v>
      </c>
      <c r="O253" s="30"/>
      <c r="P253" s="19"/>
      <c r="Q253" s="19"/>
    </row>
    <row r="254" spans="1:17" x14ac:dyDescent="0.2">
      <c r="A254" s="30">
        <v>51257</v>
      </c>
      <c r="B254" s="19">
        <v>3.4696749240380513</v>
      </c>
      <c r="C254" s="19">
        <v>2.5211346255586005</v>
      </c>
      <c r="D254" s="19">
        <v>3.2570198130650172</v>
      </c>
      <c r="E254" s="19">
        <v>2.7897855046192368</v>
      </c>
      <c r="F254" s="19">
        <v>2.3027336778049392</v>
      </c>
      <c r="O254" s="30"/>
      <c r="P254" s="19"/>
      <c r="Q254" s="19"/>
    </row>
    <row r="255" spans="1:17" x14ac:dyDescent="0.2">
      <c r="A255" s="30">
        <v>51288</v>
      </c>
      <c r="B255" s="19">
        <v>3.4986143329375223</v>
      </c>
      <c r="C255" s="19">
        <v>2.5332415980209824</v>
      </c>
      <c r="D255" s="19">
        <v>3.2862014467190339</v>
      </c>
      <c r="E255" s="19">
        <v>2.8015675322231064</v>
      </c>
      <c r="F255" s="19">
        <v>2.3125765462844186</v>
      </c>
      <c r="O255" s="30"/>
      <c r="P255" s="19"/>
      <c r="Q255" s="19"/>
    </row>
    <row r="256" spans="1:17" x14ac:dyDescent="0.2">
      <c r="A256" s="30">
        <v>51318</v>
      </c>
      <c r="B256" s="19">
        <v>3.5984678744097667</v>
      </c>
      <c r="C256" s="19">
        <v>2.5125355234819877</v>
      </c>
      <c r="D256" s="19">
        <v>3.3902199735093297</v>
      </c>
      <c r="E256" s="19">
        <v>2.7836297048780128</v>
      </c>
      <c r="F256" s="19">
        <v>2.2925840581343468</v>
      </c>
      <c r="O256" s="30"/>
      <c r="P256" s="19"/>
      <c r="Q256" s="19"/>
    </row>
    <row r="257" spans="1:17" x14ac:dyDescent="0.2">
      <c r="A257" s="30">
        <v>51349</v>
      </c>
      <c r="B257" s="19">
        <v>3.6829478525611723</v>
      </c>
      <c r="C257" s="19">
        <v>2.5796426139087165</v>
      </c>
      <c r="D257" s="19">
        <v>3.4748460802694923</v>
      </c>
      <c r="E257" s="19">
        <v>2.8445895451732595</v>
      </c>
      <c r="F257" s="19">
        <v>2.3560123212063115</v>
      </c>
      <c r="O257" s="30"/>
      <c r="P257" s="19"/>
      <c r="Q257" s="19"/>
    </row>
    <row r="258" spans="1:17" x14ac:dyDescent="0.2">
      <c r="A258" s="30">
        <v>51380</v>
      </c>
      <c r="B258" s="19">
        <v>3.708173090826453</v>
      </c>
      <c r="C258" s="19">
        <v>2.6238686203304336</v>
      </c>
      <c r="D258" s="19">
        <v>3.4907177352921486</v>
      </c>
      <c r="E258" s="19">
        <v>2.8783174429817633</v>
      </c>
      <c r="F258" s="19">
        <v>2.387319903999245</v>
      </c>
      <c r="O258" s="30"/>
      <c r="P258" s="19"/>
      <c r="Q258" s="19"/>
    </row>
    <row r="259" spans="1:17" x14ac:dyDescent="0.2">
      <c r="A259" s="30">
        <v>51410</v>
      </c>
      <c r="B259" s="19">
        <v>3.732567952832095</v>
      </c>
      <c r="C259" s="19">
        <v>2.6671709499101302</v>
      </c>
      <c r="D259" s="19">
        <v>3.5205540405736691</v>
      </c>
      <c r="E259" s="19">
        <v>2.8997123137107783</v>
      </c>
      <c r="F259" s="19">
        <v>2.4108100944927648</v>
      </c>
      <c r="O259" s="30"/>
      <c r="P259" s="19"/>
      <c r="Q259" s="19"/>
    </row>
    <row r="260" spans="1:17" x14ac:dyDescent="0.2">
      <c r="A260" s="30">
        <v>51441</v>
      </c>
      <c r="B260" s="19">
        <v>3.963226912728862</v>
      </c>
      <c r="C260" s="19">
        <v>2.9466500229718022</v>
      </c>
      <c r="D260" s="19">
        <v>3.8477794056014383</v>
      </c>
      <c r="E260" s="19">
        <v>3.221310082449115</v>
      </c>
      <c r="F260" s="19">
        <v>2.6478533902139922</v>
      </c>
      <c r="O260" s="30"/>
      <c r="P260" s="19"/>
      <c r="Q260" s="19"/>
    </row>
    <row r="261" spans="1:17" x14ac:dyDescent="0.2">
      <c r="A261" s="30">
        <v>51471</v>
      </c>
      <c r="B261" s="19">
        <v>4.0257531579872445</v>
      </c>
      <c r="C261" s="19">
        <v>2.9487060531991744</v>
      </c>
      <c r="D261" s="19">
        <v>3.9261257665354754</v>
      </c>
      <c r="E261" s="19">
        <v>3.2305268611894795</v>
      </c>
      <c r="F261" s="19">
        <v>2.7267389494713417</v>
      </c>
      <c r="O261" s="30"/>
      <c r="P261" s="19"/>
      <c r="Q261" s="19"/>
    </row>
    <row r="262" spans="1:17" x14ac:dyDescent="0.2">
      <c r="A262" s="30">
        <v>51502</v>
      </c>
      <c r="B262" s="19">
        <v>4.1369754927081885</v>
      </c>
      <c r="C262" s="19">
        <v>3.0056735478766194</v>
      </c>
      <c r="D262" s="19">
        <v>6.1390366523038411</v>
      </c>
      <c r="E262" s="19">
        <v>3.2280409421310243</v>
      </c>
      <c r="F262" s="19">
        <v>2.7011840991282829</v>
      </c>
      <c r="O262" s="30"/>
      <c r="P262" s="19"/>
      <c r="Q262" s="19"/>
    </row>
    <row r="263" spans="1:17" x14ac:dyDescent="0.2">
      <c r="A263" s="30">
        <v>51533</v>
      </c>
      <c r="B263" s="19">
        <v>3.8925246831231273</v>
      </c>
      <c r="C263" s="19">
        <v>2.8207881073585739</v>
      </c>
      <c r="D263" s="19">
        <v>6.0394872999455558</v>
      </c>
      <c r="E263" s="19">
        <v>2.9427709323997067</v>
      </c>
      <c r="F263" s="19">
        <v>2.5706038328429983</v>
      </c>
      <c r="O263" s="30"/>
      <c r="P263" s="19"/>
      <c r="Q263" s="19"/>
    </row>
    <row r="264" spans="1:17" x14ac:dyDescent="0.2">
      <c r="A264" s="30">
        <v>51561</v>
      </c>
      <c r="B264" s="19">
        <v>3.6569839164390379</v>
      </c>
      <c r="C264" s="19">
        <v>2.6804028060684022</v>
      </c>
      <c r="D264" s="19">
        <v>3.692138913638173</v>
      </c>
      <c r="E264" s="19">
        <v>2.9475731569154258</v>
      </c>
      <c r="F264" s="19">
        <v>2.4177439852102829</v>
      </c>
      <c r="O264" s="30"/>
      <c r="P264" s="19"/>
      <c r="Q264" s="19"/>
    </row>
    <row r="265" spans="1:17" x14ac:dyDescent="0.2">
      <c r="A265" s="30">
        <v>51592</v>
      </c>
      <c r="B265" s="19">
        <v>3.4262126539231201</v>
      </c>
      <c r="C265" s="19">
        <v>2.5226652307921151</v>
      </c>
      <c r="D265" s="19">
        <v>3.2205488839426635</v>
      </c>
      <c r="E265" s="19">
        <v>2.7552746118142335</v>
      </c>
      <c r="F265" s="19">
        <v>2.2635999104711577</v>
      </c>
      <c r="O265" s="30"/>
      <c r="P265" s="19"/>
      <c r="Q265" s="19"/>
    </row>
    <row r="266" spans="1:17" x14ac:dyDescent="0.2">
      <c r="A266" s="30">
        <v>51622</v>
      </c>
      <c r="B266" s="19">
        <v>3.4503991256126452</v>
      </c>
      <c r="C266" s="19">
        <v>2.4946516822487483</v>
      </c>
      <c r="D266" s="19">
        <v>3.2371167888494488</v>
      </c>
      <c r="E266" s="19">
        <v>2.7537895463141639</v>
      </c>
      <c r="F266" s="19">
        <v>2.2628047742596067</v>
      </c>
      <c r="O266" s="30"/>
      <c r="P266" s="19"/>
      <c r="Q266" s="19"/>
    </row>
    <row r="267" spans="1:17" x14ac:dyDescent="0.2">
      <c r="A267" s="30">
        <v>51653</v>
      </c>
      <c r="B267" s="19">
        <v>3.4795755898717156</v>
      </c>
      <c r="C267" s="19">
        <v>2.4890561043089541</v>
      </c>
      <c r="D267" s="19">
        <v>3.2666150648224876</v>
      </c>
      <c r="E267" s="19">
        <v>2.7441953753409862</v>
      </c>
      <c r="F267" s="19">
        <v>2.2530123629104395</v>
      </c>
      <c r="O267" s="30"/>
      <c r="P267" s="19"/>
      <c r="Q267" s="19"/>
    </row>
    <row r="268" spans="1:17" x14ac:dyDescent="0.2">
      <c r="A268" s="30">
        <v>51683</v>
      </c>
      <c r="B268" s="19">
        <v>3.5842070935918597</v>
      </c>
      <c r="C268" s="19">
        <v>2.4809006954215183</v>
      </c>
      <c r="D268" s="19">
        <v>3.3757892719497913</v>
      </c>
      <c r="E268" s="19">
        <v>2.7278350887168923</v>
      </c>
      <c r="F268" s="19">
        <v>2.236652699588368</v>
      </c>
      <c r="O268" s="30"/>
      <c r="P268" s="19"/>
      <c r="Q268" s="19"/>
    </row>
    <row r="269" spans="1:17" x14ac:dyDescent="0.2">
      <c r="A269" s="30">
        <v>51714</v>
      </c>
      <c r="B269" s="19">
        <v>3.6748122910348933</v>
      </c>
      <c r="C269" s="19">
        <v>2.5394567156993588</v>
      </c>
      <c r="D269" s="19">
        <v>3.466296424082806</v>
      </c>
      <c r="E269" s="19">
        <v>2.7657794749860924</v>
      </c>
      <c r="F269" s="19">
        <v>2.2745960657753805</v>
      </c>
      <c r="O269" s="30"/>
      <c r="P269" s="19"/>
      <c r="Q269" s="19"/>
    </row>
    <row r="270" spans="1:17" x14ac:dyDescent="0.2">
      <c r="A270" s="30">
        <v>51745</v>
      </c>
      <c r="B270" s="19">
        <v>3.701109055925607</v>
      </c>
      <c r="C270" s="19">
        <v>2.5810503278590451</v>
      </c>
      <c r="D270" s="19">
        <v>3.4852309451172343</v>
      </c>
      <c r="E270" s="19">
        <v>2.8092083916287605</v>
      </c>
      <c r="F270" s="19">
        <v>2.3180246966971847</v>
      </c>
      <c r="O270" s="30"/>
      <c r="P270" s="19"/>
      <c r="Q270" s="19"/>
    </row>
    <row r="271" spans="1:17" x14ac:dyDescent="0.2">
      <c r="A271" s="30">
        <v>51775</v>
      </c>
      <c r="B271" s="19">
        <v>3.7268807500198333</v>
      </c>
      <c r="C271" s="19">
        <v>2.6370591119018991</v>
      </c>
      <c r="D271" s="19">
        <v>3.5177407248628638</v>
      </c>
      <c r="E271" s="19">
        <v>2.8364821790123296</v>
      </c>
      <c r="F271" s="19">
        <v>2.3481696627049908</v>
      </c>
      <c r="O271" s="30"/>
      <c r="P271" s="19"/>
      <c r="Q271" s="19"/>
    </row>
    <row r="272" spans="1:17" x14ac:dyDescent="0.2">
      <c r="A272" s="30">
        <v>51806</v>
      </c>
      <c r="B272" s="19">
        <v>3.951719341087419</v>
      </c>
      <c r="C272" s="19">
        <v>2.845243096458058</v>
      </c>
      <c r="D272" s="19">
        <v>3.83607463666086</v>
      </c>
      <c r="E272" s="19">
        <v>3.1355431069936346</v>
      </c>
      <c r="F272" s="19">
        <v>2.5791195930968946</v>
      </c>
      <c r="O272" s="30"/>
      <c r="P272" s="19"/>
      <c r="Q272" s="19"/>
    </row>
    <row r="273" spans="1:17" x14ac:dyDescent="0.2">
      <c r="A273" s="30">
        <v>51836</v>
      </c>
      <c r="B273" s="31">
        <v>4.0377158869489396</v>
      </c>
      <c r="C273" s="31">
        <v>2.9161863588770673</v>
      </c>
      <c r="D273" s="31">
        <v>3.9445876813238163</v>
      </c>
      <c r="E273" s="31">
        <v>3.1898825571234388</v>
      </c>
      <c r="F273" s="31">
        <v>2.6682223503908054</v>
      </c>
      <c r="O273" s="30"/>
      <c r="P273" s="19"/>
      <c r="Q273" s="19"/>
    </row>
    <row r="274" spans="1:17" x14ac:dyDescent="0.2">
      <c r="A274" s="30">
        <v>51867</v>
      </c>
      <c r="B274" s="31">
        <v>4.0042256308642612</v>
      </c>
      <c r="C274" s="31">
        <v>2.7890501504141225</v>
      </c>
      <c r="D274" s="31">
        <v>6.0067368888846238</v>
      </c>
      <c r="E274" s="31">
        <v>3.0716921025532775</v>
      </c>
      <c r="F274" s="31">
        <v>2.4517550051271817</v>
      </c>
      <c r="O274" s="30"/>
      <c r="P274" s="19"/>
      <c r="Q274" s="19"/>
    </row>
    <row r="275" spans="1:17" x14ac:dyDescent="0.2">
      <c r="A275" s="30">
        <v>51898</v>
      </c>
      <c r="B275" s="31">
        <v>3.8930618134681279</v>
      </c>
      <c r="C275" s="31">
        <v>2.8072874914090926</v>
      </c>
      <c r="D275" s="31">
        <v>6.0400244302905559</v>
      </c>
      <c r="E275" s="31">
        <v>3.0130942486064569</v>
      </c>
      <c r="F275" s="31">
        <v>2.5771983548767201</v>
      </c>
      <c r="O275" s="30"/>
      <c r="P275" s="19"/>
      <c r="Q275" s="19"/>
    </row>
    <row r="276" spans="1:17" x14ac:dyDescent="0.2">
      <c r="A276" s="30">
        <v>51926</v>
      </c>
      <c r="B276" s="31">
        <v>3.6372967211048679</v>
      </c>
      <c r="C276" s="31">
        <v>2.6611772089344479</v>
      </c>
      <c r="D276" s="31">
        <v>3.6767064737904884</v>
      </c>
      <c r="E276" s="31">
        <v>2.8654460260569032</v>
      </c>
      <c r="F276" s="31">
        <v>2.3587867444185444</v>
      </c>
      <c r="O276" s="30"/>
      <c r="P276" s="19"/>
      <c r="Q276" s="19"/>
    </row>
    <row r="277" spans="1:17" x14ac:dyDescent="0.2">
      <c r="A277" s="30">
        <v>51957</v>
      </c>
      <c r="B277" s="31">
        <v>3.406254278177574</v>
      </c>
      <c r="C277" s="31">
        <v>2.4873832963015943</v>
      </c>
      <c r="D277" s="31">
        <v>3.200245678340695</v>
      </c>
      <c r="E277" s="31">
        <v>2.6987158895480019</v>
      </c>
      <c r="F277" s="31">
        <v>2.2089723779677723</v>
      </c>
      <c r="O277" s="30"/>
      <c r="P277" s="19"/>
      <c r="Q277" s="19"/>
    </row>
    <row r="278" spans="1:17" x14ac:dyDescent="0.2">
      <c r="A278" s="30">
        <v>51987</v>
      </c>
      <c r="B278" s="31">
        <v>3.4316815367493128</v>
      </c>
      <c r="C278" s="31">
        <v>2.4282661588984005</v>
      </c>
      <c r="D278" s="31">
        <v>3.2177759517826168</v>
      </c>
      <c r="E278" s="31">
        <v>2.6673619837708391</v>
      </c>
      <c r="F278" s="31">
        <v>2.1763771530065164</v>
      </c>
      <c r="O278" s="30"/>
      <c r="P278" s="19"/>
      <c r="Q278" s="19"/>
    </row>
    <row r="279" spans="1:17" x14ac:dyDescent="0.2">
      <c r="A279" s="30">
        <v>52018</v>
      </c>
      <c r="B279" s="31">
        <v>3.4578054013777515</v>
      </c>
      <c r="C279" s="31">
        <v>2.4365350430009651</v>
      </c>
      <c r="D279" s="31">
        <v>3.244146692936086</v>
      </c>
      <c r="E279" s="31">
        <v>2.6803460860153741</v>
      </c>
      <c r="F279" s="31">
        <v>2.1891628612511793</v>
      </c>
      <c r="O279" s="30"/>
      <c r="P279" s="19"/>
      <c r="Q279" s="19"/>
    </row>
    <row r="280" spans="1:17" x14ac:dyDescent="0.2">
      <c r="A280" s="30">
        <v>52048</v>
      </c>
      <c r="B280" s="31">
        <v>3.6040480832197348</v>
      </c>
      <c r="C280" s="31">
        <v>2.4384596787968711</v>
      </c>
      <c r="D280" s="31">
        <v>3.3950519410229574</v>
      </c>
      <c r="E280" s="31">
        <v>2.6664597027246941</v>
      </c>
      <c r="F280" s="31">
        <v>2.1752764476271231</v>
      </c>
      <c r="O280" s="30"/>
      <c r="P280" s="19"/>
      <c r="Q280" s="19"/>
    </row>
    <row r="281" spans="1:17" x14ac:dyDescent="0.2">
      <c r="A281" s="30">
        <v>52079</v>
      </c>
      <c r="B281" s="31">
        <v>3.6672676991203677</v>
      </c>
      <c r="C281" s="31">
        <v>2.4794555051788087</v>
      </c>
      <c r="D281" s="31">
        <v>3.4584371331425094</v>
      </c>
      <c r="E281" s="31">
        <v>2.6788591173403757</v>
      </c>
      <c r="F281" s="31">
        <v>2.1876760750657072</v>
      </c>
      <c r="O281" s="30"/>
      <c r="P281" s="19"/>
      <c r="Q281" s="19"/>
    </row>
    <row r="282" spans="1:17" x14ac:dyDescent="0.2">
      <c r="A282" s="30">
        <v>52110</v>
      </c>
      <c r="B282" s="31">
        <v>3.6796296128726977</v>
      </c>
      <c r="C282" s="31">
        <v>2.5228142303816812</v>
      </c>
      <c r="D282" s="31">
        <v>3.4609344107909492</v>
      </c>
      <c r="E282" s="31">
        <v>2.7206152851014984</v>
      </c>
      <c r="F282" s="31">
        <v>2.2294333191725442</v>
      </c>
      <c r="O282" s="30"/>
      <c r="P282" s="19"/>
      <c r="Q282" s="19"/>
    </row>
    <row r="283" spans="1:17" x14ac:dyDescent="0.2">
      <c r="A283" s="30">
        <v>52140</v>
      </c>
      <c r="B283" s="31">
        <v>3.7044976755961594</v>
      </c>
      <c r="C283" s="31">
        <v>2.5663176321050924</v>
      </c>
      <c r="D283" s="31">
        <v>3.491669312102256</v>
      </c>
      <c r="E283" s="31">
        <v>2.7450528379138466</v>
      </c>
      <c r="F283" s="31">
        <v>2.2538705221725306</v>
      </c>
      <c r="O283" s="30"/>
      <c r="P283" s="19"/>
      <c r="Q283" s="19"/>
    </row>
    <row r="284" spans="1:17" x14ac:dyDescent="0.2">
      <c r="A284" s="30">
        <v>52171</v>
      </c>
      <c r="B284" s="31">
        <v>3.9363391822867877</v>
      </c>
      <c r="C284" s="31">
        <v>2.8168049790159042</v>
      </c>
      <c r="D284" s="31">
        <v>3.8263695194689471</v>
      </c>
      <c r="E284" s="31">
        <v>3.0960476082780488</v>
      </c>
      <c r="F284" s="31">
        <v>2.5063454197327459</v>
      </c>
      <c r="O284" s="30"/>
      <c r="P284" s="19"/>
      <c r="Q284" s="19"/>
    </row>
    <row r="285" spans="1:17" x14ac:dyDescent="0.2">
      <c r="A285" s="30">
        <v>52201</v>
      </c>
      <c r="B285" s="31">
        <v>4.0238522454487642</v>
      </c>
      <c r="C285" s="31">
        <v>2.881002720680808</v>
      </c>
      <c r="D285" s="31">
        <v>3.9329267862295998</v>
      </c>
      <c r="E285" s="31">
        <v>3.1302033843494659</v>
      </c>
      <c r="F285" s="31">
        <v>2.5763585203267558</v>
      </c>
      <c r="O285" s="30"/>
      <c r="P285" s="19"/>
      <c r="Q285" s="19"/>
    </row>
    <row r="286" spans="1:17" x14ac:dyDescent="0.2">
      <c r="H286" s="8"/>
      <c r="I286" s="29"/>
    </row>
    <row r="287" spans="1:17" x14ac:dyDescent="0.2">
      <c r="H287" s="8"/>
      <c r="I287" s="29"/>
    </row>
    <row r="288" spans="1:17" x14ac:dyDescent="0.2">
      <c r="H288" s="8"/>
      <c r="I288" s="29"/>
    </row>
    <row r="289" spans="8:9" x14ac:dyDescent="0.2">
      <c r="H289" s="8"/>
      <c r="I289" s="29"/>
    </row>
    <row r="290" spans="8:9" x14ac:dyDescent="0.2">
      <c r="H290" s="8"/>
      <c r="I290" s="29"/>
    </row>
    <row r="291" spans="8:9" x14ac:dyDescent="0.2">
      <c r="H291" s="8"/>
      <c r="I291" s="29"/>
    </row>
    <row r="292" spans="8:9" x14ac:dyDescent="0.2">
      <c r="H292" s="8"/>
      <c r="I292" s="29"/>
    </row>
    <row r="293" spans="8:9" x14ac:dyDescent="0.2">
      <c r="H293" s="8"/>
      <c r="I293" s="29"/>
    </row>
    <row r="294" spans="8:9" x14ac:dyDescent="0.2">
      <c r="H294" s="8"/>
      <c r="I294" s="29"/>
    </row>
    <row r="295" spans="8:9" x14ac:dyDescent="0.2">
      <c r="H295" s="8"/>
      <c r="I295" s="29"/>
    </row>
    <row r="296" spans="8:9" x14ac:dyDescent="0.2">
      <c r="H296" s="8"/>
      <c r="I296" s="29"/>
    </row>
    <row r="297" spans="8:9" x14ac:dyDescent="0.2">
      <c r="H297" s="8"/>
      <c r="I297" s="29"/>
    </row>
    <row r="298" spans="8:9" x14ac:dyDescent="0.2">
      <c r="H298" s="8"/>
      <c r="I298" s="29"/>
    </row>
    <row r="299" spans="8:9" x14ac:dyDescent="0.2">
      <c r="H299" s="8"/>
      <c r="I299" s="29"/>
    </row>
    <row r="300" spans="8:9" x14ac:dyDescent="0.2">
      <c r="H300" s="8"/>
      <c r="I300" s="29"/>
    </row>
    <row r="301" spans="8:9" x14ac:dyDescent="0.2">
      <c r="H301" s="8"/>
      <c r="I301" s="29"/>
    </row>
    <row r="302" spans="8:9" x14ac:dyDescent="0.2">
      <c r="H302" s="8"/>
      <c r="I302" s="29"/>
    </row>
    <row r="303" spans="8:9" x14ac:dyDescent="0.2">
      <c r="H303" s="8"/>
      <c r="I303" s="29"/>
    </row>
    <row r="304" spans="8:9" x14ac:dyDescent="0.2">
      <c r="H304" s="8"/>
      <c r="I304" s="29"/>
    </row>
    <row r="305" spans="8:9" x14ac:dyDescent="0.2">
      <c r="H305" s="8"/>
      <c r="I305" s="29"/>
    </row>
    <row r="306" spans="8:9" x14ac:dyDescent="0.2">
      <c r="H306" s="8"/>
      <c r="I306" s="29"/>
    </row>
    <row r="307" spans="8:9" x14ac:dyDescent="0.2">
      <c r="H307" s="8"/>
      <c r="I307" s="29"/>
    </row>
    <row r="308" spans="8:9" x14ac:dyDescent="0.2">
      <c r="H308" s="8"/>
      <c r="I308" s="29"/>
    </row>
    <row r="309" spans="8:9" x14ac:dyDescent="0.2">
      <c r="H309" s="8"/>
      <c r="I309" s="29"/>
    </row>
    <row r="310" spans="8:9" x14ac:dyDescent="0.2">
      <c r="H310" s="8"/>
      <c r="I310" s="29"/>
    </row>
    <row r="311" spans="8:9" x14ac:dyDescent="0.2">
      <c r="H311" s="8"/>
      <c r="I311" s="29"/>
    </row>
    <row r="312" spans="8:9" x14ac:dyDescent="0.2">
      <c r="H312" s="8"/>
      <c r="I312" s="29"/>
    </row>
    <row r="313" spans="8:9" x14ac:dyDescent="0.2">
      <c r="H313" s="8"/>
      <c r="I313" s="29"/>
    </row>
    <row r="314" spans="8:9" x14ac:dyDescent="0.2">
      <c r="H314" s="8"/>
      <c r="I314" s="29"/>
    </row>
    <row r="315" spans="8:9" x14ac:dyDescent="0.2">
      <c r="H315" s="8"/>
      <c r="I315" s="29"/>
    </row>
    <row r="316" spans="8:9" x14ac:dyDescent="0.2">
      <c r="H316" s="8"/>
      <c r="I316" s="29"/>
    </row>
    <row r="317" spans="8:9" x14ac:dyDescent="0.2">
      <c r="H317" s="8"/>
      <c r="I317" s="29"/>
    </row>
    <row r="318" spans="8:9" x14ac:dyDescent="0.2">
      <c r="H318" s="8"/>
      <c r="I318" s="29"/>
    </row>
    <row r="319" spans="8:9" x14ac:dyDescent="0.2">
      <c r="H319" s="8"/>
      <c r="I319" s="29"/>
    </row>
    <row r="320" spans="8:9" x14ac:dyDescent="0.2">
      <c r="H320" s="8"/>
      <c r="I320" s="29"/>
    </row>
    <row r="321" spans="8:9" x14ac:dyDescent="0.2">
      <c r="H321" s="8"/>
      <c r="I321" s="29"/>
    </row>
    <row r="322" spans="8:9" x14ac:dyDescent="0.2">
      <c r="H322" s="8"/>
      <c r="I322" s="29"/>
    </row>
    <row r="323" spans="8:9" x14ac:dyDescent="0.2">
      <c r="H323" s="8"/>
      <c r="I323" s="29"/>
    </row>
    <row r="324" spans="8:9" x14ac:dyDescent="0.2">
      <c r="H324" s="8"/>
      <c r="I324" s="29"/>
    </row>
    <row r="325" spans="8:9" x14ac:dyDescent="0.2">
      <c r="H325" s="8"/>
      <c r="I325" s="29"/>
    </row>
    <row r="326" spans="8:9" x14ac:dyDescent="0.2">
      <c r="H326" s="8"/>
      <c r="I326" s="29"/>
    </row>
    <row r="327" spans="8:9" x14ac:dyDescent="0.2">
      <c r="H327" s="8"/>
      <c r="I327" s="29"/>
    </row>
    <row r="328" spans="8:9" x14ac:dyDescent="0.2">
      <c r="H328" s="8"/>
      <c r="I328" s="29"/>
    </row>
    <row r="329" spans="8:9" x14ac:dyDescent="0.2">
      <c r="H329" s="8"/>
      <c r="I329" s="29"/>
    </row>
    <row r="330" spans="8:9" x14ac:dyDescent="0.2">
      <c r="H330" s="8"/>
      <c r="I330" s="29"/>
    </row>
    <row r="331" spans="8:9" x14ac:dyDescent="0.2">
      <c r="H331" s="8"/>
      <c r="I331" s="29"/>
    </row>
    <row r="332" spans="8:9" x14ac:dyDescent="0.2">
      <c r="H332" s="8"/>
      <c r="I332" s="29"/>
    </row>
    <row r="333" spans="8:9" x14ac:dyDescent="0.2">
      <c r="H333" s="8"/>
      <c r="I333" s="29"/>
    </row>
    <row r="334" spans="8:9" x14ac:dyDescent="0.2">
      <c r="H334" s="8"/>
      <c r="I334" s="29"/>
    </row>
    <row r="335" spans="8:9" x14ac:dyDescent="0.2">
      <c r="H335" s="8"/>
      <c r="I335" s="29"/>
    </row>
    <row r="336" spans="8:9" x14ac:dyDescent="0.2">
      <c r="H336" s="8"/>
      <c r="I336" s="29"/>
    </row>
    <row r="337" spans="8:9" x14ac:dyDescent="0.2">
      <c r="H337" s="8"/>
      <c r="I337" s="29"/>
    </row>
    <row r="338" spans="8:9" x14ac:dyDescent="0.2">
      <c r="H338" s="8"/>
      <c r="I338" s="29"/>
    </row>
    <row r="339" spans="8:9" x14ac:dyDescent="0.2">
      <c r="H339" s="8"/>
      <c r="I339" s="29"/>
    </row>
    <row r="340" spans="8:9" x14ac:dyDescent="0.2">
      <c r="H340" s="8"/>
      <c r="I340" s="29"/>
    </row>
    <row r="341" spans="8:9" x14ac:dyDescent="0.2">
      <c r="H341" s="8"/>
      <c r="I341" s="29"/>
    </row>
    <row r="342" spans="8:9" x14ac:dyDescent="0.2">
      <c r="H342" s="8"/>
      <c r="I342" s="29"/>
    </row>
    <row r="343" spans="8:9" x14ac:dyDescent="0.2">
      <c r="H343" s="8"/>
      <c r="I343" s="29"/>
    </row>
    <row r="344" spans="8:9" x14ac:dyDescent="0.2">
      <c r="H344" s="8"/>
      <c r="I344" s="29"/>
    </row>
    <row r="345" spans="8:9" x14ac:dyDescent="0.2">
      <c r="H345" s="8"/>
      <c r="I345" s="29"/>
    </row>
    <row r="346" spans="8:9" x14ac:dyDescent="0.2">
      <c r="H346" s="8"/>
      <c r="I346" s="29"/>
    </row>
    <row r="347" spans="8:9" x14ac:dyDescent="0.2">
      <c r="H347" s="8"/>
      <c r="I347" s="29"/>
    </row>
    <row r="348" spans="8:9" x14ac:dyDescent="0.2">
      <c r="H348" s="8"/>
      <c r="I348" s="29"/>
    </row>
    <row r="349" spans="8:9" x14ac:dyDescent="0.2">
      <c r="H349" s="8"/>
      <c r="I349" s="29"/>
    </row>
    <row r="350" spans="8:9" x14ac:dyDescent="0.2">
      <c r="H350" s="8"/>
      <c r="I350" s="29"/>
    </row>
    <row r="351" spans="8:9" x14ac:dyDescent="0.2">
      <c r="H351" s="8"/>
      <c r="I351" s="29"/>
    </row>
    <row r="352" spans="8:9" x14ac:dyDescent="0.2">
      <c r="H352" s="8"/>
      <c r="I352" s="29"/>
    </row>
  </sheetData>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97257-BAF0-4AC1-A0CE-EB040B4599FE}">
  <dimension ref="A1:AP42"/>
  <sheetViews>
    <sheetView showGridLines="0" tabSelected="1" zoomScale="90" zoomScaleNormal="90" workbookViewId="0">
      <selection activeCell="B3" sqref="B3"/>
    </sheetView>
  </sheetViews>
  <sheetFormatPr defaultColWidth="9.28515625" defaultRowHeight="12.75" x14ac:dyDescent="0.2"/>
  <cols>
    <col min="1" max="1" width="13.7109375" style="33" customWidth="1"/>
    <col min="2" max="2" width="12" style="33" customWidth="1"/>
    <col min="3" max="3" width="12.5703125" style="33" bestFit="1" customWidth="1"/>
    <col min="4" max="5" width="12" style="33" customWidth="1"/>
    <col min="6" max="8" width="10.5703125" style="33" bestFit="1" customWidth="1"/>
    <col min="9" max="9" width="11" style="33" customWidth="1"/>
    <col min="10" max="10" width="10.5703125" style="33" bestFit="1" customWidth="1"/>
    <col min="11" max="11" width="9.28515625" style="33" customWidth="1"/>
    <col min="12" max="12" width="10.5703125" style="33" bestFit="1" customWidth="1"/>
    <col min="13" max="13" width="8.140625" style="33" customWidth="1"/>
    <col min="14" max="14" width="13.140625" style="33" customWidth="1"/>
    <col min="15" max="17" width="9.28515625" style="33"/>
    <col min="18" max="18" width="9.28515625" style="33" customWidth="1"/>
    <col min="19" max="16384" width="9.28515625" style="33"/>
  </cols>
  <sheetData>
    <row r="1" spans="1:42" x14ac:dyDescent="0.2">
      <c r="A1" s="32" t="s">
        <v>57</v>
      </c>
      <c r="D1" s="9" t="s">
        <v>38</v>
      </c>
      <c r="N1" s="276" t="s">
        <v>58</v>
      </c>
      <c r="O1" s="35"/>
      <c r="P1" s="276">
        <v>1.1023099999999999</v>
      </c>
    </row>
    <row r="2" spans="1:42" x14ac:dyDescent="0.2">
      <c r="A2" s="34" t="s">
        <v>39</v>
      </c>
      <c r="D2" s="275" t="s">
        <v>59</v>
      </c>
    </row>
    <row r="3" spans="1:42" x14ac:dyDescent="0.2">
      <c r="A3" s="34"/>
      <c r="B3" s="35"/>
      <c r="D3" s="275" t="s">
        <v>60</v>
      </c>
    </row>
    <row r="4" spans="1:42" x14ac:dyDescent="0.2">
      <c r="A4" s="34"/>
      <c r="B4" s="35"/>
      <c r="D4" s="275" t="s">
        <v>61</v>
      </c>
    </row>
    <row r="5" spans="1:42" ht="13.5" thickBot="1" x14ac:dyDescent="0.25">
      <c r="A5" s="34"/>
      <c r="B5" s="32" t="s">
        <v>62</v>
      </c>
      <c r="O5" s="32" t="s">
        <v>63</v>
      </c>
      <c r="R5" s="32" t="s">
        <v>62</v>
      </c>
    </row>
    <row r="6" spans="1:42" ht="13.5" thickBot="1" x14ac:dyDescent="0.25">
      <c r="B6" s="277" t="s">
        <v>64</v>
      </c>
      <c r="C6" s="277"/>
      <c r="D6" s="277"/>
      <c r="E6" s="277"/>
      <c r="P6" s="277" t="s">
        <v>64</v>
      </c>
      <c r="Q6" s="277"/>
      <c r="R6" s="277"/>
      <c r="S6" s="277"/>
      <c r="T6" s="36"/>
      <c r="U6" s="36"/>
      <c r="V6" s="36"/>
      <c r="W6" s="36"/>
      <c r="X6" s="36"/>
      <c r="Y6" s="36"/>
      <c r="Z6" s="36"/>
      <c r="AA6" s="36"/>
      <c r="AB6" s="36"/>
      <c r="AC6" s="36"/>
      <c r="AD6" s="36"/>
      <c r="AE6" s="36"/>
      <c r="AF6" s="36"/>
      <c r="AG6" s="36"/>
      <c r="AH6" s="36"/>
      <c r="AI6" s="36"/>
      <c r="AJ6" s="36"/>
      <c r="AK6" s="36"/>
      <c r="AL6" s="36"/>
      <c r="AM6" s="36"/>
      <c r="AN6" s="36"/>
      <c r="AO6" s="36"/>
      <c r="AP6" s="36"/>
    </row>
    <row r="7" spans="1:42" ht="24.75" customHeight="1" x14ac:dyDescent="0.2">
      <c r="A7" s="37" t="s">
        <v>5</v>
      </c>
      <c r="B7" s="38" t="s">
        <v>65</v>
      </c>
      <c r="C7" s="39" t="s">
        <v>66</v>
      </c>
      <c r="D7" s="39" t="s">
        <v>67</v>
      </c>
      <c r="E7" s="40" t="s">
        <v>68</v>
      </c>
      <c r="O7" s="37" t="s">
        <v>5</v>
      </c>
      <c r="P7" s="38" t="s">
        <v>65</v>
      </c>
      <c r="Q7" s="39" t="s">
        <v>66</v>
      </c>
      <c r="R7" s="39" t="s">
        <v>67</v>
      </c>
      <c r="S7" s="40" t="s">
        <v>68</v>
      </c>
    </row>
    <row r="8" spans="1:42" ht="12.75" customHeight="1" x14ac:dyDescent="0.2">
      <c r="A8" s="41">
        <v>2022</v>
      </c>
      <c r="B8" s="42">
        <v>6.468</v>
      </c>
      <c r="C8" s="43">
        <v>5.1942307692307699</v>
      </c>
      <c r="D8" s="43">
        <v>6.6521739130434785</v>
      </c>
      <c r="E8" s="44">
        <v>0.88068181818181812</v>
      </c>
      <c r="F8" s="36"/>
      <c r="G8" s="36"/>
      <c r="H8" s="36"/>
      <c r="I8" s="36"/>
      <c r="J8" s="36"/>
      <c r="O8" s="41">
        <v>2022</v>
      </c>
      <c r="P8" s="42">
        <v>146.69194691148587</v>
      </c>
      <c r="Q8" s="43">
        <v>122.51544483856631</v>
      </c>
      <c r="R8" s="43">
        <v>138.79943028730577</v>
      </c>
      <c r="S8" s="44">
        <v>14.06138019250483</v>
      </c>
    </row>
    <row r="9" spans="1:42" x14ac:dyDescent="0.2">
      <c r="A9" s="41">
        <v>2023</v>
      </c>
      <c r="B9" s="45">
        <v>4.8959999999999999</v>
      </c>
      <c r="C9" s="46">
        <v>3.5326923076923076</v>
      </c>
      <c r="D9" s="46">
        <v>3.9</v>
      </c>
      <c r="E9" s="47">
        <v>0.88068181818181812</v>
      </c>
      <c r="F9" s="36"/>
      <c r="G9" s="36"/>
      <c r="H9" s="36"/>
      <c r="I9" s="36"/>
      <c r="J9" s="36"/>
      <c r="O9" s="41">
        <v>2023</v>
      </c>
      <c r="P9" s="45">
        <v>97.386397655831843</v>
      </c>
      <c r="Q9" s="46">
        <v>79.424118442180514</v>
      </c>
      <c r="R9" s="46">
        <v>83.00750242672207</v>
      </c>
      <c r="S9" s="47">
        <v>12.700601464197913</v>
      </c>
    </row>
    <row r="10" spans="1:42" x14ac:dyDescent="0.2">
      <c r="A10" s="41">
        <v>2024</v>
      </c>
      <c r="B10" s="45">
        <v>3.8660000000000001</v>
      </c>
      <c r="C10" s="46">
        <v>2.7168269230769226</v>
      </c>
      <c r="D10" s="46">
        <v>2.8076086956521733</v>
      </c>
      <c r="E10" s="47">
        <v>0.80752840909090917</v>
      </c>
      <c r="F10" s="36"/>
      <c r="G10" s="36"/>
      <c r="H10" s="36"/>
      <c r="I10" s="48"/>
      <c r="J10" s="36"/>
      <c r="K10" s="49"/>
      <c r="L10" s="49"/>
      <c r="M10" s="49"/>
      <c r="N10" s="49"/>
      <c r="O10" s="41">
        <v>2024</v>
      </c>
      <c r="P10" s="45">
        <v>48.080848400177814</v>
      </c>
      <c r="Q10" s="46">
        <v>36.287432754851181</v>
      </c>
      <c r="R10" s="46">
        <v>27.215574566138386</v>
      </c>
      <c r="S10" s="47">
        <v>11.294463444947429</v>
      </c>
    </row>
    <row r="11" spans="1:42" x14ac:dyDescent="0.2">
      <c r="A11" s="41">
        <v>2025</v>
      </c>
      <c r="B11" s="45">
        <v>3.1480000000000001</v>
      </c>
      <c r="C11" s="46">
        <v>2.2240384615384614</v>
      </c>
      <c r="D11" s="46">
        <v>2.1826086956521742</v>
      </c>
      <c r="E11" s="47">
        <v>0.76136363636363635</v>
      </c>
      <c r="F11" s="36"/>
      <c r="G11" s="36"/>
      <c r="H11" s="36"/>
      <c r="I11" s="36"/>
      <c r="J11" s="36"/>
      <c r="O11" s="41">
        <v>2025</v>
      </c>
      <c r="P11" s="45">
        <v>47.17366258130653</v>
      </c>
      <c r="Q11" s="46">
        <v>36.287432754851181</v>
      </c>
      <c r="R11" s="46">
        <v>26.761981656702744</v>
      </c>
      <c r="S11" s="47">
        <v>11.339822735890994</v>
      </c>
    </row>
    <row r="12" spans="1:42" x14ac:dyDescent="0.2">
      <c r="A12" s="41">
        <v>2026</v>
      </c>
      <c r="B12" s="45">
        <v>2.0760000000000001</v>
      </c>
      <c r="C12" s="46">
        <v>1.5307692307692307</v>
      </c>
      <c r="D12" s="46">
        <v>1.2608695652173914</v>
      </c>
      <c r="E12" s="47">
        <v>0.71306818181818177</v>
      </c>
      <c r="F12" s="36"/>
      <c r="G12" s="36"/>
      <c r="H12" s="36"/>
      <c r="I12" s="36"/>
      <c r="J12" s="36"/>
      <c r="O12" s="41">
        <v>2026</v>
      </c>
      <c r="P12" s="45">
        <v>47.082943999419406</v>
      </c>
      <c r="Q12" s="46">
        <v>36.105995591076919</v>
      </c>
      <c r="R12" s="46">
        <v>26.308388747267106</v>
      </c>
      <c r="S12" s="47">
        <v>11.385182026834558</v>
      </c>
    </row>
    <row r="13" spans="1:42" x14ac:dyDescent="0.2">
      <c r="A13" s="41">
        <v>2027</v>
      </c>
      <c r="B13" s="45">
        <v>2.0720000000000001</v>
      </c>
      <c r="C13" s="46">
        <v>1.5230769230769228</v>
      </c>
      <c r="D13" s="46">
        <v>1.2391304347826086</v>
      </c>
      <c r="E13" s="47">
        <v>0.71590909090909094</v>
      </c>
      <c r="F13" s="36"/>
      <c r="G13" s="36"/>
      <c r="H13" s="36"/>
      <c r="I13" s="48"/>
      <c r="J13" s="36"/>
      <c r="K13" s="49"/>
      <c r="L13" s="49"/>
      <c r="M13" s="49"/>
      <c r="N13" s="49"/>
      <c r="O13" s="41">
        <v>2027</v>
      </c>
      <c r="P13" s="45">
        <v>46.992225417532275</v>
      </c>
      <c r="Q13" s="46">
        <v>35.924558427302664</v>
      </c>
      <c r="R13" s="46">
        <v>25.854795837831464</v>
      </c>
      <c r="S13" s="47">
        <v>11.430541317778124</v>
      </c>
    </row>
    <row r="14" spans="1:42" x14ac:dyDescent="0.2">
      <c r="A14" s="41">
        <v>2028</v>
      </c>
      <c r="B14" s="45">
        <v>2.0679999999999996</v>
      </c>
      <c r="C14" s="46">
        <v>1.5153846153846151</v>
      </c>
      <c r="D14" s="46">
        <v>1.2173913043478262</v>
      </c>
      <c r="E14" s="47">
        <v>0.71875000000000011</v>
      </c>
      <c r="F14" s="36"/>
      <c r="G14" s="36"/>
      <c r="H14" s="36"/>
      <c r="I14" s="36"/>
      <c r="J14" s="36"/>
      <c r="O14" s="41">
        <v>2028</v>
      </c>
      <c r="P14" s="45">
        <v>46.901506835645144</v>
      </c>
      <c r="Q14" s="46">
        <v>35.743121263528401</v>
      </c>
      <c r="R14" s="46">
        <v>25.401202928395826</v>
      </c>
      <c r="S14" s="47">
        <v>11.475900608721687</v>
      </c>
    </row>
    <row r="15" spans="1:42" x14ac:dyDescent="0.2">
      <c r="A15" s="41">
        <v>2029</v>
      </c>
      <c r="B15" s="45">
        <v>2.0639999999999996</v>
      </c>
      <c r="C15" s="46">
        <v>1.5076923076923072</v>
      </c>
      <c r="D15" s="46">
        <v>1.1956521739130435</v>
      </c>
      <c r="E15" s="47">
        <v>0.72159090909090917</v>
      </c>
      <c r="F15" s="36"/>
      <c r="G15" s="36"/>
      <c r="H15" s="36"/>
      <c r="I15" s="36"/>
      <c r="J15" s="36"/>
      <c r="O15" s="41">
        <v>2029</v>
      </c>
      <c r="P15" s="45">
        <v>46.81078825375802</v>
      </c>
      <c r="Q15" s="46">
        <v>35.561684099754146</v>
      </c>
      <c r="R15" s="46">
        <v>24.947610018960187</v>
      </c>
      <c r="S15" s="47">
        <v>11.521259899665251</v>
      </c>
    </row>
    <row r="16" spans="1:42" x14ac:dyDescent="0.2">
      <c r="A16" s="41">
        <v>2030</v>
      </c>
      <c r="B16" s="45">
        <v>2.0599999999999996</v>
      </c>
      <c r="C16" s="46">
        <v>1.4999999999999996</v>
      </c>
      <c r="D16" s="46">
        <v>1.173913043478261</v>
      </c>
      <c r="E16" s="47">
        <v>0.72443181818181834</v>
      </c>
      <c r="F16" s="36"/>
      <c r="G16" s="36"/>
      <c r="H16" s="36"/>
      <c r="I16" s="48"/>
      <c r="J16" s="36"/>
      <c r="K16" s="49"/>
      <c r="L16" s="49"/>
      <c r="M16" s="49"/>
      <c r="N16" s="49"/>
      <c r="O16" s="41">
        <v>2030</v>
      </c>
      <c r="P16" s="45">
        <v>46.720069671870888</v>
      </c>
      <c r="Q16" s="46">
        <v>35.380246935979891</v>
      </c>
      <c r="R16" s="46">
        <v>24.494017109524545</v>
      </c>
      <c r="S16" s="47">
        <v>11.566619190608817</v>
      </c>
      <c r="T16" s="49"/>
    </row>
    <row r="17" spans="1:19" x14ac:dyDescent="0.2">
      <c r="A17" s="41">
        <v>2031</v>
      </c>
      <c r="B17" s="45">
        <v>2.0599999999999996</v>
      </c>
      <c r="C17" s="46">
        <v>1.4999999999999996</v>
      </c>
      <c r="D17" s="46">
        <v>1.1652173913043478</v>
      </c>
      <c r="E17" s="47">
        <v>0.7272727272727274</v>
      </c>
      <c r="F17" s="36"/>
      <c r="G17" s="36"/>
      <c r="H17" s="36"/>
      <c r="I17" s="36"/>
      <c r="J17" s="36"/>
      <c r="O17" s="41">
        <v>2031</v>
      </c>
      <c r="P17" s="45">
        <v>46.720069671870888</v>
      </c>
      <c r="Q17" s="46">
        <v>35.380246935979891</v>
      </c>
      <c r="R17" s="46">
        <v>24.31257994575029</v>
      </c>
      <c r="S17" s="47">
        <v>11.611978481552381</v>
      </c>
    </row>
    <row r="18" spans="1:19" x14ac:dyDescent="0.2">
      <c r="A18" s="41">
        <v>2032</v>
      </c>
      <c r="B18" s="45">
        <v>2.0599999999999996</v>
      </c>
      <c r="C18" s="46">
        <v>1.4999999999999996</v>
      </c>
      <c r="D18" s="46">
        <v>1.1565217391304348</v>
      </c>
      <c r="E18" s="47">
        <v>0.73011363636363658</v>
      </c>
      <c r="F18" s="36"/>
      <c r="G18" s="36"/>
      <c r="H18" s="36"/>
      <c r="I18" s="36"/>
      <c r="J18" s="36"/>
      <c r="O18" s="41">
        <v>2032</v>
      </c>
      <c r="P18" s="45">
        <v>46.720069671870888</v>
      </c>
      <c r="Q18" s="46">
        <v>35.380246935979891</v>
      </c>
      <c r="R18" s="46">
        <v>24.131142781976035</v>
      </c>
      <c r="S18" s="47">
        <v>11.657337772495946</v>
      </c>
    </row>
    <row r="19" spans="1:19" x14ac:dyDescent="0.2">
      <c r="A19" s="41">
        <v>2033</v>
      </c>
      <c r="B19" s="45">
        <v>2.0599999999999996</v>
      </c>
      <c r="C19" s="46">
        <v>1.4999999999999996</v>
      </c>
      <c r="D19" s="46">
        <v>1.1478260869565218</v>
      </c>
      <c r="E19" s="47">
        <v>0.73295454545454575</v>
      </c>
      <c r="F19" s="36"/>
      <c r="G19" s="36"/>
      <c r="H19" s="36"/>
      <c r="I19" s="36"/>
      <c r="J19" s="36"/>
      <c r="O19" s="41">
        <v>2033</v>
      </c>
      <c r="P19" s="45">
        <v>46.720069671870888</v>
      </c>
      <c r="Q19" s="46">
        <v>35.380246935979891</v>
      </c>
      <c r="R19" s="46">
        <v>23.949705618201779</v>
      </c>
      <c r="S19" s="47">
        <v>11.70269706343951</v>
      </c>
    </row>
    <row r="20" spans="1:19" x14ac:dyDescent="0.2">
      <c r="A20" s="41">
        <v>2034</v>
      </c>
      <c r="B20" s="45">
        <v>2.0599999999999996</v>
      </c>
      <c r="C20" s="46">
        <v>1.4999999999999996</v>
      </c>
      <c r="D20" s="46">
        <v>1.1391304347826088</v>
      </c>
      <c r="E20" s="47">
        <v>0.73579545454545481</v>
      </c>
      <c r="F20" s="36"/>
      <c r="G20" s="36"/>
      <c r="H20" s="36"/>
      <c r="I20" s="48"/>
      <c r="J20" s="36"/>
      <c r="K20" s="49"/>
      <c r="L20" s="49"/>
      <c r="M20" s="49"/>
      <c r="N20" s="49"/>
      <c r="O20" s="41">
        <v>2034</v>
      </c>
      <c r="P20" s="45">
        <v>46.720069671870888</v>
      </c>
      <c r="Q20" s="46">
        <v>35.380246935979891</v>
      </c>
      <c r="R20" s="46">
        <v>23.768268454427524</v>
      </c>
      <c r="S20" s="47">
        <v>11.748056354383076</v>
      </c>
    </row>
    <row r="21" spans="1:19" x14ac:dyDescent="0.2">
      <c r="A21" s="41">
        <v>2035</v>
      </c>
      <c r="B21" s="45">
        <v>2.0599999999999996</v>
      </c>
      <c r="C21" s="46">
        <v>1.4999999999999996</v>
      </c>
      <c r="D21" s="46">
        <v>1.1304347826086958</v>
      </c>
      <c r="E21" s="47">
        <v>0.73863636363636398</v>
      </c>
      <c r="F21" s="36"/>
      <c r="G21" s="36"/>
      <c r="H21" s="36"/>
      <c r="I21" s="36"/>
      <c r="J21" s="36"/>
      <c r="O21" s="41">
        <v>2035</v>
      </c>
      <c r="P21" s="45">
        <v>46.720069671870888</v>
      </c>
      <c r="Q21" s="46">
        <v>35.380246935979891</v>
      </c>
      <c r="R21" s="46">
        <v>23.586831290653269</v>
      </c>
      <c r="S21" s="47">
        <v>11.79341564532664</v>
      </c>
    </row>
    <row r="22" spans="1:19" x14ac:dyDescent="0.2">
      <c r="A22" s="41">
        <v>2036</v>
      </c>
      <c r="B22" s="45">
        <v>2.0599999999999996</v>
      </c>
      <c r="C22" s="46">
        <v>1.4999999999999996</v>
      </c>
      <c r="D22" s="46">
        <v>1.1304347826086958</v>
      </c>
      <c r="E22" s="47">
        <v>0.74147727272727315</v>
      </c>
      <c r="F22" s="36"/>
      <c r="G22" s="36"/>
      <c r="H22" s="36"/>
      <c r="I22" s="36"/>
      <c r="J22" s="36"/>
      <c r="K22" s="50"/>
      <c r="L22" s="50"/>
      <c r="M22" s="50"/>
      <c r="N22" s="50"/>
      <c r="O22" s="41">
        <v>2036</v>
      </c>
      <c r="P22" s="45">
        <v>46.720069671870888</v>
      </c>
      <c r="Q22" s="46">
        <v>35.380246935979891</v>
      </c>
      <c r="R22" s="46">
        <v>23.586831290653269</v>
      </c>
      <c r="S22" s="47">
        <v>11.838774936270203</v>
      </c>
    </row>
    <row r="23" spans="1:19" x14ac:dyDescent="0.2">
      <c r="A23" s="41">
        <v>2037</v>
      </c>
      <c r="B23" s="45">
        <v>2.0599999999999996</v>
      </c>
      <c r="C23" s="46">
        <v>1.4999999999999996</v>
      </c>
      <c r="D23" s="46">
        <v>1.1304347826086958</v>
      </c>
      <c r="E23" s="47">
        <v>0.74431818181818221</v>
      </c>
      <c r="F23" s="36"/>
      <c r="G23" s="36"/>
      <c r="H23" s="36"/>
      <c r="I23" s="36"/>
      <c r="J23" s="36"/>
      <c r="O23" s="41">
        <v>2037</v>
      </c>
      <c r="P23" s="45">
        <v>46.720069671870888</v>
      </c>
      <c r="Q23" s="46">
        <v>35.380246935979891</v>
      </c>
      <c r="R23" s="46">
        <v>23.586831290653269</v>
      </c>
      <c r="S23" s="47">
        <v>11.884134227213769</v>
      </c>
    </row>
    <row r="24" spans="1:19" x14ac:dyDescent="0.2">
      <c r="A24" s="41">
        <v>2038</v>
      </c>
      <c r="B24" s="45">
        <v>2.0599999999999996</v>
      </c>
      <c r="C24" s="46">
        <v>1.4999999999999996</v>
      </c>
      <c r="D24" s="46">
        <v>1.1304347826086958</v>
      </c>
      <c r="E24" s="47">
        <v>0.74715909090909138</v>
      </c>
      <c r="F24" s="36"/>
      <c r="G24" s="36"/>
      <c r="H24" s="36"/>
      <c r="I24" s="36"/>
      <c r="J24" s="36"/>
      <c r="O24" s="41">
        <v>2038</v>
      </c>
      <c r="P24" s="45">
        <v>46.720069671870888</v>
      </c>
      <c r="Q24" s="46">
        <v>35.380246935979891</v>
      </c>
      <c r="R24" s="46">
        <v>23.586831290653269</v>
      </c>
      <c r="S24" s="47">
        <v>11.929493518157333</v>
      </c>
    </row>
    <row r="25" spans="1:19" x14ac:dyDescent="0.2">
      <c r="A25" s="41">
        <v>2039</v>
      </c>
      <c r="B25" s="45">
        <v>2.0599999999999996</v>
      </c>
      <c r="C25" s="46">
        <v>1.4999999999999996</v>
      </c>
      <c r="D25" s="46">
        <v>1.1304347826086958</v>
      </c>
      <c r="E25" s="47">
        <v>0.75000000000000056</v>
      </c>
      <c r="F25" s="36"/>
      <c r="G25" s="36"/>
      <c r="H25" s="36"/>
      <c r="I25" s="36"/>
      <c r="J25" s="36"/>
      <c r="O25" s="41">
        <v>2039</v>
      </c>
      <c r="P25" s="45">
        <v>46.720069671870888</v>
      </c>
      <c r="Q25" s="46">
        <v>35.380246935979891</v>
      </c>
      <c r="R25" s="46">
        <v>23.586831290653269</v>
      </c>
      <c r="S25" s="47">
        <v>11.974852809100899</v>
      </c>
    </row>
    <row r="26" spans="1:19" x14ac:dyDescent="0.2">
      <c r="A26" s="41">
        <v>2040</v>
      </c>
      <c r="B26" s="45">
        <v>2.0599999999999996</v>
      </c>
      <c r="C26" s="46">
        <v>1.4999999999999996</v>
      </c>
      <c r="D26" s="46">
        <v>1.1304347826086958</v>
      </c>
      <c r="E26" s="47">
        <v>0.75284090909090962</v>
      </c>
      <c r="F26" s="36"/>
      <c r="G26" s="36"/>
      <c r="H26" s="36"/>
      <c r="I26" s="36"/>
      <c r="J26" s="36"/>
      <c r="O26" s="41">
        <v>2040</v>
      </c>
      <c r="P26" s="45">
        <v>46.720069671870888</v>
      </c>
      <c r="Q26" s="46">
        <v>35.380246935979891</v>
      </c>
      <c r="R26" s="46">
        <v>23.586831290653269</v>
      </c>
      <c r="S26" s="47">
        <v>12.020212100044462</v>
      </c>
    </row>
    <row r="27" spans="1:19" x14ac:dyDescent="0.2">
      <c r="A27" s="41">
        <v>2041</v>
      </c>
      <c r="B27" s="45">
        <v>2.0599999999999996</v>
      </c>
      <c r="C27" s="46">
        <v>1.4999999999999996</v>
      </c>
      <c r="D27" s="46">
        <v>1.1304347826086958</v>
      </c>
      <c r="E27" s="47">
        <v>0.75568181818181879</v>
      </c>
      <c r="F27" s="36"/>
      <c r="G27" s="36"/>
      <c r="H27" s="36"/>
      <c r="I27" s="36"/>
      <c r="J27" s="36"/>
      <c r="O27" s="41">
        <v>2041</v>
      </c>
      <c r="P27" s="45">
        <v>46.720069671870888</v>
      </c>
      <c r="Q27" s="46">
        <v>35.380246935979891</v>
      </c>
      <c r="R27" s="46">
        <v>23.586831290653269</v>
      </c>
      <c r="S27" s="47">
        <v>12.065571390988028</v>
      </c>
    </row>
    <row r="28" spans="1:19" ht="13.5" thickBot="1" x14ac:dyDescent="0.25">
      <c r="A28" s="41">
        <v>2042</v>
      </c>
      <c r="B28" s="51">
        <v>2.0599999999999996</v>
      </c>
      <c r="C28" s="52">
        <v>1.4999999999999996</v>
      </c>
      <c r="D28" s="52">
        <v>1.1304347826086958</v>
      </c>
      <c r="E28" s="53">
        <v>0.75852272727272785</v>
      </c>
      <c r="F28" s="36"/>
      <c r="G28" s="36"/>
      <c r="H28" s="36"/>
      <c r="I28" s="36"/>
      <c r="J28" s="36"/>
      <c r="O28" s="41">
        <v>2042</v>
      </c>
      <c r="P28" s="51">
        <v>46.720069671870888</v>
      </c>
      <c r="Q28" s="52">
        <v>35.380246935979891</v>
      </c>
      <c r="R28" s="52">
        <v>23.586831290653269</v>
      </c>
      <c r="S28" s="53">
        <v>12.110930681931592</v>
      </c>
    </row>
    <row r="29" spans="1:19" ht="13.5" thickBot="1" x14ac:dyDescent="0.25">
      <c r="A29" s="54" t="s">
        <v>33</v>
      </c>
      <c r="B29" s="55">
        <f>(B28/B8)^(1/($A$28-$A$8))-1</f>
        <v>-5.5602431047636514E-2</v>
      </c>
      <c r="C29" s="56">
        <f>(C28/C8)^(1/($A$28-$A$8))-1</f>
        <v>-6.0215017312643115E-2</v>
      </c>
      <c r="D29" s="56">
        <f>(D28/D8)^(1/($A$28-$A$8))-1</f>
        <v>-8.4804036766188529E-2</v>
      </c>
      <c r="E29" s="57">
        <f>(E28/E8)^(1/($A$28-$A$8))-1</f>
        <v>-7.4383792538310622E-3</v>
      </c>
      <c r="F29" s="36"/>
      <c r="G29" s="36"/>
      <c r="H29" s="36"/>
      <c r="I29" s="36"/>
      <c r="J29" s="36"/>
      <c r="O29" s="54" t="s">
        <v>33</v>
      </c>
      <c r="P29" s="55">
        <f>(P28/P8)^(1/($A$28-$A$8))-1</f>
        <v>-5.5602431047636514E-2</v>
      </c>
      <c r="Q29" s="56">
        <f>(Q28/Q8)^(1/($A$28-$A$8))-1</f>
        <v>-6.0215017312643115E-2</v>
      </c>
      <c r="R29" s="56">
        <f>(R28/R8)^(1/($A$28-$A$8))-1</f>
        <v>-8.4804036766188529E-2</v>
      </c>
      <c r="S29" s="57">
        <f>(S28/S8)^(1/($A$28-$A$8))-1</f>
        <v>-7.4383792538310622E-3</v>
      </c>
    </row>
    <row r="31" spans="1:19" x14ac:dyDescent="0.2">
      <c r="A31" s="32" t="s">
        <v>69</v>
      </c>
    </row>
    <row r="32" spans="1:19" x14ac:dyDescent="0.2">
      <c r="A32" s="34" t="s">
        <v>39</v>
      </c>
    </row>
    <row r="33" spans="1:5" ht="13.5" thickBot="1" x14ac:dyDescent="0.25">
      <c r="A33" s="34"/>
    </row>
    <row r="34" spans="1:5" ht="13.5" thickBot="1" x14ac:dyDescent="0.25">
      <c r="B34" s="277" t="s">
        <v>64</v>
      </c>
      <c r="C34" s="277"/>
      <c r="D34" s="277"/>
      <c r="E34" s="277"/>
    </row>
    <row r="35" spans="1:5" x14ac:dyDescent="0.2">
      <c r="A35" s="58" t="s">
        <v>5</v>
      </c>
      <c r="B35" s="59" t="s">
        <v>65</v>
      </c>
      <c r="C35" s="60" t="s">
        <v>66</v>
      </c>
      <c r="D35" s="60" t="s">
        <v>67</v>
      </c>
      <c r="E35" s="61" t="s">
        <v>68</v>
      </c>
    </row>
    <row r="36" spans="1:5" x14ac:dyDescent="0.2">
      <c r="A36" s="41" t="s">
        <v>70</v>
      </c>
      <c r="B36" s="42">
        <v>4.7879839786381844</v>
      </c>
      <c r="C36" s="43">
        <v>3.4596128170894525</v>
      </c>
      <c r="D36" s="43">
        <v>4.7977012828699142</v>
      </c>
      <c r="E36" s="44">
        <v>0.82344641339968461</v>
      </c>
    </row>
    <row r="37" spans="1:5" x14ac:dyDescent="0.2">
      <c r="A37" s="41">
        <v>2023</v>
      </c>
      <c r="B37" s="42">
        <v>3.7544466447433269</v>
      </c>
      <c r="C37" s="43">
        <v>3.0181353489388374</v>
      </c>
      <c r="D37" s="43">
        <v>4.441287926748358</v>
      </c>
      <c r="E37" s="44">
        <v>0.7560416125303534</v>
      </c>
    </row>
    <row r="38" spans="1:5" x14ac:dyDescent="0.2">
      <c r="A38" s="41">
        <f>A37+1</f>
        <v>2024</v>
      </c>
      <c r="B38" s="42">
        <v>3.0711719584340966</v>
      </c>
      <c r="C38" s="43">
        <v>2.336432993946393</v>
      </c>
      <c r="D38" s="43">
        <v>2.7312794096745914</v>
      </c>
      <c r="E38" s="44">
        <v>0.70642110678728465</v>
      </c>
    </row>
    <row r="39" spans="1:5" x14ac:dyDescent="0.2">
      <c r="A39" s="41">
        <f>A38+1</f>
        <v>2025</v>
      </c>
      <c r="B39" s="42">
        <v>3.0788819564635781</v>
      </c>
      <c r="C39" s="43">
        <v>2.3413083277497111</v>
      </c>
      <c r="D39" s="43">
        <v>2.6327907853656995</v>
      </c>
      <c r="E39" s="44">
        <v>0.75111228791843143</v>
      </c>
    </row>
    <row r="40" spans="1:5" x14ac:dyDescent="0.2">
      <c r="A40" s="41">
        <f>A39+1</f>
        <v>2026</v>
      </c>
      <c r="B40" s="42">
        <v>3.0573219891032624</v>
      </c>
      <c r="C40" s="43">
        <v>2.3533925567655949</v>
      </c>
      <c r="D40" s="43">
        <v>2.7420742477702107</v>
      </c>
      <c r="E40" s="44">
        <v>0.7475288954355499</v>
      </c>
    </row>
    <row r="41" spans="1:5" ht="13.5" thickBot="1" x14ac:dyDescent="0.25">
      <c r="A41" s="62">
        <f>A40+1</f>
        <v>2027</v>
      </c>
      <c r="B41" s="63">
        <v>3.1171616754396556</v>
      </c>
      <c r="C41" s="64">
        <v>2.3679226335234618</v>
      </c>
      <c r="D41" s="64">
        <v>2.7123539627099595</v>
      </c>
      <c r="E41" s="65">
        <v>0.75539664199914114</v>
      </c>
    </row>
    <row r="42" spans="1:5" x14ac:dyDescent="0.2">
      <c r="A42" s="33" t="s">
        <v>71</v>
      </c>
    </row>
  </sheetData>
  <mergeCells count="3">
    <mergeCell ref="B6:E6"/>
    <mergeCell ref="B34:E34"/>
    <mergeCell ref="P6:S6"/>
  </mergeCells>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8C07-C3BC-4668-9893-8E47AB7D8EE9}">
  <dimension ref="A1:AC59"/>
  <sheetViews>
    <sheetView showGridLines="0" tabSelected="1" zoomScale="80" zoomScaleNormal="80" workbookViewId="0">
      <selection activeCell="B3" sqref="B3"/>
    </sheetView>
  </sheetViews>
  <sheetFormatPr defaultColWidth="9.28515625" defaultRowHeight="12.75" x14ac:dyDescent="0.2"/>
  <cols>
    <col min="1" max="2" width="9.28515625" style="67"/>
    <col min="3" max="3" width="10.28515625" style="67" customWidth="1"/>
    <col min="4" max="16384" width="9.28515625" style="67"/>
  </cols>
  <sheetData>
    <row r="1" spans="1:29" x14ac:dyDescent="0.2">
      <c r="A1" s="66" t="s">
        <v>72</v>
      </c>
      <c r="E1" s="278" t="s">
        <v>73</v>
      </c>
      <c r="F1" s="278"/>
      <c r="G1" s="68" t="s">
        <v>74</v>
      </c>
      <c r="H1" s="68">
        <v>1.1023000000000001</v>
      </c>
      <c r="I1" s="68" t="s">
        <v>75</v>
      </c>
      <c r="J1" s="68" t="s">
        <v>76</v>
      </c>
      <c r="K1" s="68"/>
    </row>
    <row r="2" spans="1:29" x14ac:dyDescent="0.2">
      <c r="A2" s="69" t="s">
        <v>77</v>
      </c>
      <c r="H2" s="67">
        <f>15/H1</f>
        <v>13.607910732105596</v>
      </c>
      <c r="I2" s="67">
        <f>40/H1</f>
        <v>36.287761952281592</v>
      </c>
    </row>
    <row r="3" spans="1:29" ht="13.5" thickBot="1" x14ac:dyDescent="0.25">
      <c r="A3" s="70"/>
      <c r="R3" s="8"/>
      <c r="S3" s="8"/>
      <c r="T3" s="8"/>
      <c r="U3" s="8"/>
      <c r="V3" s="8"/>
      <c r="W3" s="8"/>
      <c r="X3" s="8"/>
      <c r="Y3" s="8"/>
      <c r="Z3" s="8"/>
      <c r="AA3" s="8"/>
      <c r="AB3" s="8"/>
      <c r="AC3" s="8"/>
    </row>
    <row r="4" spans="1:29" ht="13.5" thickBot="1" x14ac:dyDescent="0.25">
      <c r="A4" s="70"/>
      <c r="B4" s="279" t="s">
        <v>78</v>
      </c>
      <c r="C4" s="280"/>
      <c r="D4" s="279" t="s">
        <v>79</v>
      </c>
      <c r="E4" s="280"/>
      <c r="F4" s="279" t="s">
        <v>80</v>
      </c>
      <c r="G4" s="280"/>
      <c r="H4" s="281" t="s">
        <v>81</v>
      </c>
      <c r="I4" s="282"/>
      <c r="J4" s="281" t="s">
        <v>82</v>
      </c>
      <c r="K4" s="282"/>
      <c r="R4" s="8"/>
      <c r="Y4" s="8"/>
      <c r="Z4" s="8"/>
      <c r="AA4" s="8"/>
      <c r="AB4" s="8"/>
      <c r="AC4" s="8"/>
    </row>
    <row r="5" spans="1:29" ht="25.5" x14ac:dyDescent="0.2">
      <c r="A5" s="72" t="s">
        <v>5</v>
      </c>
      <c r="B5" s="73" t="s">
        <v>83</v>
      </c>
      <c r="C5" s="74" t="s">
        <v>84</v>
      </c>
      <c r="D5" s="75" t="s">
        <v>83</v>
      </c>
      <c r="E5" s="74" t="s">
        <v>84</v>
      </c>
      <c r="F5" s="75" t="s">
        <v>83</v>
      </c>
      <c r="G5" s="74" t="s">
        <v>84</v>
      </c>
      <c r="H5" s="76" t="s">
        <v>83</v>
      </c>
      <c r="I5" s="77" t="s">
        <v>84</v>
      </c>
      <c r="J5" s="76" t="s">
        <v>83</v>
      </c>
      <c r="K5" s="77" t="s">
        <v>84</v>
      </c>
      <c r="L5" s="78"/>
      <c r="R5" s="8"/>
      <c r="Y5" s="8"/>
      <c r="Z5" s="8"/>
      <c r="AA5" s="8"/>
      <c r="AB5" s="8"/>
      <c r="AC5" s="8"/>
    </row>
    <row r="6" spans="1:29" x14ac:dyDescent="0.2">
      <c r="A6" s="80">
        <v>2022</v>
      </c>
      <c r="B6" s="81">
        <v>12.803738317757006</v>
      </c>
      <c r="C6" s="82">
        <v>0</v>
      </c>
      <c r="D6" s="83">
        <v>12.803738317757006</v>
      </c>
      <c r="E6" s="82">
        <v>0</v>
      </c>
      <c r="F6" s="83">
        <v>12.803738317757006</v>
      </c>
      <c r="G6" s="82">
        <v>0</v>
      </c>
      <c r="H6" s="84">
        <v>12.803738317757006</v>
      </c>
      <c r="I6" s="85">
        <v>0</v>
      </c>
      <c r="J6" s="84">
        <v>12.803738317757006</v>
      </c>
      <c r="K6" s="85">
        <v>0</v>
      </c>
      <c r="L6" s="86"/>
      <c r="R6" s="8"/>
      <c r="Y6" s="8"/>
      <c r="Z6" s="87"/>
      <c r="AA6" s="8"/>
      <c r="AB6" s="8"/>
      <c r="AC6" s="8"/>
    </row>
    <row r="7" spans="1:29" x14ac:dyDescent="0.2">
      <c r="A7" s="80">
        <v>2023</v>
      </c>
      <c r="B7" s="81">
        <v>13.244581307570707</v>
      </c>
      <c r="C7" s="82">
        <v>0</v>
      </c>
      <c r="D7" s="83">
        <v>13.244581307570707</v>
      </c>
      <c r="E7" s="82">
        <v>0</v>
      </c>
      <c r="F7" s="83">
        <v>13.244581307570707</v>
      </c>
      <c r="G7" s="82">
        <v>0</v>
      </c>
      <c r="H7" s="84">
        <v>13.244581307570707</v>
      </c>
      <c r="I7" s="85">
        <v>0</v>
      </c>
      <c r="J7" s="84">
        <v>13.244581307570707</v>
      </c>
      <c r="K7" s="85">
        <v>0</v>
      </c>
      <c r="L7" s="86"/>
      <c r="R7" s="8"/>
      <c r="Y7" s="8"/>
      <c r="Z7" s="8"/>
      <c r="AA7" s="8"/>
      <c r="AB7" s="8"/>
      <c r="AC7" s="8"/>
    </row>
    <row r="8" spans="1:29" x14ac:dyDescent="0.2">
      <c r="A8" s="80">
        <v>2024</v>
      </c>
      <c r="B8" s="81">
        <v>13.516075036066393</v>
      </c>
      <c r="C8" s="82">
        <v>0</v>
      </c>
      <c r="D8" s="83">
        <v>13.516075036066393</v>
      </c>
      <c r="E8" s="82">
        <v>0</v>
      </c>
      <c r="F8" s="83">
        <v>13.516075036066393</v>
      </c>
      <c r="G8" s="82">
        <v>0</v>
      </c>
      <c r="H8" s="84">
        <v>13.516075036066393</v>
      </c>
      <c r="I8" s="85">
        <v>0</v>
      </c>
      <c r="J8" s="84">
        <v>13.516075036066393</v>
      </c>
      <c r="K8" s="85">
        <v>0</v>
      </c>
      <c r="L8" s="86"/>
      <c r="R8" s="8"/>
      <c r="Y8" s="8"/>
      <c r="Z8" s="8"/>
      <c r="AA8" s="8"/>
      <c r="AB8" s="8"/>
      <c r="AC8" s="8"/>
    </row>
    <row r="9" spans="1:29" x14ac:dyDescent="0.2">
      <c r="A9" s="80">
        <v>2025</v>
      </c>
      <c r="B9" s="81">
        <v>13.776965832508406</v>
      </c>
      <c r="C9" s="82">
        <v>0</v>
      </c>
      <c r="D9" s="83">
        <v>13.776965832508406</v>
      </c>
      <c r="E9" s="82">
        <v>0</v>
      </c>
      <c r="F9" s="83">
        <v>13.776965832508406</v>
      </c>
      <c r="G9" s="82">
        <v>0</v>
      </c>
      <c r="H9" s="84">
        <v>13.776965832508406</v>
      </c>
      <c r="I9" s="85">
        <v>0</v>
      </c>
      <c r="J9" s="84">
        <v>13.776965832508406</v>
      </c>
      <c r="K9" s="85">
        <v>0</v>
      </c>
      <c r="L9" s="86"/>
      <c r="R9" s="8"/>
      <c r="Y9" s="8"/>
      <c r="Z9" s="8"/>
      <c r="AA9" s="8"/>
      <c r="AB9" s="8"/>
      <c r="AC9" s="8"/>
    </row>
    <row r="10" spans="1:29" x14ac:dyDescent="0.2">
      <c r="A10" s="80">
        <v>2026</v>
      </c>
      <c r="B10" s="81">
        <v>14.047898690259153</v>
      </c>
      <c r="C10" s="82">
        <v>0</v>
      </c>
      <c r="D10" s="83">
        <v>14.047898690259153</v>
      </c>
      <c r="E10" s="82">
        <v>0</v>
      </c>
      <c r="F10" s="83">
        <v>14.047898690259153</v>
      </c>
      <c r="G10" s="82">
        <v>0</v>
      </c>
      <c r="H10" s="84">
        <v>14.047898690259153</v>
      </c>
      <c r="I10" s="85">
        <v>0</v>
      </c>
      <c r="J10" s="84">
        <v>14.047898690259153</v>
      </c>
      <c r="K10" s="85">
        <v>0</v>
      </c>
      <c r="L10" s="86"/>
      <c r="R10" s="8"/>
      <c r="Y10" s="8"/>
      <c r="Z10" s="8"/>
      <c r="AA10" s="8"/>
      <c r="AB10" s="8"/>
      <c r="AC10" s="8"/>
    </row>
    <row r="11" spans="1:29" x14ac:dyDescent="0.2">
      <c r="A11" s="80">
        <v>2027</v>
      </c>
      <c r="B11" s="81">
        <v>14.320485277908581</v>
      </c>
      <c r="C11" s="82">
        <v>0</v>
      </c>
      <c r="D11" s="83">
        <v>14.320485277908581</v>
      </c>
      <c r="E11" s="82">
        <v>0</v>
      </c>
      <c r="F11" s="83">
        <v>14.320485277908581</v>
      </c>
      <c r="G11" s="82">
        <v>0</v>
      </c>
      <c r="H11" s="84">
        <v>14.320485277908581</v>
      </c>
      <c r="I11" s="85">
        <v>0</v>
      </c>
      <c r="J11" s="84">
        <v>14.320485277908581</v>
      </c>
      <c r="K11" s="85">
        <v>0</v>
      </c>
      <c r="L11" s="86"/>
      <c r="R11" s="8"/>
      <c r="Y11" s="8"/>
      <c r="Z11" s="8"/>
      <c r="AA11" s="8"/>
      <c r="AB11" s="8"/>
      <c r="AC11" s="8"/>
    </row>
    <row r="12" spans="1:29" x14ac:dyDescent="0.2">
      <c r="A12" s="80">
        <v>2028</v>
      </c>
      <c r="B12" s="81">
        <v>15.064355560381312</v>
      </c>
      <c r="C12" s="82">
        <v>0</v>
      </c>
      <c r="D12" s="83">
        <v>15.064355560381312</v>
      </c>
      <c r="E12" s="82">
        <v>10.685343860242817</v>
      </c>
      <c r="F12" s="83">
        <v>21.370687720485634</v>
      </c>
      <c r="G12" s="82">
        <v>21.370687720485634</v>
      </c>
      <c r="H12" s="84">
        <v>15.064355560381312</v>
      </c>
      <c r="I12" s="85">
        <v>0</v>
      </c>
      <c r="J12" s="84">
        <v>21.370687720485634</v>
      </c>
      <c r="K12" s="85">
        <v>0</v>
      </c>
      <c r="L12" s="86"/>
      <c r="R12" s="8"/>
      <c r="Y12" s="8"/>
      <c r="Z12" s="8"/>
      <c r="AA12" s="8"/>
      <c r="AB12" s="8"/>
      <c r="AC12" s="8"/>
    </row>
    <row r="13" spans="1:29" x14ac:dyDescent="0.2">
      <c r="A13" s="80">
        <v>2029</v>
      </c>
      <c r="B13" s="81">
        <v>15.849585023076383</v>
      </c>
      <c r="C13" s="82">
        <v>0</v>
      </c>
      <c r="D13" s="83">
        <v>15.849585023076383</v>
      </c>
      <c r="E13" s="82">
        <v>11.162170699422497</v>
      </c>
      <c r="F13" s="83">
        <v>29.678881431405337</v>
      </c>
      <c r="G13" s="82">
        <v>29.678881431405337</v>
      </c>
      <c r="H13" s="84">
        <v>15.849585023076383</v>
      </c>
      <c r="I13" s="85">
        <v>0</v>
      </c>
      <c r="J13" s="84">
        <v>29.678881431405337</v>
      </c>
      <c r="K13" s="85">
        <v>29.921015385643695</v>
      </c>
      <c r="L13" s="86"/>
      <c r="R13" s="8"/>
      <c r="Y13" s="8"/>
      <c r="Z13" s="8"/>
      <c r="AA13" s="8"/>
      <c r="AB13" s="8"/>
      <c r="AC13" s="8"/>
    </row>
    <row r="14" spans="1:29" x14ac:dyDescent="0.2">
      <c r="A14" s="80">
        <v>2030</v>
      </c>
      <c r="B14" s="81">
        <v>16.679008506988584</v>
      </c>
      <c r="C14" s="82">
        <v>0</v>
      </c>
      <c r="D14" s="83">
        <v>16.679008506988584</v>
      </c>
      <c r="E14" s="82">
        <v>11.755541590603871</v>
      </c>
      <c r="F14" s="83">
        <v>37.692339773346283</v>
      </c>
      <c r="G14" s="82">
        <v>37.692339773346283</v>
      </c>
      <c r="H14" s="84">
        <v>16.679008506988584</v>
      </c>
      <c r="I14" s="85">
        <v>11.023338541316749</v>
      </c>
      <c r="J14" s="84">
        <v>30.8653479156869</v>
      </c>
      <c r="K14" s="85">
        <v>30.8653479156869</v>
      </c>
      <c r="L14" s="86"/>
      <c r="R14" s="8"/>
      <c r="Y14" s="8"/>
      <c r="Z14" s="8"/>
      <c r="AA14" s="8"/>
      <c r="AB14" s="8"/>
      <c r="AC14" s="8"/>
    </row>
    <row r="15" spans="1:29" x14ac:dyDescent="0.2">
      <c r="A15" s="80">
        <v>2031</v>
      </c>
      <c r="B15" s="81">
        <v>17.539671897967921</v>
      </c>
      <c r="C15" s="82">
        <v>0</v>
      </c>
      <c r="D15" s="83">
        <v>17.539671897967921</v>
      </c>
      <c r="E15" s="82">
        <v>12.632303938638337</v>
      </c>
      <c r="F15" s="83">
        <v>45.424385161759623</v>
      </c>
      <c r="G15" s="82">
        <v>45.424385161759623</v>
      </c>
      <c r="H15" s="84">
        <v>17.539671897967921</v>
      </c>
      <c r="I15" s="85">
        <v>11.21106624734521</v>
      </c>
      <c r="J15" s="84">
        <v>31.845927311299441</v>
      </c>
      <c r="K15" s="85">
        <v>31.845927311299441</v>
      </c>
      <c r="L15" s="86"/>
      <c r="R15" s="8"/>
      <c r="Y15" s="8"/>
      <c r="Z15" s="8"/>
      <c r="AA15" s="8"/>
      <c r="AB15" s="8"/>
      <c r="AC15" s="8"/>
    </row>
    <row r="16" spans="1:29" x14ac:dyDescent="0.2">
      <c r="A16" s="80">
        <v>2032</v>
      </c>
      <c r="B16" s="81">
        <v>18.439806835145941</v>
      </c>
      <c r="C16" s="82">
        <v>0</v>
      </c>
      <c r="D16" s="83">
        <v>18.439806835145941</v>
      </c>
      <c r="E16" s="82">
        <v>13.209013234229467</v>
      </c>
      <c r="F16" s="83">
        <v>52.838708031424041</v>
      </c>
      <c r="G16" s="82">
        <v>52.838708031424041</v>
      </c>
      <c r="H16" s="84">
        <v>18.439806835145941</v>
      </c>
      <c r="I16" s="85">
        <v>11.393825318454905</v>
      </c>
      <c r="J16" s="84">
        <v>32.834127991850742</v>
      </c>
      <c r="K16" s="85">
        <v>32.834127991850742</v>
      </c>
      <c r="L16" s="86"/>
      <c r="R16" s="8"/>
      <c r="Y16" s="8"/>
      <c r="Z16" s="8"/>
      <c r="AA16" s="8"/>
      <c r="AB16" s="8"/>
      <c r="AC16" s="8"/>
    </row>
    <row r="17" spans="1:29" x14ac:dyDescent="0.2">
      <c r="A17" s="80">
        <v>2033</v>
      </c>
      <c r="B17" s="81">
        <v>19.385470540910418</v>
      </c>
      <c r="C17" s="82">
        <v>0</v>
      </c>
      <c r="D17" s="83">
        <v>19.385470540910418</v>
      </c>
      <c r="E17" s="82">
        <v>13.816515751681836</v>
      </c>
      <c r="F17" s="83">
        <v>59.953729670733857</v>
      </c>
      <c r="G17" s="82">
        <v>59.953729670733857</v>
      </c>
      <c r="H17" s="84">
        <v>19.385470540910418</v>
      </c>
      <c r="I17" s="85">
        <v>11.576362084597159</v>
      </c>
      <c r="J17" s="84">
        <v>33.843633343522143</v>
      </c>
      <c r="K17" s="85">
        <v>33.843633343522143</v>
      </c>
      <c r="L17" s="86"/>
      <c r="R17" s="8"/>
      <c r="Y17" s="8"/>
      <c r="Z17" s="8"/>
      <c r="AA17" s="8"/>
      <c r="AB17" s="8"/>
      <c r="AC17" s="8"/>
    </row>
    <row r="18" spans="1:29" x14ac:dyDescent="0.2">
      <c r="A18" s="80">
        <v>2034</v>
      </c>
      <c r="B18" s="81">
        <v>20.378651683052993</v>
      </c>
      <c r="C18" s="82">
        <v>0</v>
      </c>
      <c r="D18" s="83">
        <v>20.378651683052993</v>
      </c>
      <c r="E18" s="82">
        <v>14.166138615742748</v>
      </c>
      <c r="F18" s="83">
        <v>66.787671597188961</v>
      </c>
      <c r="G18" s="82">
        <v>66.787671597188961</v>
      </c>
      <c r="H18" s="84">
        <v>20.378651683052993</v>
      </c>
      <c r="I18" s="85">
        <v>11.761406144728305</v>
      </c>
      <c r="J18" s="84">
        <v>34.88293958009907</v>
      </c>
      <c r="K18" s="85">
        <v>34.88293958009907</v>
      </c>
      <c r="L18" s="86"/>
      <c r="R18" s="8"/>
      <c r="Y18" s="8"/>
      <c r="Z18" s="8"/>
      <c r="AA18" s="8"/>
      <c r="AB18" s="8"/>
      <c r="AC18" s="8"/>
    </row>
    <row r="19" spans="1:29" x14ac:dyDescent="0.2">
      <c r="A19" s="80">
        <v>2035</v>
      </c>
      <c r="B19" s="81">
        <v>21.417332098542673</v>
      </c>
      <c r="C19" s="82">
        <v>0</v>
      </c>
      <c r="D19" s="83">
        <v>21.417332098542673</v>
      </c>
      <c r="E19" s="82">
        <v>14.952853402946593</v>
      </c>
      <c r="F19" s="83">
        <v>73.346626763054999</v>
      </c>
      <c r="G19" s="82">
        <v>73.346626763054999</v>
      </c>
      <c r="H19" s="84">
        <v>21.417332098542673</v>
      </c>
      <c r="I19" s="85">
        <v>11.948815229635088</v>
      </c>
      <c r="J19" s="84">
        <v>35.952378163011851</v>
      </c>
      <c r="K19" s="85">
        <v>35.952378163011851</v>
      </c>
      <c r="L19" s="86"/>
      <c r="R19" s="8"/>
      <c r="Y19" s="8"/>
      <c r="Z19" s="8"/>
      <c r="AA19" s="8"/>
      <c r="AB19" s="8"/>
      <c r="AC19" s="8"/>
    </row>
    <row r="20" spans="1:29" x14ac:dyDescent="0.2">
      <c r="A20" s="80">
        <v>2036</v>
      </c>
      <c r="B20" s="81">
        <v>22.506039665950034</v>
      </c>
      <c r="C20" s="82">
        <v>0</v>
      </c>
      <c r="D20" s="83">
        <v>22.506039665950034</v>
      </c>
      <c r="E20" s="82">
        <v>15.603753175668075</v>
      </c>
      <c r="F20" s="83">
        <v>79.620622665414515</v>
      </c>
      <c r="G20" s="82">
        <v>79.620622665414515</v>
      </c>
      <c r="H20" s="84">
        <v>22.506039665950034</v>
      </c>
      <c r="I20" s="85">
        <v>12.136062896302059</v>
      </c>
      <c r="J20" s="84">
        <v>37.04499543161306</v>
      </c>
      <c r="K20" s="85">
        <v>37.04499543161306</v>
      </c>
      <c r="L20" s="86"/>
      <c r="R20" s="8"/>
      <c r="Y20" s="8"/>
      <c r="Z20" s="8"/>
      <c r="AA20" s="8"/>
      <c r="AB20" s="8"/>
      <c r="AC20" s="8"/>
    </row>
    <row r="21" spans="1:29" x14ac:dyDescent="0.2">
      <c r="A21" s="80">
        <v>2037</v>
      </c>
      <c r="B21" s="81">
        <v>23.650170318083145</v>
      </c>
      <c r="C21" s="82">
        <v>0</v>
      </c>
      <c r="D21" s="83">
        <v>23.650170318083145</v>
      </c>
      <c r="E21" s="82">
        <v>16.273758204437353</v>
      </c>
      <c r="F21" s="83">
        <v>85.623266690872882</v>
      </c>
      <c r="G21" s="82">
        <v>85.623266690872882</v>
      </c>
      <c r="H21" s="84">
        <v>23.650170318083145</v>
      </c>
      <c r="I21" s="85">
        <v>12.324599682488715</v>
      </c>
      <c r="J21" s="84">
        <v>38.165723362376305</v>
      </c>
      <c r="K21" s="85">
        <v>38.165723362376305</v>
      </c>
      <c r="L21" s="86"/>
      <c r="R21" s="8"/>
      <c r="Y21" s="8"/>
      <c r="Z21" s="8"/>
      <c r="AA21" s="8"/>
      <c r="AB21" s="8"/>
      <c r="AC21" s="8"/>
    </row>
    <row r="22" spans="1:29" x14ac:dyDescent="0.2">
      <c r="A22" s="80">
        <v>2038</v>
      </c>
      <c r="B22" s="81">
        <v>24.847267929850968</v>
      </c>
      <c r="C22" s="82">
        <v>0</v>
      </c>
      <c r="D22" s="83">
        <v>24.847267929850968</v>
      </c>
      <c r="E22" s="82">
        <v>17.079181822181145</v>
      </c>
      <c r="F22" s="83">
        <v>91.372294239528202</v>
      </c>
      <c r="G22" s="82">
        <v>91.372294239528202</v>
      </c>
      <c r="H22" s="84">
        <v>24.847267929850968</v>
      </c>
      <c r="I22" s="85">
        <v>12.516109522687341</v>
      </c>
      <c r="J22" s="84">
        <v>39.320495352608781</v>
      </c>
      <c r="K22" s="85">
        <v>39.320495352608781</v>
      </c>
      <c r="L22" s="86"/>
      <c r="R22" s="8"/>
      <c r="Y22" s="8"/>
      <c r="Z22" s="8"/>
      <c r="AA22" s="8"/>
      <c r="AB22" s="8"/>
      <c r="AC22" s="8"/>
    </row>
    <row r="23" spans="1:29" x14ac:dyDescent="0.2">
      <c r="A23" s="80">
        <v>2039</v>
      </c>
      <c r="B23" s="81">
        <v>26.10069745845297</v>
      </c>
      <c r="C23" s="82">
        <v>0</v>
      </c>
      <c r="D23" s="83">
        <v>26.10069745845297</v>
      </c>
      <c r="E23" s="82">
        <v>17.803501733210435</v>
      </c>
      <c r="F23" s="83">
        <v>96.853968575922025</v>
      </c>
      <c r="G23" s="82">
        <v>96.853968575922025</v>
      </c>
      <c r="H23" s="84">
        <v>26.10069745845297</v>
      </c>
      <c r="I23" s="85">
        <v>12.707855351895263</v>
      </c>
      <c r="J23" s="84">
        <v>40.501474795291209</v>
      </c>
      <c r="K23" s="85">
        <v>40.501474795291209</v>
      </c>
      <c r="L23" s="86"/>
      <c r="R23" s="8"/>
      <c r="Y23" s="8"/>
      <c r="Z23" s="8"/>
      <c r="AA23" s="8"/>
      <c r="AB23" s="8"/>
      <c r="AC23" s="8"/>
    </row>
    <row r="24" spans="1:29" x14ac:dyDescent="0.2">
      <c r="A24" s="80">
        <v>2040</v>
      </c>
      <c r="B24" s="81">
        <v>27.415946690368568</v>
      </c>
      <c r="C24" s="88">
        <v>0</v>
      </c>
      <c r="D24" s="83">
        <v>27.415946690368568</v>
      </c>
      <c r="E24" s="82">
        <v>18.647363367000533</v>
      </c>
      <c r="F24" s="83">
        <v>102.07696980280801</v>
      </c>
      <c r="G24" s="82">
        <v>102.07696980280801</v>
      </c>
      <c r="H24" s="84">
        <v>27.415946690368568</v>
      </c>
      <c r="I24" s="85">
        <v>12.900368310399378</v>
      </c>
      <c r="J24" s="84">
        <v>41.710907020802409</v>
      </c>
      <c r="K24" s="85">
        <v>41.710907020802409</v>
      </c>
      <c r="L24" s="86"/>
      <c r="R24" s="8"/>
      <c r="Y24" s="8"/>
      <c r="Z24" s="8"/>
      <c r="AA24" s="8"/>
      <c r="AB24" s="8"/>
      <c r="AC24" s="8"/>
    </row>
    <row r="25" spans="1:29" x14ac:dyDescent="0.2">
      <c r="A25" s="80">
        <v>2041</v>
      </c>
      <c r="B25" s="81">
        <v>28.807269129385816</v>
      </c>
      <c r="C25" s="88">
        <v>0</v>
      </c>
      <c r="D25" s="83">
        <v>28.807269129385816</v>
      </c>
      <c r="E25" s="82">
        <v>19.498697987315047</v>
      </c>
      <c r="F25" s="83">
        <v>107.05832012581924</v>
      </c>
      <c r="G25" s="82">
        <v>107.05832012581924</v>
      </c>
      <c r="H25" s="84">
        <v>28.807269129385816</v>
      </c>
      <c r="I25" s="85">
        <v>13.095103819028237</v>
      </c>
      <c r="J25" s="84">
        <v>42.95417867110271</v>
      </c>
      <c r="K25" s="85">
        <v>42.95417867110271</v>
      </c>
      <c r="L25" s="86"/>
      <c r="R25" s="8"/>
      <c r="Y25" s="8"/>
      <c r="Z25" s="8"/>
      <c r="AA25" s="8"/>
      <c r="AB25" s="8"/>
      <c r="AC25" s="8"/>
    </row>
    <row r="26" spans="1:29" ht="13.5" thickBot="1" x14ac:dyDescent="0.25">
      <c r="A26" s="89">
        <v>2042</v>
      </c>
      <c r="B26" s="90">
        <v>30.823777968442826</v>
      </c>
      <c r="C26" s="91">
        <v>0</v>
      </c>
      <c r="D26" s="92">
        <v>30.823777968442826</v>
      </c>
      <c r="E26" s="91">
        <v>24.603448343039599</v>
      </c>
      <c r="F26" s="92">
        <v>135.12377923213205</v>
      </c>
      <c r="G26" s="91">
        <v>135.12377923213205</v>
      </c>
      <c r="H26" s="93">
        <v>30.823777968442826</v>
      </c>
      <c r="I26" s="93">
        <v>13.297438878410745</v>
      </c>
      <c r="J26" s="93">
        <v>44.250015323953548</v>
      </c>
      <c r="K26" s="94">
        <v>44.250015323953548</v>
      </c>
      <c r="L26" s="86"/>
      <c r="P26" s="95"/>
      <c r="R26" s="8"/>
      <c r="Y26" s="8"/>
      <c r="Z26" s="8"/>
      <c r="AA26" s="8"/>
      <c r="AB26" s="8"/>
      <c r="AC26" s="8"/>
    </row>
    <row r="27" spans="1:29" x14ac:dyDescent="0.2">
      <c r="J27" s="96"/>
      <c r="P27" s="95"/>
      <c r="R27" s="8"/>
      <c r="S27" s="8"/>
      <c r="T27" s="8"/>
      <c r="U27" s="8"/>
      <c r="V27" s="8"/>
      <c r="W27" s="8"/>
      <c r="X27" s="8"/>
      <c r="Y27" s="8"/>
      <c r="Z27" s="8"/>
      <c r="AA27" s="8"/>
      <c r="AB27" s="8"/>
      <c r="AC27" s="8"/>
    </row>
    <row r="28" spans="1:29" x14ac:dyDescent="0.2">
      <c r="A28" s="9" t="s">
        <v>85</v>
      </c>
      <c r="B28" s="97"/>
      <c r="C28" s="8"/>
      <c r="D28" s="8"/>
      <c r="E28" s="8"/>
      <c r="F28" s="8"/>
      <c r="G28" s="98"/>
      <c r="J28" s="96"/>
      <c r="P28" s="95"/>
      <c r="R28" s="9"/>
      <c r="S28" s="8"/>
      <c r="T28" s="8"/>
      <c r="U28" s="8"/>
      <c r="V28" s="8"/>
      <c r="W28" s="8"/>
      <c r="X28" s="8"/>
      <c r="Y28" s="8"/>
      <c r="Z28" s="8"/>
      <c r="AA28" s="8"/>
      <c r="AB28" s="8"/>
      <c r="AC28" s="8"/>
    </row>
    <row r="29" spans="1:29" x14ac:dyDescent="0.2">
      <c r="A29" s="99" t="s">
        <v>86</v>
      </c>
      <c r="B29" s="8"/>
      <c r="C29" s="8"/>
      <c r="D29" s="8"/>
      <c r="E29" s="8"/>
      <c r="F29" s="8"/>
      <c r="J29" s="96"/>
      <c r="P29" s="95"/>
      <c r="R29" s="99"/>
      <c r="S29" s="8"/>
      <c r="T29" s="8"/>
      <c r="U29" s="8"/>
      <c r="V29" s="8"/>
      <c r="W29" s="8"/>
      <c r="X29" s="8"/>
      <c r="Y29" s="8"/>
      <c r="Z29" s="8"/>
      <c r="AA29" s="8"/>
      <c r="AB29" s="8"/>
      <c r="AC29" s="8"/>
    </row>
    <row r="30" spans="1:29" x14ac:dyDescent="0.2">
      <c r="A30" s="99" t="s">
        <v>87</v>
      </c>
      <c r="B30" s="8"/>
      <c r="C30" s="8"/>
      <c r="D30" s="8"/>
      <c r="E30" s="8"/>
      <c r="F30" s="8"/>
      <c r="I30" s="95">
        <f>I47/H1/Inflation!D24</f>
        <v>11.023338541316747</v>
      </c>
      <c r="J30" s="96"/>
      <c r="P30" s="95"/>
      <c r="R30" s="96"/>
    </row>
    <row r="31" spans="1:29" x14ac:dyDescent="0.2">
      <c r="A31" s="99" t="s">
        <v>88</v>
      </c>
      <c r="B31" s="8"/>
      <c r="C31" s="8"/>
      <c r="D31" s="8"/>
      <c r="E31" s="8"/>
      <c r="F31" s="8"/>
      <c r="J31" s="96"/>
      <c r="P31" s="95"/>
      <c r="R31" s="96"/>
    </row>
    <row r="32" spans="1:29" x14ac:dyDescent="0.2">
      <c r="A32" s="100" t="s">
        <v>89</v>
      </c>
      <c r="B32" s="8"/>
      <c r="C32" s="8"/>
      <c r="D32" s="8"/>
      <c r="E32" s="8"/>
      <c r="F32" s="8"/>
      <c r="J32" s="96"/>
      <c r="P32" s="95"/>
      <c r="R32" s="96"/>
    </row>
    <row r="33" spans="1:18" x14ac:dyDescent="0.2">
      <c r="J33" s="96"/>
      <c r="P33" s="95"/>
      <c r="R33" s="96"/>
    </row>
    <row r="34" spans="1:18" ht="14.25" x14ac:dyDescent="0.25">
      <c r="A34" s="101" t="s">
        <v>90</v>
      </c>
      <c r="J34" s="96"/>
      <c r="P34" s="95"/>
      <c r="R34" s="96"/>
    </row>
    <row r="35" spans="1:18" x14ac:dyDescent="0.2">
      <c r="A35" s="102" t="s">
        <v>91</v>
      </c>
      <c r="J35" s="96"/>
      <c r="P35" s="95"/>
      <c r="R35" s="96"/>
    </row>
    <row r="36" spans="1:18" ht="13.5" thickBot="1" x14ac:dyDescent="0.25">
      <c r="A36" s="70"/>
      <c r="J36" s="96"/>
      <c r="P36" s="95"/>
      <c r="R36" s="96"/>
    </row>
    <row r="37" spans="1:18" ht="13.5" thickBot="1" x14ac:dyDescent="0.25">
      <c r="A37" s="70"/>
      <c r="B37" s="279" t="s">
        <v>78</v>
      </c>
      <c r="C37" s="280"/>
      <c r="D37" s="279" t="s">
        <v>79</v>
      </c>
      <c r="E37" s="280"/>
      <c r="F37" s="279" t="s">
        <v>80</v>
      </c>
      <c r="G37" s="280"/>
      <c r="H37" s="283" t="s">
        <v>81</v>
      </c>
      <c r="I37" s="284"/>
      <c r="J37" s="283" t="s">
        <v>82</v>
      </c>
      <c r="K37" s="284"/>
      <c r="P37" s="95"/>
      <c r="R37" s="96"/>
    </row>
    <row r="38" spans="1:18" ht="25.5" x14ac:dyDescent="0.2">
      <c r="A38" s="72" t="s">
        <v>5</v>
      </c>
      <c r="B38" s="73" t="s">
        <v>83</v>
      </c>
      <c r="C38" s="74" t="s">
        <v>84</v>
      </c>
      <c r="D38" s="73" t="s">
        <v>83</v>
      </c>
      <c r="E38" s="74" t="s">
        <v>84</v>
      </c>
      <c r="F38" s="73" t="s">
        <v>83</v>
      </c>
      <c r="G38" s="74" t="s">
        <v>84</v>
      </c>
      <c r="H38" s="103" t="s">
        <v>83</v>
      </c>
      <c r="I38" s="104" t="s">
        <v>84</v>
      </c>
      <c r="J38" s="103" t="s">
        <v>83</v>
      </c>
      <c r="K38" s="104" t="s">
        <v>84</v>
      </c>
      <c r="L38" s="78"/>
      <c r="P38" s="95"/>
      <c r="R38" s="96"/>
    </row>
    <row r="39" spans="1:18" x14ac:dyDescent="0.2">
      <c r="A39" s="80">
        <v>2022</v>
      </c>
      <c r="B39" s="81">
        <v>13.3079575538416</v>
      </c>
      <c r="C39" s="82">
        <v>0</v>
      </c>
      <c r="D39" s="81">
        <v>13.3079575538416</v>
      </c>
      <c r="E39" s="82">
        <v>0</v>
      </c>
      <c r="F39" s="81">
        <v>13.3079575538416</v>
      </c>
      <c r="G39" s="82">
        <v>0</v>
      </c>
      <c r="H39" s="105">
        <v>13.3079575538416</v>
      </c>
      <c r="I39" s="106">
        <v>0</v>
      </c>
      <c r="J39" s="105">
        <v>13.3079575538416</v>
      </c>
      <c r="K39" s="106">
        <v>0</v>
      </c>
      <c r="L39" s="86"/>
    </row>
    <row r="40" spans="1:18" x14ac:dyDescent="0.2">
      <c r="A40" s="80">
        <v>2023</v>
      </c>
      <c r="B40" s="81">
        <v>14.252123988072444</v>
      </c>
      <c r="C40" s="82">
        <v>0</v>
      </c>
      <c r="D40" s="81">
        <v>14.252123988072444</v>
      </c>
      <c r="E40" s="82">
        <v>0</v>
      </c>
      <c r="F40" s="81">
        <v>14.252123988072444</v>
      </c>
      <c r="G40" s="82">
        <v>0</v>
      </c>
      <c r="H40" s="105">
        <v>14.252123988072444</v>
      </c>
      <c r="I40" s="106">
        <v>0</v>
      </c>
      <c r="J40" s="105">
        <v>14.252123988072444</v>
      </c>
      <c r="K40" s="106">
        <v>0</v>
      </c>
      <c r="L40" s="86"/>
    </row>
    <row r="41" spans="1:18" x14ac:dyDescent="0.2">
      <c r="A41" s="80">
        <v>2024</v>
      </c>
      <c r="B41" s="81">
        <v>14.878753038569915</v>
      </c>
      <c r="C41" s="82">
        <v>0</v>
      </c>
      <c r="D41" s="81">
        <v>14.878753038569915</v>
      </c>
      <c r="E41" s="82">
        <v>0</v>
      </c>
      <c r="F41" s="81">
        <v>14.878753038569915</v>
      </c>
      <c r="G41" s="82">
        <v>0</v>
      </c>
      <c r="H41" s="105">
        <v>14.878753038569915</v>
      </c>
      <c r="I41" s="106">
        <v>0</v>
      </c>
      <c r="J41" s="105">
        <v>14.878753038569915</v>
      </c>
      <c r="K41" s="106">
        <v>0</v>
      </c>
      <c r="L41" s="86"/>
    </row>
    <row r="42" spans="1:18" x14ac:dyDescent="0.2">
      <c r="A42" s="80">
        <v>2025</v>
      </c>
      <c r="B42" s="81">
        <v>15.476286603600627</v>
      </c>
      <c r="C42" s="82">
        <v>0</v>
      </c>
      <c r="D42" s="81">
        <v>15.476286603600627</v>
      </c>
      <c r="E42" s="82">
        <v>0</v>
      </c>
      <c r="F42" s="81">
        <v>15.476286603600627</v>
      </c>
      <c r="G42" s="82">
        <v>0</v>
      </c>
      <c r="H42" s="105">
        <v>15.476286603600627</v>
      </c>
      <c r="I42" s="106">
        <v>0</v>
      </c>
      <c r="J42" s="105">
        <v>15.476286603600627</v>
      </c>
      <c r="K42" s="106">
        <v>0</v>
      </c>
      <c r="L42" s="86"/>
    </row>
    <row r="43" spans="1:18" x14ac:dyDescent="0.2">
      <c r="A43" s="80">
        <v>2026</v>
      </c>
      <c r="B43" s="81">
        <v>16.109564551199579</v>
      </c>
      <c r="C43" s="82">
        <v>0</v>
      </c>
      <c r="D43" s="81">
        <v>16.109564551199579</v>
      </c>
      <c r="E43" s="82">
        <v>0</v>
      </c>
      <c r="F43" s="81">
        <v>16.109564551199579</v>
      </c>
      <c r="G43" s="82">
        <v>0</v>
      </c>
      <c r="H43" s="105">
        <v>16.109564551199579</v>
      </c>
      <c r="I43" s="106">
        <v>0</v>
      </c>
      <c r="J43" s="105">
        <v>16.109564551199579</v>
      </c>
      <c r="K43" s="106">
        <v>0</v>
      </c>
      <c r="L43" s="86"/>
    </row>
    <row r="44" spans="1:18" x14ac:dyDescent="0.2">
      <c r="A44" s="80">
        <v>2027</v>
      </c>
      <c r="B44" s="81">
        <v>16.743514240336758</v>
      </c>
      <c r="C44" s="82">
        <v>0</v>
      </c>
      <c r="D44" s="81">
        <v>16.743514240336758</v>
      </c>
      <c r="E44" s="82">
        <v>0</v>
      </c>
      <c r="F44" s="81">
        <v>16.743514240336758</v>
      </c>
      <c r="G44" s="82">
        <v>0</v>
      </c>
      <c r="H44" s="105">
        <v>16.743514240336758</v>
      </c>
      <c r="I44" s="106">
        <v>0</v>
      </c>
      <c r="J44" s="105">
        <v>16.743514240336758</v>
      </c>
      <c r="K44" s="106">
        <v>0</v>
      </c>
      <c r="L44" s="86"/>
    </row>
    <row r="45" spans="1:18" x14ac:dyDescent="0.2">
      <c r="A45" s="80">
        <v>2028</v>
      </c>
      <c r="B45" s="81">
        <v>17.945805426964927</v>
      </c>
      <c r="C45" s="82">
        <v>0</v>
      </c>
      <c r="D45" s="81">
        <v>17.945805426964927</v>
      </c>
      <c r="E45" s="82">
        <v>12.729193828937886</v>
      </c>
      <c r="F45" s="81">
        <v>25.458387657875772</v>
      </c>
      <c r="G45" s="82">
        <v>25.458387657875772</v>
      </c>
      <c r="H45" s="105">
        <v>17.945805426964927</v>
      </c>
      <c r="I45" s="106">
        <v>0</v>
      </c>
      <c r="J45" s="105">
        <v>25.458387657875772</v>
      </c>
      <c r="K45" s="106">
        <v>0</v>
      </c>
      <c r="L45" s="86"/>
    </row>
    <row r="46" spans="1:18" x14ac:dyDescent="0.2">
      <c r="A46" s="80">
        <v>2029</v>
      </c>
      <c r="B46" s="81">
        <v>19.222140724402095</v>
      </c>
      <c r="C46" s="82">
        <v>0</v>
      </c>
      <c r="D46" s="81">
        <v>19.222140724402095</v>
      </c>
      <c r="E46" s="82">
        <v>13.53731442569031</v>
      </c>
      <c r="F46" s="81">
        <v>35.994105497822432</v>
      </c>
      <c r="G46" s="82">
        <v>35.994105497822432</v>
      </c>
      <c r="H46" s="105">
        <v>19.222140724402095</v>
      </c>
      <c r="I46" s="106">
        <v>0</v>
      </c>
      <c r="J46" s="105">
        <v>35.994105497822432</v>
      </c>
      <c r="K46" s="106">
        <v>40</v>
      </c>
      <c r="L46" s="86"/>
    </row>
    <row r="47" spans="1:18" x14ac:dyDescent="0.2">
      <c r="A47" s="80">
        <v>2030</v>
      </c>
      <c r="B47" s="81">
        <v>20.589629721743002</v>
      </c>
      <c r="C47" s="82">
        <v>0</v>
      </c>
      <c r="D47" s="81">
        <v>20.589629721743002</v>
      </c>
      <c r="E47" s="82">
        <v>14.511788780949814</v>
      </c>
      <c r="F47" s="81">
        <v>46.529823337769088</v>
      </c>
      <c r="G47" s="82">
        <v>46.529823337769088</v>
      </c>
      <c r="H47" s="105">
        <v>20.589629721743002</v>
      </c>
      <c r="I47" s="106">
        <v>15</v>
      </c>
      <c r="J47" s="105">
        <v>42</v>
      </c>
      <c r="K47" s="106">
        <v>42</v>
      </c>
      <c r="L47" s="86"/>
    </row>
    <row r="48" spans="1:18" x14ac:dyDescent="0.2">
      <c r="A48" s="80">
        <v>2031</v>
      </c>
      <c r="B48" s="81">
        <v>22.034659695949518</v>
      </c>
      <c r="C48" s="82">
        <v>0</v>
      </c>
      <c r="D48" s="81">
        <v>22.034659695949518</v>
      </c>
      <c r="E48" s="82">
        <v>15.869653667577834</v>
      </c>
      <c r="F48" s="81">
        <v>57.065541177715744</v>
      </c>
      <c r="G48" s="82">
        <v>57.065541177715744</v>
      </c>
      <c r="H48" s="105">
        <v>22.034659695949518</v>
      </c>
      <c r="I48" s="106">
        <v>15.524999999999999</v>
      </c>
      <c r="J48" s="105">
        <v>44.1</v>
      </c>
      <c r="K48" s="106">
        <v>44.1</v>
      </c>
      <c r="L48" s="86"/>
    </row>
    <row r="49" spans="1:12" x14ac:dyDescent="0.2">
      <c r="A49" s="80">
        <v>2032</v>
      </c>
      <c r="B49" s="81">
        <v>23.591685045686891</v>
      </c>
      <c r="C49" s="82">
        <v>0</v>
      </c>
      <c r="D49" s="81">
        <v>23.591685045686891</v>
      </c>
      <c r="E49" s="82">
        <v>16.899465529774634</v>
      </c>
      <c r="F49" s="81">
        <v>67.6012590176624</v>
      </c>
      <c r="G49" s="82">
        <v>67.6012590176624</v>
      </c>
      <c r="H49" s="105">
        <v>23.591685045686891</v>
      </c>
      <c r="I49" s="106">
        <v>16.068374999999996</v>
      </c>
      <c r="J49" s="105">
        <v>46.305000000000007</v>
      </c>
      <c r="K49" s="106">
        <v>46.305000000000007</v>
      </c>
      <c r="L49" s="86"/>
    </row>
    <row r="50" spans="1:12" x14ac:dyDescent="0.2">
      <c r="A50" s="80">
        <v>2033</v>
      </c>
      <c r="B50" s="81">
        <v>25.264851266932677</v>
      </c>
      <c r="C50" s="82">
        <v>0</v>
      </c>
      <c r="D50" s="81">
        <v>25.264851266932677</v>
      </c>
      <c r="E50" s="82">
        <v>18.006899278343763</v>
      </c>
      <c r="F50" s="81">
        <v>78.136976857609056</v>
      </c>
      <c r="G50" s="82">
        <v>78.136976857609056</v>
      </c>
      <c r="H50" s="105">
        <v>25.264851266932677</v>
      </c>
      <c r="I50" s="106">
        <v>16.630768124999996</v>
      </c>
      <c r="J50" s="105">
        <v>48.620250000000006</v>
      </c>
      <c r="K50" s="106">
        <v>48.620250000000006</v>
      </c>
      <c r="L50" s="86"/>
    </row>
    <row r="51" spans="1:12" x14ac:dyDescent="0.2">
      <c r="A51" s="80">
        <v>2034</v>
      </c>
      <c r="B51" s="81">
        <v>27.056340127228577</v>
      </c>
      <c r="C51" s="82">
        <v>0</v>
      </c>
      <c r="D51" s="81">
        <v>27.056340127228577</v>
      </c>
      <c r="E51" s="82">
        <v>18.80810716224881</v>
      </c>
      <c r="F51" s="81">
        <v>88.672694697555713</v>
      </c>
      <c r="G51" s="82">
        <v>88.672694697555713</v>
      </c>
      <c r="H51" s="105">
        <v>27.056340127228577</v>
      </c>
      <c r="I51" s="106">
        <v>17.212845009374995</v>
      </c>
      <c r="J51" s="105">
        <v>51.051262500000007</v>
      </c>
      <c r="K51" s="106">
        <v>51.051262500000007</v>
      </c>
      <c r="L51" s="86"/>
    </row>
    <row r="52" spans="1:12" x14ac:dyDescent="0.2">
      <c r="A52" s="80">
        <v>2035</v>
      </c>
      <c r="B52" s="81">
        <v>28.96901482802987</v>
      </c>
      <c r="C52" s="82">
        <v>0</v>
      </c>
      <c r="D52" s="81">
        <v>28.96901482802987</v>
      </c>
      <c r="E52" s="82">
        <v>20.225181640657823</v>
      </c>
      <c r="F52" s="81">
        <v>99.208412537502369</v>
      </c>
      <c r="G52" s="82">
        <v>99.208412537502369</v>
      </c>
      <c r="H52" s="105">
        <v>28.96901482802987</v>
      </c>
      <c r="I52" s="106">
        <v>17.815294584703118</v>
      </c>
      <c r="J52" s="105">
        <v>53.603825625000013</v>
      </c>
      <c r="K52" s="106">
        <v>53.603825625000013</v>
      </c>
      <c r="L52" s="86"/>
    </row>
    <row r="53" spans="1:12" x14ac:dyDescent="0.2">
      <c r="A53" s="80">
        <v>2036</v>
      </c>
      <c r="B53" s="81">
        <v>31.02092986334976</v>
      </c>
      <c r="C53" s="82">
        <v>0</v>
      </c>
      <c r="D53" s="81">
        <v>31.02092986334976</v>
      </c>
      <c r="E53" s="82">
        <v>21.507246057143561</v>
      </c>
      <c r="F53" s="81">
        <v>109.74413037744904</v>
      </c>
      <c r="G53" s="82">
        <v>109.74413037744903</v>
      </c>
      <c r="H53" s="105">
        <v>31.02092986334976</v>
      </c>
      <c r="I53" s="106">
        <v>18.438829895167725</v>
      </c>
      <c r="J53" s="105">
        <v>56.284016906250017</v>
      </c>
      <c r="K53" s="106">
        <v>56.284016906250017</v>
      </c>
      <c r="L53" s="86"/>
    </row>
    <row r="54" spans="1:12" x14ac:dyDescent="0.2">
      <c r="A54" s="80">
        <v>2037</v>
      </c>
      <c r="B54" s="81">
        <v>33.222732629959623</v>
      </c>
      <c r="C54" s="82">
        <v>0</v>
      </c>
      <c r="D54" s="81">
        <v>33.222732629959623</v>
      </c>
      <c r="E54" s="82">
        <v>22.860669096206937</v>
      </c>
      <c r="F54" s="81">
        <v>120.27984821739568</v>
      </c>
      <c r="G54" s="82">
        <v>120.27984821739568</v>
      </c>
      <c r="H54" s="105">
        <v>33.222732629959623</v>
      </c>
      <c r="I54" s="106">
        <v>19.084188941498592</v>
      </c>
      <c r="J54" s="105">
        <v>59.098217751562522</v>
      </c>
      <c r="K54" s="106">
        <v>59.098217751562522</v>
      </c>
      <c r="L54" s="86"/>
    </row>
    <row r="55" spans="1:12" x14ac:dyDescent="0.2">
      <c r="A55" s="80">
        <v>2038</v>
      </c>
      <c r="B55" s="81">
        <v>35.573249487433323</v>
      </c>
      <c r="C55" s="82">
        <v>0</v>
      </c>
      <c r="D55" s="81">
        <v>35.573249487433323</v>
      </c>
      <c r="E55" s="82">
        <v>24.451863187412012</v>
      </c>
      <c r="F55" s="81">
        <v>130.81556605734235</v>
      </c>
      <c r="G55" s="82">
        <v>130.81556605734235</v>
      </c>
      <c r="H55" s="105">
        <v>35.573249487433323</v>
      </c>
      <c r="I55" s="106">
        <v>19.752135554451041</v>
      </c>
      <c r="J55" s="105">
        <v>62.053128639140652</v>
      </c>
      <c r="K55" s="106">
        <v>62.053128639140652</v>
      </c>
      <c r="L55" s="86"/>
    </row>
    <row r="56" spans="1:12" x14ac:dyDescent="0.2">
      <c r="A56" s="80">
        <v>2039</v>
      </c>
      <c r="B56" s="81">
        <v>38.092059113458106</v>
      </c>
      <c r="C56" s="82">
        <v>0</v>
      </c>
      <c r="D56" s="81">
        <v>38.092059113458106</v>
      </c>
      <c r="E56" s="82">
        <v>25.98290875282235</v>
      </c>
      <c r="F56" s="81">
        <v>141.35128389728902</v>
      </c>
      <c r="G56" s="82">
        <v>141.35128389728902</v>
      </c>
      <c r="H56" s="105">
        <v>38.092059113458106</v>
      </c>
      <c r="I56" s="106">
        <v>20.443460298856827</v>
      </c>
      <c r="J56" s="105">
        <v>65.155785071097682</v>
      </c>
      <c r="K56" s="106">
        <v>65.155785071097682</v>
      </c>
      <c r="L56" s="86"/>
    </row>
    <row r="57" spans="1:12" x14ac:dyDescent="0.2">
      <c r="A57" s="80">
        <v>2040</v>
      </c>
      <c r="B57" s="81">
        <v>40.793980764047149</v>
      </c>
      <c r="C57" s="82">
        <v>0</v>
      </c>
      <c r="D57" s="81">
        <v>40.793980764047149</v>
      </c>
      <c r="E57" s="82">
        <v>27.746631954199746</v>
      </c>
      <c r="F57" s="81">
        <v>151.88700173723569</v>
      </c>
      <c r="G57" s="82">
        <v>151.88700173723569</v>
      </c>
      <c r="H57" s="105">
        <v>40.793980764047149</v>
      </c>
      <c r="I57" s="106">
        <v>21.158981409316816</v>
      </c>
      <c r="J57" s="105">
        <v>68.413574324652572</v>
      </c>
      <c r="K57" s="106">
        <v>68.413574324652572</v>
      </c>
      <c r="L57" s="86"/>
    </row>
    <row r="58" spans="1:12" x14ac:dyDescent="0.2">
      <c r="A58" s="80">
        <v>2041</v>
      </c>
      <c r="B58" s="81">
        <v>43.704730189001275</v>
      </c>
      <c r="C58" s="82">
        <v>0</v>
      </c>
      <c r="D58" s="81">
        <v>43.704730189001275</v>
      </c>
      <c r="E58" s="82">
        <v>29.582301978882345</v>
      </c>
      <c r="F58" s="81">
        <v>162.42271957718236</v>
      </c>
      <c r="G58" s="82">
        <v>162.42271957718236</v>
      </c>
      <c r="H58" s="105">
        <v>43.704730189001275</v>
      </c>
      <c r="I58" s="106">
        <v>21.899545758642901</v>
      </c>
      <c r="J58" s="105">
        <v>71.834253040885201</v>
      </c>
      <c r="K58" s="106">
        <v>71.834253040885201</v>
      </c>
      <c r="L58" s="86"/>
    </row>
    <row r="59" spans="1:12" ht="13.5" thickBot="1" x14ac:dyDescent="0.25">
      <c r="A59" s="89">
        <v>2042</v>
      </c>
      <c r="B59" s="90">
        <v>39.45443579960682</v>
      </c>
      <c r="C59" s="91">
        <v>0</v>
      </c>
      <c r="D59" s="90">
        <v>39.45443579960682</v>
      </c>
      <c r="E59" s="91">
        <v>31.492413879090687</v>
      </c>
      <c r="F59" s="90">
        <v>172.95843741712903</v>
      </c>
      <c r="G59" s="91">
        <v>172.95843741712903</v>
      </c>
      <c r="H59" s="107">
        <v>39.45443579960682</v>
      </c>
      <c r="I59" s="108">
        <v>22.666029860195401</v>
      </c>
      <c r="J59" s="107">
        <v>75.425965692929466</v>
      </c>
      <c r="K59" s="108">
        <v>75.425965692929466</v>
      </c>
      <c r="L59" s="86"/>
    </row>
  </sheetData>
  <mergeCells count="11">
    <mergeCell ref="J4:K4"/>
    <mergeCell ref="B37:C37"/>
    <mergeCell ref="D37:E37"/>
    <mergeCell ref="F37:G37"/>
    <mergeCell ref="H37:I37"/>
    <mergeCell ref="J37:K37"/>
    <mergeCell ref="E1:F1"/>
    <mergeCell ref="B4:C4"/>
    <mergeCell ref="D4:E4"/>
    <mergeCell ref="F4:G4"/>
    <mergeCell ref="H4:I4"/>
  </mergeCells>
  <hyperlinks>
    <hyperlink ref="A32" r:id="rId1" xr:uid="{AF46514F-9464-4D69-B3E3-0FB4DCA1894A}"/>
  </hyperlinks>
  <pageMargins left="0.75" right="0.75" top="1.6354166666666667" bottom="1" header="0.5" footer="0.5"/>
  <pageSetup orientation="portrait" r:id="rId2"/>
  <headerFooter alignWithMargins="0">
    <oddHeader>&amp;R&amp;8KPSC Case No. 2023-00092
Commission Staff's First Set of Data Requests
Dated May 22, 2023
Item No. 8
Attachment 9
Page &amp;P of &amp;N</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1E28C-E6F9-442F-A5E1-F9BFC33903BD}">
  <dimension ref="A1:AB60"/>
  <sheetViews>
    <sheetView showGridLines="0" tabSelected="1" zoomScale="85" zoomScaleNormal="85" workbookViewId="0">
      <selection activeCell="B3" sqref="B3"/>
    </sheetView>
  </sheetViews>
  <sheetFormatPr defaultColWidth="8.7109375" defaultRowHeight="12.75" x14ac:dyDescent="0.2"/>
  <cols>
    <col min="1" max="1" width="10.7109375" style="8" customWidth="1"/>
    <col min="2" max="2" width="10.7109375" style="71" customWidth="1"/>
    <col min="3" max="3" width="3.28515625" style="8" customWidth="1"/>
    <col min="4" max="4" width="10.7109375" style="8" customWidth="1"/>
    <col min="5" max="5" width="10.7109375" style="71" customWidth="1"/>
    <col min="6" max="6" width="4.85546875" style="8" customWidth="1"/>
    <col min="7" max="7" width="10.7109375" style="71" customWidth="1"/>
    <col min="8" max="8" width="10.7109375" style="8" customWidth="1"/>
    <col min="9" max="9" width="5.140625" style="8" customWidth="1"/>
    <col min="10" max="11" width="10.7109375" style="8" customWidth="1"/>
    <col min="12" max="12" width="8.7109375" style="8"/>
    <col min="13" max="13" width="10.7109375" style="71" customWidth="1"/>
    <col min="14" max="14" width="10.7109375" style="8" customWidth="1"/>
    <col min="15" max="15" width="3.28515625" style="8" customWidth="1"/>
    <col min="16" max="17" width="10.7109375" style="8" customWidth="1"/>
    <col min="18" max="18" width="8.7109375" style="8"/>
    <col min="19" max="19" width="11.140625" style="8" bestFit="1" customWidth="1"/>
    <col min="20" max="20" width="11.85546875" style="8" customWidth="1"/>
    <col min="21" max="21" width="8.7109375" style="8"/>
    <col min="22" max="22" width="9.5703125" style="8" bestFit="1" customWidth="1"/>
    <col min="23" max="16384" width="8.7109375" style="8"/>
  </cols>
  <sheetData>
    <row r="1" spans="1:28" x14ac:dyDescent="0.2">
      <c r="A1" s="109" t="s">
        <v>92</v>
      </c>
    </row>
    <row r="2" spans="1:28" ht="13.5" thickBot="1" x14ac:dyDescent="0.25"/>
    <row r="3" spans="1:28" ht="15.75" thickBot="1" x14ac:dyDescent="0.3">
      <c r="A3" s="287" t="s">
        <v>93</v>
      </c>
      <c r="B3" s="288"/>
      <c r="C3" s="288"/>
      <c r="D3" s="288"/>
      <c r="E3" s="289"/>
      <c r="G3" s="287" t="s">
        <v>80</v>
      </c>
      <c r="H3" s="288"/>
      <c r="I3" s="288"/>
      <c r="J3" s="288"/>
      <c r="K3" s="289"/>
      <c r="M3" s="287" t="s">
        <v>94</v>
      </c>
      <c r="N3" s="288"/>
      <c r="O3" s="288"/>
      <c r="P3" s="288"/>
      <c r="Q3" s="289"/>
    </row>
    <row r="4" spans="1:28" ht="39.6" customHeight="1" x14ac:dyDescent="0.2">
      <c r="A4" s="286" t="s">
        <v>95</v>
      </c>
      <c r="B4" s="286"/>
      <c r="D4" s="286" t="s">
        <v>96</v>
      </c>
      <c r="E4" s="286"/>
      <c r="G4" s="286" t="s">
        <v>97</v>
      </c>
      <c r="H4" s="286"/>
      <c r="J4" s="286" t="s">
        <v>98</v>
      </c>
      <c r="K4" s="286"/>
      <c r="M4" s="286" t="s">
        <v>99</v>
      </c>
      <c r="N4" s="286"/>
      <c r="P4" s="286" t="s">
        <v>100</v>
      </c>
      <c r="Q4" s="286"/>
      <c r="T4" s="285" t="s">
        <v>96</v>
      </c>
      <c r="U4" s="285"/>
      <c r="V4" s="285"/>
      <c r="W4" s="285"/>
      <c r="Y4" s="285" t="s">
        <v>95</v>
      </c>
      <c r="Z4" s="285"/>
      <c r="AA4" s="285"/>
      <c r="AB4" s="285"/>
    </row>
    <row r="5" spans="1:28" ht="11.85" customHeight="1" thickBot="1" x14ac:dyDescent="0.25">
      <c r="G5" s="8"/>
      <c r="H5" s="71"/>
      <c r="K5" s="71"/>
      <c r="M5" s="8"/>
      <c r="N5" s="71"/>
      <c r="Q5" s="71"/>
    </row>
    <row r="6" spans="1:28" x14ac:dyDescent="0.2">
      <c r="A6" s="110" t="s">
        <v>5</v>
      </c>
      <c r="B6" s="79" t="s">
        <v>101</v>
      </c>
      <c r="D6" s="110" t="s">
        <v>5</v>
      </c>
      <c r="E6" s="79" t="s">
        <v>101</v>
      </c>
      <c r="G6" s="110" t="s">
        <v>5</v>
      </c>
      <c r="H6" s="79" t="s">
        <v>101</v>
      </c>
      <c r="J6" s="110" t="s">
        <v>5</v>
      </c>
      <c r="K6" s="79" t="s">
        <v>101</v>
      </c>
      <c r="M6" s="110" t="s">
        <v>5</v>
      </c>
      <c r="N6" s="79" t="s">
        <v>101</v>
      </c>
      <c r="P6" s="110" t="s">
        <v>5</v>
      </c>
      <c r="Q6" s="79" t="s">
        <v>101</v>
      </c>
      <c r="U6" s="8" t="s">
        <v>93</v>
      </c>
      <c r="V6" s="8" t="s">
        <v>80</v>
      </c>
      <c r="W6" s="8" t="s">
        <v>94</v>
      </c>
      <c r="Z6" s="8" t="s">
        <v>93</v>
      </c>
      <c r="AA6" s="8" t="s">
        <v>80</v>
      </c>
      <c r="AB6" s="8" t="s">
        <v>94</v>
      </c>
    </row>
    <row r="7" spans="1:28" ht="15" x14ac:dyDescent="0.2">
      <c r="A7" s="111">
        <v>2022</v>
      </c>
      <c r="B7" s="112">
        <v>148938</v>
      </c>
      <c r="D7" s="111">
        <v>2022</v>
      </c>
      <c r="E7" s="112">
        <v>781318</v>
      </c>
      <c r="G7" s="111">
        <v>2022</v>
      </c>
      <c r="H7" s="113">
        <v>148938</v>
      </c>
      <c r="J7" s="111">
        <v>2022</v>
      </c>
      <c r="K7" s="113">
        <v>781318</v>
      </c>
      <c r="L7" s="114">
        <v>0</v>
      </c>
      <c r="M7" s="111">
        <v>2022</v>
      </c>
      <c r="N7" s="113">
        <v>148938</v>
      </c>
      <c r="P7" s="111">
        <v>2022</v>
      </c>
      <c r="Q7" s="113">
        <v>781318</v>
      </c>
      <c r="T7" s="8">
        <v>2022</v>
      </c>
      <c r="U7" s="114">
        <f>E7</f>
        <v>781318</v>
      </c>
      <c r="V7" s="114">
        <f>K7</f>
        <v>781318</v>
      </c>
      <c r="W7" s="114">
        <f>Q7</f>
        <v>781318</v>
      </c>
      <c r="Y7" s="8">
        <v>2022</v>
      </c>
      <c r="Z7" s="114">
        <f>B7</f>
        <v>148938</v>
      </c>
      <c r="AA7" s="114">
        <f>H7</f>
        <v>148938</v>
      </c>
      <c r="AB7" s="114">
        <f>N7</f>
        <v>148938</v>
      </c>
    </row>
    <row r="8" spans="1:28" ht="15" x14ac:dyDescent="0.25">
      <c r="A8" s="111">
        <v>2023</v>
      </c>
      <c r="B8" s="113">
        <v>149351</v>
      </c>
      <c r="D8" s="111">
        <v>2023</v>
      </c>
      <c r="E8" s="113">
        <v>787761</v>
      </c>
      <c r="G8" s="111">
        <v>2023</v>
      </c>
      <c r="H8" s="113">
        <v>154578.44159443953</v>
      </c>
      <c r="J8" s="111">
        <v>2023</v>
      </c>
      <c r="K8" s="113">
        <v>815333.46096696565</v>
      </c>
      <c r="L8" s="114">
        <v>27572.460966965649</v>
      </c>
      <c r="M8" s="111">
        <v>2023</v>
      </c>
      <c r="N8" s="113">
        <v>145238.026561993</v>
      </c>
      <c r="P8" s="111">
        <v>2023</v>
      </c>
      <c r="Q8" s="113">
        <v>766066.8696058424</v>
      </c>
      <c r="S8" s="115">
        <f>L8/0.2</f>
        <v>137862.30483482825</v>
      </c>
      <c r="T8" s="8">
        <v>2023</v>
      </c>
      <c r="U8" s="114">
        <f t="shared" ref="U8:U27" si="0">E8</f>
        <v>787761</v>
      </c>
      <c r="V8" s="114">
        <f t="shared" ref="V8:V27" si="1">K8</f>
        <v>815333.46096696565</v>
      </c>
      <c r="W8" s="114">
        <f t="shared" ref="W8:W27" si="2">Q8</f>
        <v>766066.8696058424</v>
      </c>
      <c r="Y8" s="8">
        <v>2023</v>
      </c>
      <c r="Z8" s="114">
        <f t="shared" ref="Z8:Z27" si="3">B8</f>
        <v>149351</v>
      </c>
      <c r="AA8" s="114">
        <f t="shared" ref="AA8:AA27" si="4">H8</f>
        <v>154578.44159443953</v>
      </c>
      <c r="AB8" s="114">
        <f t="shared" ref="AB8:AB27" si="5">N8</f>
        <v>145238.026561993</v>
      </c>
    </row>
    <row r="9" spans="1:28" ht="15" x14ac:dyDescent="0.25">
      <c r="A9" s="111">
        <v>2024</v>
      </c>
      <c r="B9" s="113">
        <v>150309</v>
      </c>
      <c r="D9" s="111">
        <v>2024</v>
      </c>
      <c r="E9" s="113">
        <v>797073</v>
      </c>
      <c r="G9" s="111">
        <v>2024</v>
      </c>
      <c r="H9" s="113">
        <v>156606.81579474185</v>
      </c>
      <c r="J9" s="111">
        <v>2024</v>
      </c>
      <c r="K9" s="113">
        <v>830469.66240186768</v>
      </c>
      <c r="L9" s="114">
        <v>33396.662401867681</v>
      </c>
      <c r="M9" s="111">
        <v>2024</v>
      </c>
      <c r="N9" s="113">
        <v>145504.25629123818</v>
      </c>
      <c r="P9" s="111">
        <v>2024</v>
      </c>
      <c r="Q9" s="113">
        <v>771593.94364160579</v>
      </c>
      <c r="S9" s="115">
        <f t="shared" ref="S9:S27" si="6">L9/0.2</f>
        <v>166983.31200933841</v>
      </c>
      <c r="T9" s="8">
        <v>2024</v>
      </c>
      <c r="U9" s="114">
        <f t="shared" si="0"/>
        <v>797073</v>
      </c>
      <c r="V9" s="114">
        <f t="shared" si="1"/>
        <v>830469.66240186768</v>
      </c>
      <c r="W9" s="114">
        <f t="shared" si="2"/>
        <v>771593.94364160579</v>
      </c>
      <c r="Y9" s="8">
        <v>2024</v>
      </c>
      <c r="Z9" s="114">
        <f t="shared" si="3"/>
        <v>150309</v>
      </c>
      <c r="AA9" s="114">
        <f t="shared" si="4"/>
        <v>156606.81579474185</v>
      </c>
      <c r="AB9" s="114">
        <f t="shared" si="5"/>
        <v>145504.25629123818</v>
      </c>
    </row>
    <row r="10" spans="1:28" ht="15" x14ac:dyDescent="0.25">
      <c r="A10" s="111">
        <v>2025</v>
      </c>
      <c r="B10" s="113">
        <v>151165</v>
      </c>
      <c r="D10" s="111">
        <v>2025</v>
      </c>
      <c r="E10" s="113">
        <v>802580</v>
      </c>
      <c r="G10" s="111">
        <v>2025</v>
      </c>
      <c r="H10" s="113">
        <v>158426.54838530027</v>
      </c>
      <c r="J10" s="111">
        <v>2025</v>
      </c>
      <c r="K10" s="113">
        <v>841133.72277362016</v>
      </c>
      <c r="L10" s="114">
        <v>38553.72277362016</v>
      </c>
      <c r="M10" s="111">
        <v>2025</v>
      </c>
      <c r="N10" s="113">
        <v>145565.62107823399</v>
      </c>
      <c r="P10" s="111">
        <v>2025</v>
      </c>
      <c r="Q10" s="113">
        <v>772851.22988105088</v>
      </c>
      <c r="S10" s="115">
        <f t="shared" si="6"/>
        <v>192768.6138681008</v>
      </c>
      <c r="T10" s="8">
        <v>2025</v>
      </c>
      <c r="U10" s="114">
        <f t="shared" si="0"/>
        <v>802580</v>
      </c>
      <c r="V10" s="114">
        <f t="shared" si="1"/>
        <v>841133.72277362016</v>
      </c>
      <c r="W10" s="114">
        <f t="shared" si="2"/>
        <v>772851.22988105088</v>
      </c>
      <c r="Y10" s="8">
        <v>2025</v>
      </c>
      <c r="Z10" s="114">
        <f t="shared" si="3"/>
        <v>151165</v>
      </c>
      <c r="AA10" s="114">
        <f t="shared" si="4"/>
        <v>158426.54838530027</v>
      </c>
      <c r="AB10" s="114">
        <f t="shared" si="5"/>
        <v>145565.62107823399</v>
      </c>
    </row>
    <row r="11" spans="1:28" ht="15" x14ac:dyDescent="0.25">
      <c r="A11" s="111">
        <v>2026</v>
      </c>
      <c r="B11" s="113">
        <v>152259</v>
      </c>
      <c r="D11" s="111">
        <v>2026</v>
      </c>
      <c r="E11" s="113">
        <v>810362</v>
      </c>
      <c r="G11" s="111">
        <v>2026</v>
      </c>
      <c r="H11" s="113">
        <v>160384.57872608496</v>
      </c>
      <c r="J11" s="111">
        <v>2026</v>
      </c>
      <c r="K11" s="113">
        <v>853608.44341305085</v>
      </c>
      <c r="L11" s="114">
        <v>43246.443413050845</v>
      </c>
      <c r="M11" s="111">
        <v>2026</v>
      </c>
      <c r="N11" s="113">
        <v>145852.82826702239</v>
      </c>
      <c r="P11" s="111">
        <v>2026</v>
      </c>
      <c r="Q11" s="113">
        <v>776266.68781563512</v>
      </c>
      <c r="S11" s="115">
        <f t="shared" si="6"/>
        <v>216232.21706525423</v>
      </c>
      <c r="T11" s="8">
        <v>2026</v>
      </c>
      <c r="U11" s="114">
        <f t="shared" si="0"/>
        <v>810362</v>
      </c>
      <c r="V11" s="114">
        <f t="shared" si="1"/>
        <v>853608.44341305085</v>
      </c>
      <c r="W11" s="114">
        <f t="shared" si="2"/>
        <v>776266.68781563512</v>
      </c>
      <c r="Y11" s="8">
        <v>2026</v>
      </c>
      <c r="Z11" s="114">
        <f t="shared" si="3"/>
        <v>152259</v>
      </c>
      <c r="AA11" s="114">
        <f t="shared" si="4"/>
        <v>160384.57872608496</v>
      </c>
      <c r="AB11" s="114">
        <f t="shared" si="5"/>
        <v>145852.82826702239</v>
      </c>
    </row>
    <row r="12" spans="1:28" ht="15" x14ac:dyDescent="0.25">
      <c r="A12" s="111">
        <v>2027</v>
      </c>
      <c r="B12" s="113">
        <v>152322</v>
      </c>
      <c r="D12" s="111">
        <v>2027</v>
      </c>
      <c r="E12" s="113">
        <v>815527</v>
      </c>
      <c r="G12" s="111">
        <v>2027</v>
      </c>
      <c r="H12" s="113">
        <v>161198.41165983313</v>
      </c>
      <c r="J12" s="111">
        <v>2027</v>
      </c>
      <c r="K12" s="113">
        <v>863051.01735605323</v>
      </c>
      <c r="L12" s="114">
        <v>47524.017356053228</v>
      </c>
      <c r="M12" s="111">
        <v>2027</v>
      </c>
      <c r="N12" s="113">
        <v>145398.96257072524</v>
      </c>
      <c r="P12" s="111">
        <v>2027</v>
      </c>
      <c r="Q12" s="113">
        <v>778461.28430834576</v>
      </c>
      <c r="S12" s="115">
        <f t="shared" si="6"/>
        <v>237620.08678026614</v>
      </c>
      <c r="T12" s="8">
        <v>2027</v>
      </c>
      <c r="U12" s="114">
        <f t="shared" si="0"/>
        <v>815527</v>
      </c>
      <c r="V12" s="114">
        <f t="shared" si="1"/>
        <v>863051.01735605323</v>
      </c>
      <c r="W12" s="114">
        <f t="shared" si="2"/>
        <v>778461.28430834576</v>
      </c>
      <c r="Y12" s="8">
        <v>2027</v>
      </c>
      <c r="Z12" s="114">
        <f t="shared" si="3"/>
        <v>152322</v>
      </c>
      <c r="AA12" s="114">
        <f t="shared" si="4"/>
        <v>161198.41165983313</v>
      </c>
      <c r="AB12" s="114">
        <f t="shared" si="5"/>
        <v>145398.96257072524</v>
      </c>
    </row>
    <row r="13" spans="1:28" ht="15" x14ac:dyDescent="0.25">
      <c r="A13" s="111">
        <v>2028</v>
      </c>
      <c r="B13" s="113">
        <v>152689</v>
      </c>
      <c r="D13" s="111">
        <v>2028</v>
      </c>
      <c r="E13" s="113">
        <v>823107</v>
      </c>
      <c r="G13" s="111">
        <v>2028</v>
      </c>
      <c r="H13" s="113">
        <v>162348.31973666995</v>
      </c>
      <c r="J13" s="111">
        <v>2028</v>
      </c>
      <c r="K13" s="113">
        <v>875177.90026453231</v>
      </c>
      <c r="L13" s="114">
        <v>52070.900264532305</v>
      </c>
      <c r="M13" s="111">
        <v>2028</v>
      </c>
      <c r="N13" s="113">
        <v>145465.35116158283</v>
      </c>
      <c r="P13" s="111">
        <v>2028</v>
      </c>
      <c r="Q13" s="113">
        <v>784166.173061301</v>
      </c>
      <c r="S13" s="115">
        <f t="shared" si="6"/>
        <v>260354.50132266153</v>
      </c>
      <c r="T13" s="8">
        <v>2028</v>
      </c>
      <c r="U13" s="114">
        <f t="shared" si="0"/>
        <v>823107</v>
      </c>
      <c r="V13" s="114">
        <f t="shared" si="1"/>
        <v>875177.90026453231</v>
      </c>
      <c r="W13" s="114">
        <f t="shared" si="2"/>
        <v>784166.173061301</v>
      </c>
      <c r="Y13" s="8">
        <v>2028</v>
      </c>
      <c r="Z13" s="114">
        <f t="shared" si="3"/>
        <v>152689</v>
      </c>
      <c r="AA13" s="114">
        <f t="shared" si="4"/>
        <v>162348.31973666995</v>
      </c>
      <c r="AB13" s="114">
        <f t="shared" si="5"/>
        <v>145465.35116158283</v>
      </c>
    </row>
    <row r="14" spans="1:28" ht="15" x14ac:dyDescent="0.25">
      <c r="A14" s="111">
        <v>2029</v>
      </c>
      <c r="B14" s="113">
        <v>153334</v>
      </c>
      <c r="D14" s="111">
        <v>2029</v>
      </c>
      <c r="E14" s="113">
        <v>826391</v>
      </c>
      <c r="G14" s="111">
        <v>2029</v>
      </c>
      <c r="H14" s="113">
        <v>163739.89783913348</v>
      </c>
      <c r="J14" s="111">
        <v>2029</v>
      </c>
      <c r="K14" s="113">
        <v>882473.41043199378</v>
      </c>
      <c r="L14" s="114">
        <v>56082.410431993776</v>
      </c>
      <c r="M14" s="111">
        <v>2029</v>
      </c>
      <c r="N14" s="113">
        <v>145636.07574217557</v>
      </c>
      <c r="P14" s="111">
        <v>2029</v>
      </c>
      <c r="Q14" s="113">
        <v>784903.16739048227</v>
      </c>
      <c r="S14" s="115">
        <f t="shared" si="6"/>
        <v>280412.05215996888</v>
      </c>
      <c r="T14" s="8">
        <v>2029</v>
      </c>
      <c r="U14" s="114">
        <f t="shared" si="0"/>
        <v>826391</v>
      </c>
      <c r="V14" s="114">
        <f t="shared" si="1"/>
        <v>882473.41043199378</v>
      </c>
      <c r="W14" s="114">
        <f t="shared" si="2"/>
        <v>784903.16739048227</v>
      </c>
      <c r="Y14" s="8">
        <v>2029</v>
      </c>
      <c r="Z14" s="114">
        <f t="shared" si="3"/>
        <v>153334</v>
      </c>
      <c r="AA14" s="114">
        <f t="shared" si="4"/>
        <v>163739.89783913348</v>
      </c>
      <c r="AB14" s="114">
        <f t="shared" si="5"/>
        <v>145636.07574217557</v>
      </c>
    </row>
    <row r="15" spans="1:28" ht="15" x14ac:dyDescent="0.25">
      <c r="A15" s="111">
        <v>2030</v>
      </c>
      <c r="B15" s="113">
        <v>153775</v>
      </c>
      <c r="D15" s="111">
        <v>2030</v>
      </c>
      <c r="E15" s="113">
        <v>830618</v>
      </c>
      <c r="G15" s="111">
        <v>2030</v>
      </c>
      <c r="H15" s="113">
        <v>164839.99849882317</v>
      </c>
      <c r="J15" s="111">
        <v>2030</v>
      </c>
      <c r="K15" s="113">
        <v>890385.75758800539</v>
      </c>
      <c r="L15" s="114">
        <v>59767.757588005392</v>
      </c>
      <c r="M15" s="111">
        <v>2030</v>
      </c>
      <c r="N15" s="113">
        <v>145534.20531752115</v>
      </c>
      <c r="P15" s="111">
        <v>2030</v>
      </c>
      <c r="Q15" s="113">
        <v>786105.2222560806</v>
      </c>
      <c r="S15" s="115">
        <f t="shared" si="6"/>
        <v>298838.78794002696</v>
      </c>
      <c r="T15" s="8">
        <v>2030</v>
      </c>
      <c r="U15" s="114">
        <f t="shared" si="0"/>
        <v>830618</v>
      </c>
      <c r="V15" s="114">
        <f t="shared" si="1"/>
        <v>890385.75758800539</v>
      </c>
      <c r="W15" s="114">
        <f t="shared" si="2"/>
        <v>786105.2222560806</v>
      </c>
      <c r="Y15" s="8">
        <v>2030</v>
      </c>
      <c r="Z15" s="114">
        <f t="shared" si="3"/>
        <v>153775</v>
      </c>
      <c r="AA15" s="114">
        <f t="shared" si="4"/>
        <v>164839.99849882317</v>
      </c>
      <c r="AB15" s="114">
        <f t="shared" si="5"/>
        <v>145534.20531752115</v>
      </c>
    </row>
    <row r="16" spans="1:28" ht="15" x14ac:dyDescent="0.25">
      <c r="A16" s="111">
        <v>2031</v>
      </c>
      <c r="B16" s="113">
        <v>154275</v>
      </c>
      <c r="D16" s="111">
        <v>2031</v>
      </c>
      <c r="E16" s="113">
        <v>836472</v>
      </c>
      <c r="G16" s="111">
        <v>2031</v>
      </c>
      <c r="H16" s="113">
        <v>166001.42963573479</v>
      </c>
      <c r="J16" s="111">
        <v>2031</v>
      </c>
      <c r="K16" s="113">
        <v>900052.1656150535</v>
      </c>
      <c r="L16" s="114">
        <v>63580.165615053498</v>
      </c>
      <c r="M16" s="111">
        <v>2031</v>
      </c>
      <c r="N16" s="113">
        <v>145513.93853795659</v>
      </c>
      <c r="P16" s="111">
        <v>2031</v>
      </c>
      <c r="Q16" s="113">
        <v>788969.92511243979</v>
      </c>
      <c r="S16" s="115">
        <f t="shared" si="6"/>
        <v>317900.82807526749</v>
      </c>
      <c r="T16" s="8">
        <v>2031</v>
      </c>
      <c r="U16" s="114">
        <f t="shared" si="0"/>
        <v>836472</v>
      </c>
      <c r="V16" s="114">
        <f t="shared" si="1"/>
        <v>900052.1656150535</v>
      </c>
      <c r="W16" s="114">
        <f t="shared" si="2"/>
        <v>788969.92511243979</v>
      </c>
      <c r="Y16" s="8">
        <v>2031</v>
      </c>
      <c r="Z16" s="114">
        <f t="shared" si="3"/>
        <v>154275</v>
      </c>
      <c r="AA16" s="114">
        <f t="shared" si="4"/>
        <v>166001.42963573479</v>
      </c>
      <c r="AB16" s="114">
        <f t="shared" si="5"/>
        <v>145513.93853795659</v>
      </c>
    </row>
    <row r="17" spans="1:28" ht="15" x14ac:dyDescent="0.25">
      <c r="A17" s="111">
        <v>2032</v>
      </c>
      <c r="B17" s="113">
        <v>154381</v>
      </c>
      <c r="D17" s="111">
        <v>2032</v>
      </c>
      <c r="E17" s="113">
        <v>845133</v>
      </c>
      <c r="G17" s="111">
        <v>2032</v>
      </c>
      <c r="H17" s="113">
        <v>166679.8779663376</v>
      </c>
      <c r="J17" s="111">
        <v>2032</v>
      </c>
      <c r="K17" s="113">
        <v>912461.15328521514</v>
      </c>
      <c r="L17" s="114">
        <v>67328.153285215143</v>
      </c>
      <c r="M17" s="111">
        <v>2032</v>
      </c>
      <c r="N17" s="113">
        <v>145299.03087077025</v>
      </c>
      <c r="P17" s="111">
        <v>2032</v>
      </c>
      <c r="Q17" s="113">
        <v>795415.27685988997</v>
      </c>
      <c r="S17" s="115">
        <f t="shared" si="6"/>
        <v>336640.76642607572</v>
      </c>
      <c r="T17" s="8">
        <v>2032</v>
      </c>
      <c r="U17" s="114">
        <f t="shared" si="0"/>
        <v>845133</v>
      </c>
      <c r="V17" s="114">
        <f t="shared" si="1"/>
        <v>912461.15328521514</v>
      </c>
      <c r="W17" s="114">
        <f t="shared" si="2"/>
        <v>795415.27685988997</v>
      </c>
      <c r="Y17" s="8">
        <v>2032</v>
      </c>
      <c r="Z17" s="114">
        <f t="shared" si="3"/>
        <v>154381</v>
      </c>
      <c r="AA17" s="114">
        <f t="shared" si="4"/>
        <v>166679.8779663376</v>
      </c>
      <c r="AB17" s="114">
        <f t="shared" si="5"/>
        <v>145299.03087077025</v>
      </c>
    </row>
    <row r="18" spans="1:28" ht="15" x14ac:dyDescent="0.25">
      <c r="A18" s="111">
        <v>2033</v>
      </c>
      <c r="B18" s="113">
        <v>154767</v>
      </c>
      <c r="D18" s="111">
        <v>2033</v>
      </c>
      <c r="E18" s="113">
        <v>848695</v>
      </c>
      <c r="G18" s="111">
        <v>2033</v>
      </c>
      <c r="H18" s="113">
        <v>167891.70468381362</v>
      </c>
      <c r="J18" s="111">
        <v>2033</v>
      </c>
      <c r="K18" s="113">
        <v>920666.87541032152</v>
      </c>
      <c r="L18" s="114">
        <v>71971.875410321518</v>
      </c>
      <c r="M18" s="111">
        <v>2033</v>
      </c>
      <c r="N18" s="113">
        <v>145200.44697350133</v>
      </c>
      <c r="P18" s="111">
        <v>2033</v>
      </c>
      <c r="Q18" s="113">
        <v>796234.94248887501</v>
      </c>
      <c r="S18" s="115">
        <f t="shared" si="6"/>
        <v>359859.37705160759</v>
      </c>
      <c r="T18" s="8">
        <v>2033</v>
      </c>
      <c r="U18" s="114">
        <f t="shared" si="0"/>
        <v>848695</v>
      </c>
      <c r="V18" s="114">
        <f t="shared" si="1"/>
        <v>920666.87541032152</v>
      </c>
      <c r="W18" s="114">
        <f t="shared" si="2"/>
        <v>796234.94248887501</v>
      </c>
      <c r="Y18" s="8">
        <v>2033</v>
      </c>
      <c r="Z18" s="114">
        <f t="shared" si="3"/>
        <v>154767</v>
      </c>
      <c r="AA18" s="114">
        <f t="shared" si="4"/>
        <v>167891.70468381362</v>
      </c>
      <c r="AB18" s="114">
        <f t="shared" si="5"/>
        <v>145200.44697350133</v>
      </c>
    </row>
    <row r="19" spans="1:28" ht="15" x14ac:dyDescent="0.25">
      <c r="A19" s="111">
        <v>2034</v>
      </c>
      <c r="B19" s="113">
        <v>154977</v>
      </c>
      <c r="D19" s="111">
        <v>2034</v>
      </c>
      <c r="E19" s="113">
        <v>854753</v>
      </c>
      <c r="G19" s="111">
        <v>2034</v>
      </c>
      <c r="H19" s="113">
        <v>168927.07443289502</v>
      </c>
      <c r="J19" s="111">
        <v>2034</v>
      </c>
      <c r="K19" s="113">
        <v>931692.59730631229</v>
      </c>
      <c r="L19" s="114">
        <v>76939.597306312295</v>
      </c>
      <c r="M19" s="111">
        <v>2034</v>
      </c>
      <c r="N19" s="113">
        <v>144591.79041330802</v>
      </c>
      <c r="P19" s="111">
        <v>2034</v>
      </c>
      <c r="Q19" s="113">
        <v>797474.89389487647</v>
      </c>
      <c r="S19" s="115">
        <f t="shared" si="6"/>
        <v>384697.98653156147</v>
      </c>
      <c r="T19" s="8">
        <v>2034</v>
      </c>
      <c r="U19" s="114">
        <f t="shared" si="0"/>
        <v>854753</v>
      </c>
      <c r="V19" s="114">
        <f t="shared" si="1"/>
        <v>931692.59730631229</v>
      </c>
      <c r="W19" s="114">
        <f t="shared" si="2"/>
        <v>797474.89389487647</v>
      </c>
      <c r="Y19" s="8">
        <v>2034</v>
      </c>
      <c r="Z19" s="114">
        <f t="shared" si="3"/>
        <v>154977</v>
      </c>
      <c r="AA19" s="114">
        <f t="shared" si="4"/>
        <v>168927.07443289502</v>
      </c>
      <c r="AB19" s="114">
        <f t="shared" si="5"/>
        <v>144591.79041330802</v>
      </c>
    </row>
    <row r="20" spans="1:28" ht="15" x14ac:dyDescent="0.25">
      <c r="A20" s="111">
        <v>2035</v>
      </c>
      <c r="B20" s="113">
        <v>156135</v>
      </c>
      <c r="D20" s="111">
        <v>2035</v>
      </c>
      <c r="E20" s="113">
        <v>861811</v>
      </c>
      <c r="G20" s="111">
        <v>2035</v>
      </c>
      <c r="H20" s="113">
        <v>171135.5390155463</v>
      </c>
      <c r="J20" s="111">
        <v>2035</v>
      </c>
      <c r="K20" s="113">
        <v>944608.76814632805</v>
      </c>
      <c r="L20" s="114">
        <v>82797.768146328046</v>
      </c>
      <c r="M20" s="111">
        <v>2035</v>
      </c>
      <c r="N20" s="113">
        <v>144885.1209661063</v>
      </c>
      <c r="P20" s="111">
        <v>2035</v>
      </c>
      <c r="Q20" s="113">
        <v>799715.57296519703</v>
      </c>
      <c r="S20" s="115">
        <f t="shared" si="6"/>
        <v>413988.84073164023</v>
      </c>
      <c r="T20" s="8">
        <v>2035</v>
      </c>
      <c r="U20" s="114">
        <f t="shared" si="0"/>
        <v>861811</v>
      </c>
      <c r="V20" s="114">
        <f t="shared" si="1"/>
        <v>944608.76814632805</v>
      </c>
      <c r="W20" s="114">
        <f t="shared" si="2"/>
        <v>799715.57296519703</v>
      </c>
      <c r="Y20" s="8">
        <v>2035</v>
      </c>
      <c r="Z20" s="114">
        <f t="shared" si="3"/>
        <v>156135</v>
      </c>
      <c r="AA20" s="114">
        <f t="shared" si="4"/>
        <v>171135.5390155463</v>
      </c>
      <c r="AB20" s="114">
        <f t="shared" si="5"/>
        <v>144885.1209661063</v>
      </c>
    </row>
    <row r="21" spans="1:28" ht="15" x14ac:dyDescent="0.25">
      <c r="A21" s="111">
        <v>2036</v>
      </c>
      <c r="B21" s="113">
        <v>156700</v>
      </c>
      <c r="D21" s="111">
        <v>2036</v>
      </c>
      <c r="E21" s="113">
        <v>872598</v>
      </c>
      <c r="G21" s="111">
        <v>2036</v>
      </c>
      <c r="H21" s="113">
        <v>172799.01279685658</v>
      </c>
      <c r="J21" s="111">
        <v>2036</v>
      </c>
      <c r="K21" s="113">
        <v>962246.79622534465</v>
      </c>
      <c r="L21" s="114">
        <v>89648.796225344646</v>
      </c>
      <c r="M21" s="111">
        <v>2036</v>
      </c>
      <c r="N21" s="113">
        <v>144648.8214778027</v>
      </c>
      <c r="P21" s="111">
        <v>2036</v>
      </c>
      <c r="Q21" s="113">
        <v>805489.9318690981</v>
      </c>
      <c r="S21" s="115">
        <f t="shared" si="6"/>
        <v>448243.98112672323</v>
      </c>
      <c r="T21" s="8">
        <v>2036</v>
      </c>
      <c r="U21" s="114">
        <f t="shared" si="0"/>
        <v>872598</v>
      </c>
      <c r="V21" s="114">
        <f t="shared" si="1"/>
        <v>962246.79622534465</v>
      </c>
      <c r="W21" s="114">
        <f t="shared" si="2"/>
        <v>805489.9318690981</v>
      </c>
      <c r="Y21" s="8">
        <v>2036</v>
      </c>
      <c r="Z21" s="114">
        <f t="shared" si="3"/>
        <v>156700</v>
      </c>
      <c r="AA21" s="114">
        <f t="shared" si="4"/>
        <v>172799.01279685658</v>
      </c>
      <c r="AB21" s="114">
        <f t="shared" si="5"/>
        <v>144648.8214778027</v>
      </c>
    </row>
    <row r="22" spans="1:28" ht="15" x14ac:dyDescent="0.25">
      <c r="A22" s="111">
        <v>2037</v>
      </c>
      <c r="B22" s="113">
        <v>157689</v>
      </c>
      <c r="D22" s="111">
        <v>2037</v>
      </c>
      <c r="E22" s="113">
        <v>877586</v>
      </c>
      <c r="G22" s="111">
        <v>2037</v>
      </c>
      <c r="H22" s="113">
        <v>174971.34539744028</v>
      </c>
      <c r="J22" s="111">
        <v>2037</v>
      </c>
      <c r="K22" s="113">
        <v>973767.37199143879</v>
      </c>
      <c r="L22" s="114">
        <v>96181.371991438791</v>
      </c>
      <c r="M22" s="111">
        <v>2037</v>
      </c>
      <c r="N22" s="113">
        <v>144792.61980109615</v>
      </c>
      <c r="P22" s="111">
        <v>2037</v>
      </c>
      <c r="Q22" s="113">
        <v>805813.82367041928</v>
      </c>
      <c r="S22" s="115">
        <f t="shared" si="6"/>
        <v>480906.85995719396</v>
      </c>
      <c r="T22" s="8">
        <v>2037</v>
      </c>
      <c r="U22" s="114">
        <f t="shared" si="0"/>
        <v>877586</v>
      </c>
      <c r="V22" s="114">
        <f t="shared" si="1"/>
        <v>973767.37199143879</v>
      </c>
      <c r="W22" s="114">
        <f t="shared" si="2"/>
        <v>805813.82367041928</v>
      </c>
      <c r="Y22" s="8">
        <v>2037</v>
      </c>
      <c r="Z22" s="114">
        <f t="shared" si="3"/>
        <v>157689</v>
      </c>
      <c r="AA22" s="114">
        <f t="shared" si="4"/>
        <v>174971.34539744028</v>
      </c>
      <c r="AB22" s="114">
        <f t="shared" si="5"/>
        <v>144792.61980109615</v>
      </c>
    </row>
    <row r="23" spans="1:28" ht="15" x14ac:dyDescent="0.25">
      <c r="A23" s="111">
        <v>2038</v>
      </c>
      <c r="B23" s="113">
        <v>158359</v>
      </c>
      <c r="D23" s="111">
        <v>2038</v>
      </c>
      <c r="E23" s="113">
        <v>885039</v>
      </c>
      <c r="G23" s="111">
        <v>2038</v>
      </c>
      <c r="H23" s="113">
        <v>176979.55432449622</v>
      </c>
      <c r="J23" s="111">
        <v>2038</v>
      </c>
      <c r="K23" s="113">
        <v>989105.81514026865</v>
      </c>
      <c r="L23" s="114">
        <v>104066.81514026865</v>
      </c>
      <c r="M23" s="111">
        <v>2038</v>
      </c>
      <c r="N23" s="113">
        <v>144754.77744023417</v>
      </c>
      <c r="P23" s="111">
        <v>2038</v>
      </c>
      <c r="Q23" s="113">
        <v>809007.53017465025</v>
      </c>
      <c r="S23" s="115">
        <f t="shared" si="6"/>
        <v>520334.07570134324</v>
      </c>
      <c r="T23" s="8">
        <v>2038</v>
      </c>
      <c r="U23" s="114">
        <f t="shared" si="0"/>
        <v>885039</v>
      </c>
      <c r="V23" s="114">
        <f t="shared" si="1"/>
        <v>989105.81514026865</v>
      </c>
      <c r="W23" s="114">
        <f t="shared" si="2"/>
        <v>809007.53017465025</v>
      </c>
      <c r="Y23" s="8">
        <v>2038</v>
      </c>
      <c r="Z23" s="114">
        <f t="shared" si="3"/>
        <v>158359</v>
      </c>
      <c r="AA23" s="114">
        <f t="shared" si="4"/>
        <v>176979.55432449622</v>
      </c>
      <c r="AB23" s="114">
        <f t="shared" si="5"/>
        <v>144754.77744023417</v>
      </c>
    </row>
    <row r="24" spans="1:28" ht="15" x14ac:dyDescent="0.25">
      <c r="A24" s="111">
        <v>2039</v>
      </c>
      <c r="B24" s="113">
        <v>159032</v>
      </c>
      <c r="D24" s="111">
        <v>2039</v>
      </c>
      <c r="E24" s="113">
        <v>892555</v>
      </c>
      <c r="G24" s="111">
        <v>2039</v>
      </c>
      <c r="H24" s="113">
        <v>178848.72294956946</v>
      </c>
      <c r="J24" s="111">
        <v>2039</v>
      </c>
      <c r="K24" s="113">
        <v>1003774.849792828</v>
      </c>
      <c r="L24" s="114">
        <v>111219.84979282797</v>
      </c>
      <c r="M24" s="111">
        <v>2039</v>
      </c>
      <c r="N24" s="113">
        <v>144817.51208965314</v>
      </c>
      <c r="P24" s="111">
        <v>2039</v>
      </c>
      <c r="Q24" s="113">
        <v>812777.26811698533</v>
      </c>
      <c r="S24" s="115">
        <f t="shared" si="6"/>
        <v>556099.24896413984</v>
      </c>
      <c r="T24" s="8">
        <v>2039</v>
      </c>
      <c r="U24" s="114">
        <f t="shared" si="0"/>
        <v>892555</v>
      </c>
      <c r="V24" s="114">
        <f t="shared" si="1"/>
        <v>1003774.849792828</v>
      </c>
      <c r="W24" s="114">
        <f t="shared" si="2"/>
        <v>812777.26811698533</v>
      </c>
      <c r="Y24" s="8">
        <v>2039</v>
      </c>
      <c r="Z24" s="114">
        <f t="shared" si="3"/>
        <v>159032</v>
      </c>
      <c r="AA24" s="114">
        <f t="shared" si="4"/>
        <v>178848.72294956946</v>
      </c>
      <c r="AB24" s="114">
        <f t="shared" si="5"/>
        <v>144817.51208965314</v>
      </c>
    </row>
    <row r="25" spans="1:28" ht="15" x14ac:dyDescent="0.25">
      <c r="A25" s="111">
        <v>2040</v>
      </c>
      <c r="B25" s="113">
        <v>159708</v>
      </c>
      <c r="D25" s="111">
        <v>2040</v>
      </c>
      <c r="E25" s="113">
        <v>900134</v>
      </c>
      <c r="G25" s="111">
        <v>2040</v>
      </c>
      <c r="H25" s="113">
        <v>180624.96107629279</v>
      </c>
      <c r="J25" s="111">
        <v>2040</v>
      </c>
      <c r="K25" s="113">
        <v>1018024.5743071587</v>
      </c>
      <c r="L25" s="114">
        <v>117890.57430715871</v>
      </c>
      <c r="M25" s="111">
        <v>2040</v>
      </c>
      <c r="N25" s="113">
        <v>144858.16089304164</v>
      </c>
      <c r="P25" s="111">
        <v>2040</v>
      </c>
      <c r="Q25" s="113">
        <v>816438.47394806228</v>
      </c>
      <c r="S25" s="115">
        <f t="shared" si="6"/>
        <v>589452.87153579353</v>
      </c>
      <c r="T25" s="8">
        <v>2040</v>
      </c>
      <c r="U25" s="114">
        <f t="shared" si="0"/>
        <v>900134</v>
      </c>
      <c r="V25" s="114">
        <f t="shared" si="1"/>
        <v>1018024.5743071587</v>
      </c>
      <c r="W25" s="114">
        <f t="shared" si="2"/>
        <v>816438.47394806228</v>
      </c>
      <c r="Y25" s="8">
        <v>2040</v>
      </c>
      <c r="Z25" s="114">
        <f t="shared" si="3"/>
        <v>159708</v>
      </c>
      <c r="AA25" s="114">
        <f t="shared" si="4"/>
        <v>180624.96107629279</v>
      </c>
      <c r="AB25" s="114">
        <f t="shared" si="5"/>
        <v>144858.16089304164</v>
      </c>
    </row>
    <row r="26" spans="1:28" ht="15" x14ac:dyDescent="0.25">
      <c r="A26" s="111">
        <v>2041</v>
      </c>
      <c r="B26" s="113">
        <v>160386</v>
      </c>
      <c r="D26" s="111">
        <v>2041</v>
      </c>
      <c r="E26" s="113">
        <v>907779</v>
      </c>
      <c r="G26" s="111">
        <v>2041</v>
      </c>
      <c r="H26" s="113">
        <v>182614.42474115355</v>
      </c>
      <c r="J26" s="111">
        <v>2041</v>
      </c>
      <c r="K26" s="113">
        <v>1033591.085737531</v>
      </c>
      <c r="L26" s="114">
        <v>125812.08573753096</v>
      </c>
      <c r="M26" s="111">
        <v>2041</v>
      </c>
      <c r="N26" s="113">
        <v>144932.07833033169</v>
      </c>
      <c r="P26" s="111">
        <v>2041</v>
      </c>
      <c r="Q26" s="113">
        <v>820310.35835191456</v>
      </c>
      <c r="S26" s="115">
        <f t="shared" si="6"/>
        <v>629060.42868765478</v>
      </c>
      <c r="T26" s="8">
        <v>2041</v>
      </c>
      <c r="U26" s="114">
        <f t="shared" si="0"/>
        <v>907779</v>
      </c>
      <c r="V26" s="114">
        <f t="shared" si="1"/>
        <v>1033591.085737531</v>
      </c>
      <c r="W26" s="114">
        <f t="shared" si="2"/>
        <v>820310.35835191456</v>
      </c>
      <c r="Y26" s="8">
        <v>2041</v>
      </c>
      <c r="Z26" s="114">
        <f t="shared" si="3"/>
        <v>160386</v>
      </c>
      <c r="AA26" s="114">
        <f t="shared" si="4"/>
        <v>182614.42474115355</v>
      </c>
      <c r="AB26" s="114">
        <f t="shared" si="5"/>
        <v>144932.07833033169</v>
      </c>
    </row>
    <row r="27" spans="1:28" ht="15" x14ac:dyDescent="0.25">
      <c r="A27" s="116">
        <v>2042</v>
      </c>
      <c r="B27" s="117">
        <v>161068</v>
      </c>
      <c r="D27" s="116">
        <v>2042</v>
      </c>
      <c r="E27" s="117">
        <v>915488</v>
      </c>
      <c r="G27" s="116">
        <v>2042</v>
      </c>
      <c r="H27" s="113">
        <v>184416.5426043116</v>
      </c>
      <c r="J27" s="116">
        <v>2042</v>
      </c>
      <c r="K27" s="113">
        <v>1048197.8528058711</v>
      </c>
      <c r="L27" s="114">
        <v>132709.85280587105</v>
      </c>
      <c r="M27" s="116">
        <v>2042</v>
      </c>
      <c r="N27" s="113">
        <v>144966.48899680132</v>
      </c>
      <c r="P27" s="116">
        <v>2042</v>
      </c>
      <c r="Q27" s="113">
        <v>823969.26191859134</v>
      </c>
      <c r="S27" s="115">
        <f t="shared" si="6"/>
        <v>663549.26402935525</v>
      </c>
      <c r="T27" s="8">
        <v>2042</v>
      </c>
      <c r="U27" s="114">
        <f t="shared" si="0"/>
        <v>915488</v>
      </c>
      <c r="V27" s="114">
        <f t="shared" si="1"/>
        <v>1048197.8528058711</v>
      </c>
      <c r="W27" s="114">
        <f t="shared" si="2"/>
        <v>823969.26191859134</v>
      </c>
      <c r="Y27" s="8">
        <v>2042</v>
      </c>
      <c r="Z27" s="114">
        <f t="shared" si="3"/>
        <v>161068</v>
      </c>
      <c r="AA27" s="114">
        <f t="shared" si="4"/>
        <v>184416.5426043116</v>
      </c>
      <c r="AB27" s="114">
        <f t="shared" si="5"/>
        <v>144966.48899680132</v>
      </c>
    </row>
    <row r="28" spans="1:28" ht="13.5" thickBot="1" x14ac:dyDescent="0.25">
      <c r="A28" s="118" t="s">
        <v>33</v>
      </c>
      <c r="B28" s="119">
        <f>((B26/B7)^(1/($A26-$A7)))-1</f>
        <v>3.905147286939803E-3</v>
      </c>
      <c r="D28" s="118" t="s">
        <v>33</v>
      </c>
      <c r="E28" s="119">
        <f>((E26/E7)^(1/($A26-$A7)))-1</f>
        <v>7.9269755020665578E-3</v>
      </c>
      <c r="G28" s="118" t="s">
        <v>33</v>
      </c>
      <c r="H28" s="119">
        <f>((H26/H7)^(1/($A26-$A7)))-1</f>
        <v>1.0786541306770703E-2</v>
      </c>
      <c r="J28" s="118" t="s">
        <v>33</v>
      </c>
      <c r="K28" s="119">
        <f>((K26/K7)^(1/($A26-$A7)))-1</f>
        <v>1.4835937648929542E-2</v>
      </c>
      <c r="L28" s="114">
        <f t="shared" ref="L28" si="7">K28-E28</f>
        <v>6.9089621468629847E-3</v>
      </c>
      <c r="M28" s="118" t="s">
        <v>33</v>
      </c>
      <c r="N28" s="120">
        <f>((N26/N7)^(1/($A26-$A7)))-1</f>
        <v>-1.4339658659213717E-3</v>
      </c>
      <c r="P28" s="118" t="s">
        <v>33</v>
      </c>
      <c r="Q28" s="119">
        <f>((Q26/Q7)^(1/($A26-$A7)))-1</f>
        <v>2.5664728823020511E-3</v>
      </c>
    </row>
    <row r="29" spans="1:28" ht="13.5" thickBot="1" x14ac:dyDescent="0.25">
      <c r="B29" s="119">
        <f>((B22/B8)^(1/($A22-$A8)))-1</f>
        <v>3.8879312229838092E-3</v>
      </c>
      <c r="E29" s="119">
        <f>((E22/E8)^(1/($A22-$A8)))-1</f>
        <v>7.7426930949071604E-3</v>
      </c>
      <c r="H29" s="119">
        <f>_xlfn.RRI(G22-G8,H8,H22)</f>
        <v>8.8907572066967422E-3</v>
      </c>
      <c r="K29" s="119">
        <f>_xlfn.RRI(J22-J8,K8,K22)</f>
        <v>1.2764729094254301E-2</v>
      </c>
      <c r="N29" s="119">
        <f>_xlfn.RRI(M22-M8,N8,N22)</f>
        <v>-2.1936512151343734E-4</v>
      </c>
      <c r="Q29" s="119">
        <f>_xlfn.RRI(P22-P8,Q8,Q22)</f>
        <v>3.6196254189164723E-3</v>
      </c>
    </row>
    <row r="30" spans="1:28" ht="15" x14ac:dyDescent="0.25">
      <c r="A30" s="109" t="s">
        <v>0</v>
      </c>
      <c r="K30" s="121">
        <f>(K29-E29)</f>
        <v>5.0220359993471408E-3</v>
      </c>
    </row>
    <row r="31" spans="1:28" x14ac:dyDescent="0.2">
      <c r="A31" s="122" t="s">
        <v>102</v>
      </c>
    </row>
    <row r="32" spans="1:28" x14ac:dyDescent="0.2">
      <c r="A32" s="8" t="s">
        <v>1</v>
      </c>
    </row>
    <row r="33" spans="1:7" x14ac:dyDescent="0.2">
      <c r="B33" s="8"/>
      <c r="E33" s="8"/>
      <c r="G33" s="8"/>
    </row>
    <row r="35" spans="1:7" ht="48" customHeight="1" x14ac:dyDescent="0.2">
      <c r="A35" s="286" t="s">
        <v>103</v>
      </c>
      <c r="B35" s="286"/>
      <c r="D35" s="286" t="s">
        <v>104</v>
      </c>
      <c r="E35" s="286"/>
    </row>
    <row r="36" spans="1:7" ht="13.5" thickBot="1" x14ac:dyDescent="0.25">
      <c r="G36" s="8"/>
    </row>
    <row r="37" spans="1:7" x14ac:dyDescent="0.2">
      <c r="A37" s="110" t="s">
        <v>5</v>
      </c>
      <c r="B37" s="79" t="s">
        <v>101</v>
      </c>
      <c r="D37" s="110" t="s">
        <v>5</v>
      </c>
      <c r="E37" s="79" t="s">
        <v>101</v>
      </c>
      <c r="G37" s="8"/>
    </row>
    <row r="38" spans="1:7" ht="15" x14ac:dyDescent="0.2">
      <c r="A38" s="111">
        <v>2022</v>
      </c>
      <c r="B38" s="112">
        <v>148938</v>
      </c>
      <c r="D38" s="111">
        <v>2022</v>
      </c>
      <c r="E38" s="112">
        <v>132102</v>
      </c>
      <c r="G38" s="8"/>
    </row>
    <row r="39" spans="1:7" ht="15" x14ac:dyDescent="0.2">
      <c r="A39" s="111">
        <v>2023</v>
      </c>
      <c r="B39" s="113">
        <v>149351</v>
      </c>
      <c r="D39" s="111">
        <v>2023</v>
      </c>
      <c r="E39" s="113">
        <v>132980</v>
      </c>
      <c r="G39" s="8"/>
    </row>
    <row r="40" spans="1:7" ht="15" x14ac:dyDescent="0.2">
      <c r="A40" s="111">
        <v>2024</v>
      </c>
      <c r="B40" s="113">
        <v>150309</v>
      </c>
      <c r="D40" s="111">
        <v>2024</v>
      </c>
      <c r="E40" s="113">
        <v>134360</v>
      </c>
    </row>
    <row r="41" spans="1:7" ht="15" x14ac:dyDescent="0.2">
      <c r="A41" s="111">
        <v>2025</v>
      </c>
      <c r="B41" s="113">
        <v>151165</v>
      </c>
      <c r="D41" s="111">
        <v>2025</v>
      </c>
      <c r="E41" s="113">
        <v>135521</v>
      </c>
    </row>
    <row r="42" spans="1:7" ht="15" x14ac:dyDescent="0.2">
      <c r="A42" s="111">
        <v>2026</v>
      </c>
      <c r="B42" s="113">
        <v>152259</v>
      </c>
      <c r="D42" s="111">
        <v>2026</v>
      </c>
      <c r="E42" s="113">
        <v>136923</v>
      </c>
    </row>
    <row r="43" spans="1:7" ht="15" x14ac:dyDescent="0.2">
      <c r="A43" s="111">
        <v>2027</v>
      </c>
      <c r="B43" s="113">
        <v>152322</v>
      </c>
      <c r="D43" s="111">
        <v>2027</v>
      </c>
      <c r="E43" s="113">
        <v>137943</v>
      </c>
    </row>
    <row r="44" spans="1:7" ht="15" x14ac:dyDescent="0.2">
      <c r="A44" s="111">
        <v>2028</v>
      </c>
      <c r="B44" s="113">
        <v>152689</v>
      </c>
      <c r="D44" s="111">
        <v>2028</v>
      </c>
      <c r="E44" s="113">
        <v>138809</v>
      </c>
    </row>
    <row r="45" spans="1:7" ht="15" x14ac:dyDescent="0.2">
      <c r="A45" s="111">
        <v>2029</v>
      </c>
      <c r="B45" s="113">
        <v>153334</v>
      </c>
      <c r="D45" s="111">
        <v>2029</v>
      </c>
      <c r="E45" s="113">
        <v>139318</v>
      </c>
    </row>
    <row r="46" spans="1:7" ht="15" x14ac:dyDescent="0.2">
      <c r="A46" s="111">
        <v>2030</v>
      </c>
      <c r="B46" s="113">
        <v>153775</v>
      </c>
      <c r="D46" s="111">
        <v>2030</v>
      </c>
      <c r="E46" s="113">
        <v>140109</v>
      </c>
    </row>
    <row r="47" spans="1:7" ht="15" x14ac:dyDescent="0.2">
      <c r="A47" s="111">
        <v>2031</v>
      </c>
      <c r="B47" s="113">
        <v>154275</v>
      </c>
      <c r="D47" s="111">
        <v>2031</v>
      </c>
      <c r="E47" s="113">
        <v>140682</v>
      </c>
    </row>
    <row r="48" spans="1:7" ht="15" x14ac:dyDescent="0.2">
      <c r="A48" s="111">
        <v>2032</v>
      </c>
      <c r="B48" s="113">
        <v>154381</v>
      </c>
      <c r="D48" s="111">
        <v>2032</v>
      </c>
      <c r="E48" s="113">
        <v>141516</v>
      </c>
    </row>
    <row r="49" spans="1:11" ht="15" x14ac:dyDescent="0.2">
      <c r="A49" s="111">
        <v>2033</v>
      </c>
      <c r="B49" s="113">
        <v>154767</v>
      </c>
      <c r="D49" s="111">
        <v>2033</v>
      </c>
      <c r="E49" s="113">
        <v>142314</v>
      </c>
    </row>
    <row r="50" spans="1:11" ht="15" x14ac:dyDescent="0.2">
      <c r="A50" s="111">
        <v>2034</v>
      </c>
      <c r="B50" s="113">
        <v>154977</v>
      </c>
      <c r="D50" s="111">
        <v>2034</v>
      </c>
      <c r="E50" s="113">
        <v>142967</v>
      </c>
    </row>
    <row r="51" spans="1:11" ht="15" x14ac:dyDescent="0.2">
      <c r="A51" s="111">
        <v>2035</v>
      </c>
      <c r="B51" s="113">
        <v>156135</v>
      </c>
      <c r="D51" s="111">
        <v>2035</v>
      </c>
      <c r="E51" s="113">
        <v>143635</v>
      </c>
    </row>
    <row r="52" spans="1:11" ht="15" x14ac:dyDescent="0.2">
      <c r="A52" s="111">
        <v>2036</v>
      </c>
      <c r="B52" s="113">
        <v>156700</v>
      </c>
      <c r="D52" s="111">
        <v>2036</v>
      </c>
      <c r="E52" s="113">
        <v>144640</v>
      </c>
    </row>
    <row r="53" spans="1:11" ht="15" x14ac:dyDescent="0.2">
      <c r="A53" s="111">
        <v>2037</v>
      </c>
      <c r="B53" s="113">
        <v>157689</v>
      </c>
      <c r="D53" s="111">
        <v>2037</v>
      </c>
      <c r="E53" s="113">
        <v>145220</v>
      </c>
    </row>
    <row r="54" spans="1:11" ht="15" x14ac:dyDescent="0.2">
      <c r="A54" s="111">
        <v>2038</v>
      </c>
      <c r="B54" s="113">
        <v>158359.05772386261</v>
      </c>
      <c r="D54" s="111">
        <v>2038</v>
      </c>
      <c r="E54" s="113">
        <v>145972.35343793978</v>
      </c>
    </row>
    <row r="55" spans="1:11" ht="15" x14ac:dyDescent="0.2">
      <c r="A55" s="111">
        <v>2039</v>
      </c>
      <c r="B55" s="113">
        <v>159031.96268090769</v>
      </c>
      <c r="D55" s="111">
        <v>2039</v>
      </c>
      <c r="E55" s="113">
        <v>146728.60465645784</v>
      </c>
    </row>
    <row r="56" spans="1:11" ht="15" x14ac:dyDescent="0.2">
      <c r="A56" s="111">
        <v>2040</v>
      </c>
      <c r="B56" s="113">
        <v>159707.72696970002</v>
      </c>
      <c r="D56" s="111">
        <v>2040</v>
      </c>
      <c r="E56" s="113">
        <v>147488.77384911309</v>
      </c>
    </row>
    <row r="57" spans="1:11" ht="15" x14ac:dyDescent="0.2">
      <c r="A57" s="111">
        <v>2041</v>
      </c>
      <c r="B57" s="113">
        <v>160386.36274021407</v>
      </c>
      <c r="D57" s="111">
        <v>2041</v>
      </c>
      <c r="E57" s="113">
        <v>148252.8813140828</v>
      </c>
    </row>
    <row r="58" spans="1:11" ht="15" x14ac:dyDescent="0.2">
      <c r="A58" s="116">
        <v>2042</v>
      </c>
      <c r="B58" s="117">
        <v>161067.88219405239</v>
      </c>
      <c r="D58" s="116">
        <v>2042</v>
      </c>
      <c r="E58" s="117">
        <v>149020.94745470482</v>
      </c>
      <c r="I58" s="8" t="s">
        <v>105</v>
      </c>
      <c r="J58" s="8" t="s">
        <v>106</v>
      </c>
      <c r="K58" s="8" t="s">
        <v>107</v>
      </c>
    </row>
    <row r="59" spans="1:11" ht="13.5" thickBot="1" x14ac:dyDescent="0.25">
      <c r="A59" s="118" t="s">
        <v>33</v>
      </c>
      <c r="B59" s="119">
        <f>((B57/B38)^(1/($A57-$A38)))-1</f>
        <v>3.9052667869283741E-3</v>
      </c>
      <c r="D59" s="118" t="s">
        <v>33</v>
      </c>
      <c r="E59" s="119">
        <f>((E57/E38)^(1/($A57-$A38)))-1</f>
        <v>6.0892605083466833E-3</v>
      </c>
      <c r="H59" s="8" t="s">
        <v>108</v>
      </c>
      <c r="I59" s="123">
        <f>B29</f>
        <v>3.8879312229838092E-3</v>
      </c>
      <c r="J59" s="123">
        <f>K29</f>
        <v>1.2764729094254301E-2</v>
      </c>
      <c r="K59" s="270">
        <f>N29</f>
        <v>-2.1936512151343734E-4</v>
      </c>
    </row>
    <row r="60" spans="1:11" x14ac:dyDescent="0.2">
      <c r="H60" s="8" t="s">
        <v>109</v>
      </c>
      <c r="I60" s="123">
        <f>E29</f>
        <v>7.7426930949071604E-3</v>
      </c>
      <c r="J60" s="123">
        <f>H29</f>
        <v>8.8907572066967422E-3</v>
      </c>
      <c r="K60" s="123">
        <f>Q29</f>
        <v>3.6196254189164723E-3</v>
      </c>
    </row>
  </sheetData>
  <mergeCells count="13">
    <mergeCell ref="T4:W4"/>
    <mergeCell ref="Y4:AB4"/>
    <mergeCell ref="A35:B35"/>
    <mergeCell ref="D35:E35"/>
    <mergeCell ref="A3:E3"/>
    <mergeCell ref="G3:K3"/>
    <mergeCell ref="M3:Q3"/>
    <mergeCell ref="A4:B4"/>
    <mergeCell ref="D4:E4"/>
    <mergeCell ref="G4:H4"/>
    <mergeCell ref="J4:K4"/>
    <mergeCell ref="M4:N4"/>
    <mergeCell ref="P4:Q4"/>
  </mergeCells>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CF937-043A-448D-AA6D-D03951929FFE}">
  <dimension ref="B1:AL94"/>
  <sheetViews>
    <sheetView showGridLines="0" tabSelected="1" topLeftCell="A4" zoomScale="90" zoomScaleNormal="90" workbookViewId="0">
      <selection activeCell="B3" sqref="B3"/>
    </sheetView>
  </sheetViews>
  <sheetFormatPr defaultColWidth="8.7109375" defaultRowHeight="12.75" x14ac:dyDescent="0.2"/>
  <cols>
    <col min="1" max="1" width="8.7109375" style="8"/>
    <col min="2" max="2" width="13.85546875" style="8" customWidth="1"/>
    <col min="3" max="3" width="11.140625" style="8" customWidth="1"/>
    <col min="4" max="7" width="12.7109375" style="8" customWidth="1"/>
    <col min="8" max="10" width="10.7109375" style="8" customWidth="1"/>
    <col min="11" max="20" width="8.7109375" style="8"/>
    <col min="21" max="21" width="22.42578125" style="8" customWidth="1"/>
    <col min="22" max="22" width="12.140625" style="8" bestFit="1" customWidth="1"/>
    <col min="23" max="23" width="12.5703125" style="8" bestFit="1" customWidth="1"/>
    <col min="24" max="24" width="9.85546875" style="8" bestFit="1" customWidth="1"/>
    <col min="25" max="25" width="12.42578125" style="8" bestFit="1" customWidth="1"/>
    <col min="26" max="36" width="8.7109375" style="8"/>
    <col min="37" max="38" width="6.140625" style="8" bestFit="1" customWidth="1"/>
    <col min="39" max="16384" width="8.7109375" style="8"/>
  </cols>
  <sheetData>
    <row r="1" spans="2:38" x14ac:dyDescent="0.2">
      <c r="AC1" s="124"/>
      <c r="AD1" s="125"/>
      <c r="AE1" s="125"/>
      <c r="AF1" s="125"/>
      <c r="AG1" s="125"/>
      <c r="AH1" s="125"/>
      <c r="AI1" s="125"/>
    </row>
    <row r="2" spans="2:38" x14ac:dyDescent="0.2">
      <c r="B2" s="124" t="s">
        <v>110</v>
      </c>
      <c r="C2" s="109"/>
      <c r="U2" s="8" t="s">
        <v>111</v>
      </c>
      <c r="AC2" s="125"/>
      <c r="AD2" s="100"/>
      <c r="AE2" s="125"/>
      <c r="AF2" s="125"/>
      <c r="AG2" s="125"/>
      <c r="AH2" s="125"/>
      <c r="AI2" s="125"/>
    </row>
    <row r="3" spans="2:38" ht="13.5" thickBot="1" x14ac:dyDescent="0.25">
      <c r="B3" s="126" t="s">
        <v>112</v>
      </c>
      <c r="AC3" s="125"/>
      <c r="AD3" s="125"/>
      <c r="AE3" s="125"/>
      <c r="AF3" s="125"/>
      <c r="AG3" s="125"/>
      <c r="AH3" s="125"/>
      <c r="AI3" s="125"/>
      <c r="AJ3" s="125"/>
    </row>
    <row r="4" spans="2:38" ht="25.5" x14ac:dyDescent="0.2">
      <c r="B4" s="130"/>
      <c r="C4" s="127" t="s">
        <v>113</v>
      </c>
      <c r="D4" s="127" t="s">
        <v>114</v>
      </c>
      <c r="E4" s="127" t="s">
        <v>115</v>
      </c>
      <c r="F4" s="128" t="s">
        <v>116</v>
      </c>
      <c r="G4" s="128" t="s">
        <v>117</v>
      </c>
      <c r="H4" s="129" t="s">
        <v>118</v>
      </c>
      <c r="I4" s="127" t="s">
        <v>119</v>
      </c>
      <c r="J4" s="131"/>
      <c r="AC4" s="125"/>
      <c r="AD4" s="125"/>
      <c r="AE4" s="125"/>
      <c r="AF4" s="125"/>
      <c r="AG4" s="125"/>
      <c r="AH4" s="125"/>
      <c r="AI4" s="125"/>
      <c r="AJ4" s="125"/>
    </row>
    <row r="5" spans="2:38" x14ac:dyDescent="0.2">
      <c r="B5" s="132">
        <v>2022</v>
      </c>
      <c r="C5" s="133">
        <f t="shared" ref="C5:I5" si="0">C7</f>
        <v>0.36</v>
      </c>
      <c r="D5" s="133">
        <f t="shared" si="0"/>
        <v>0.54</v>
      </c>
      <c r="E5" s="133">
        <f t="shared" si="0"/>
        <v>0.16</v>
      </c>
      <c r="F5" s="133">
        <f t="shared" si="0"/>
        <v>0.37</v>
      </c>
      <c r="G5" s="133">
        <f t="shared" si="0"/>
        <v>0.82</v>
      </c>
      <c r="H5" s="133">
        <f t="shared" si="0"/>
        <v>1</v>
      </c>
      <c r="I5" s="133">
        <f t="shared" si="0"/>
        <v>0.51</v>
      </c>
      <c r="J5" s="134"/>
      <c r="AC5" s="125"/>
      <c r="AD5" s="125"/>
      <c r="AE5" s="125"/>
      <c r="AF5" s="125"/>
      <c r="AG5" s="125"/>
      <c r="AH5" s="125"/>
      <c r="AI5" s="125"/>
      <c r="AJ5" s="125"/>
    </row>
    <row r="6" spans="2:38" x14ac:dyDescent="0.2">
      <c r="B6" s="132">
        <f>B5+1</f>
        <v>2023</v>
      </c>
      <c r="C6" s="133">
        <f t="shared" ref="C6:I6" si="1">C7</f>
        <v>0.36</v>
      </c>
      <c r="D6" s="133">
        <f t="shared" si="1"/>
        <v>0.54</v>
      </c>
      <c r="E6" s="133">
        <f t="shared" si="1"/>
        <v>0.16</v>
      </c>
      <c r="F6" s="133">
        <f t="shared" si="1"/>
        <v>0.37</v>
      </c>
      <c r="G6" s="133">
        <f t="shared" si="1"/>
        <v>0.82</v>
      </c>
      <c r="H6" s="133">
        <f t="shared" si="1"/>
        <v>1</v>
      </c>
      <c r="I6" s="133">
        <f t="shared" si="1"/>
        <v>0.51</v>
      </c>
      <c r="J6" s="134"/>
      <c r="AC6" s="125"/>
      <c r="AD6" s="125"/>
      <c r="AE6" s="125"/>
      <c r="AF6" s="125"/>
      <c r="AG6" s="125"/>
      <c r="AH6" s="125"/>
      <c r="AI6" s="125"/>
      <c r="AJ6" s="125"/>
    </row>
    <row r="7" spans="2:38" x14ac:dyDescent="0.2">
      <c r="B7" s="135">
        <v>2024</v>
      </c>
      <c r="C7" s="136">
        <v>0.36</v>
      </c>
      <c r="D7" s="136">
        <v>0.54</v>
      </c>
      <c r="E7" s="136">
        <v>0.16</v>
      </c>
      <c r="F7" s="136">
        <v>0.37</v>
      </c>
      <c r="G7" s="136">
        <v>0.82</v>
      </c>
      <c r="H7" s="136">
        <v>1</v>
      </c>
      <c r="I7" s="136">
        <v>0.51</v>
      </c>
      <c r="J7" s="137"/>
      <c r="AC7" s="125"/>
      <c r="AD7" s="125"/>
      <c r="AE7" s="125"/>
      <c r="AF7" s="125"/>
      <c r="AG7" s="125"/>
      <c r="AH7" s="125"/>
      <c r="AI7" s="125"/>
      <c r="AJ7" s="125"/>
    </row>
    <row r="8" spans="2:38" ht="15" x14ac:dyDescent="0.25">
      <c r="B8" s="132">
        <v>2025</v>
      </c>
      <c r="C8" s="133">
        <v>0.33489087634652448</v>
      </c>
      <c r="D8" s="133">
        <v>0.50233631451978666</v>
      </c>
      <c r="E8" s="133">
        <v>0.1414965986394558</v>
      </c>
      <c r="F8" s="133">
        <v>0.37</v>
      </c>
      <c r="G8" s="133">
        <v>0.82</v>
      </c>
      <c r="H8" s="133">
        <v>1</v>
      </c>
      <c r="I8" s="138">
        <v>0.47442874149090963</v>
      </c>
      <c r="J8" s="137"/>
      <c r="AC8" s="125"/>
      <c r="AD8" s="125"/>
      <c r="AE8" s="125"/>
      <c r="AF8" s="125"/>
      <c r="AG8" s="125"/>
      <c r="AH8" s="125"/>
      <c r="AI8" s="125"/>
      <c r="AJ8" s="125"/>
      <c r="AK8" s="115"/>
      <c r="AL8" s="115"/>
    </row>
    <row r="9" spans="2:38" ht="15" x14ac:dyDescent="0.25">
      <c r="B9" s="132">
        <v>2026</v>
      </c>
      <c r="C9" s="133">
        <v>0.28467262903957335</v>
      </c>
      <c r="D9" s="133">
        <v>0.42700894355935998</v>
      </c>
      <c r="E9" s="133">
        <v>0.13333333333333336</v>
      </c>
      <c r="F9" s="133">
        <v>0.37</v>
      </c>
      <c r="G9" s="133">
        <v>0.82</v>
      </c>
      <c r="H9" s="133">
        <v>1</v>
      </c>
      <c r="I9" s="138">
        <v>0.40328622447272888</v>
      </c>
      <c r="J9" s="137"/>
      <c r="AC9" s="125"/>
      <c r="AD9" s="125"/>
      <c r="AE9" s="125"/>
      <c r="AF9" s="125"/>
      <c r="AG9" s="125"/>
      <c r="AH9" s="125"/>
      <c r="AI9" s="125"/>
      <c r="AJ9" s="125"/>
      <c r="AK9" s="115"/>
      <c r="AL9" s="115"/>
    </row>
    <row r="10" spans="2:38" ht="15" x14ac:dyDescent="0.25">
      <c r="B10" s="132">
        <v>2027</v>
      </c>
      <c r="C10" s="133">
        <v>0.25956350538609779</v>
      </c>
      <c r="D10" s="133">
        <v>0.38934525807914666</v>
      </c>
      <c r="E10" s="133">
        <v>0.1251700680272109</v>
      </c>
      <c r="F10" s="133">
        <v>0.37</v>
      </c>
      <c r="G10" s="133">
        <v>0.82</v>
      </c>
      <c r="H10" s="133">
        <v>1</v>
      </c>
      <c r="I10" s="138">
        <v>0.36771496596363851</v>
      </c>
      <c r="J10" s="137"/>
      <c r="AC10" s="125"/>
      <c r="AD10" s="125"/>
      <c r="AE10" s="125"/>
      <c r="AF10" s="125"/>
      <c r="AG10" s="125"/>
      <c r="AH10" s="125"/>
      <c r="AI10" s="125"/>
      <c r="AJ10" s="125"/>
      <c r="AK10" s="115"/>
      <c r="AL10" s="115"/>
    </row>
    <row r="11" spans="2:38" ht="15" x14ac:dyDescent="0.25">
      <c r="B11" s="132">
        <v>2028</v>
      </c>
      <c r="C11" s="133">
        <v>0.23445438173262223</v>
      </c>
      <c r="D11" s="133">
        <v>0.35168157259893335</v>
      </c>
      <c r="E11" s="133">
        <v>0.11700680272108845</v>
      </c>
      <c r="F11" s="133">
        <v>0.35355555555555557</v>
      </c>
      <c r="G11" s="133">
        <v>0.82</v>
      </c>
      <c r="H11" s="133">
        <v>1</v>
      </c>
      <c r="I11" s="138">
        <v>0.33214370745454813</v>
      </c>
      <c r="J11" s="137"/>
      <c r="AC11" s="125"/>
      <c r="AD11" s="125"/>
      <c r="AE11" s="125"/>
      <c r="AF11" s="125"/>
      <c r="AG11" s="125"/>
      <c r="AH11" s="125"/>
      <c r="AI11" s="125"/>
      <c r="AJ11" s="125"/>
      <c r="AK11" s="115"/>
      <c r="AL11" s="115"/>
    </row>
    <row r="12" spans="2:38" ht="15" x14ac:dyDescent="0.25">
      <c r="B12" s="132">
        <v>2029</v>
      </c>
      <c r="C12" s="133">
        <v>0.20934525807914672</v>
      </c>
      <c r="D12" s="133">
        <v>0.31401788711872003</v>
      </c>
      <c r="E12" s="133">
        <v>0.11700680272108845</v>
      </c>
      <c r="F12" s="133">
        <v>0.33711111111111114</v>
      </c>
      <c r="G12" s="133">
        <v>0.82</v>
      </c>
      <c r="H12" s="133">
        <v>1</v>
      </c>
      <c r="I12" s="138">
        <v>0.29657244894545781</v>
      </c>
      <c r="J12" s="137"/>
      <c r="AC12" s="125"/>
      <c r="AD12" s="125"/>
      <c r="AE12" s="125"/>
      <c r="AF12" s="125"/>
      <c r="AG12" s="125"/>
      <c r="AH12" s="125"/>
      <c r="AI12" s="125"/>
      <c r="AJ12" s="125"/>
      <c r="AK12" s="115"/>
      <c r="AL12" s="115"/>
    </row>
    <row r="13" spans="2:38" ht="15" x14ac:dyDescent="0.25">
      <c r="B13" s="132">
        <v>2030</v>
      </c>
      <c r="C13" s="133">
        <v>0.20597647577818945</v>
      </c>
      <c r="D13" s="133">
        <v>0.30896471366728412</v>
      </c>
      <c r="E13" s="133">
        <v>0.10884353741496602</v>
      </c>
      <c r="F13" s="133">
        <v>0.32066666666666666</v>
      </c>
      <c r="G13" s="133">
        <v>0.79266666666666652</v>
      </c>
      <c r="H13" s="133">
        <v>1</v>
      </c>
      <c r="I13" s="138">
        <v>0.29180000735243505</v>
      </c>
      <c r="J13" s="137"/>
      <c r="AC13" s="125"/>
      <c r="AD13" s="125"/>
      <c r="AE13" s="125"/>
      <c r="AF13" s="125"/>
      <c r="AG13" s="125"/>
      <c r="AH13" s="125"/>
      <c r="AI13" s="125"/>
      <c r="AJ13" s="125"/>
      <c r="AK13" s="115"/>
      <c r="AL13" s="115"/>
    </row>
    <row r="14" spans="2:38" ht="15" x14ac:dyDescent="0.25">
      <c r="B14" s="132">
        <v>2031</v>
      </c>
      <c r="C14" s="133">
        <v>0.20260769347723218</v>
      </c>
      <c r="D14" s="133">
        <v>0.30391154021584821</v>
      </c>
      <c r="E14" s="133">
        <v>0.10884353741496602</v>
      </c>
      <c r="F14" s="133">
        <v>0.30422222222222217</v>
      </c>
      <c r="G14" s="133">
        <v>0.76533333333333309</v>
      </c>
      <c r="H14" s="133">
        <v>1</v>
      </c>
      <c r="I14" s="138">
        <v>0.28702756575941224</v>
      </c>
      <c r="J14" s="137"/>
      <c r="AC14" s="125"/>
      <c r="AD14" s="125"/>
      <c r="AE14" s="125"/>
      <c r="AF14" s="125"/>
      <c r="AG14" s="125"/>
      <c r="AH14" s="125"/>
      <c r="AI14" s="125"/>
      <c r="AJ14" s="125"/>
      <c r="AK14" s="115"/>
      <c r="AL14" s="115"/>
    </row>
    <row r="15" spans="2:38" ht="15" x14ac:dyDescent="0.25">
      <c r="B15" s="132">
        <v>2032</v>
      </c>
      <c r="C15" s="133">
        <v>0.19755452002579627</v>
      </c>
      <c r="D15" s="133">
        <v>0.29633178003869431</v>
      </c>
      <c r="E15" s="133">
        <v>0.10884353741496602</v>
      </c>
      <c r="F15" s="133">
        <v>0.30422222222222217</v>
      </c>
      <c r="G15" s="133">
        <v>0.73799999999999977</v>
      </c>
      <c r="H15" s="133">
        <v>1</v>
      </c>
      <c r="I15" s="138">
        <v>0.27986890336987802</v>
      </c>
      <c r="J15" s="137"/>
      <c r="AC15" s="125"/>
      <c r="AD15" s="125"/>
      <c r="AE15" s="125"/>
      <c r="AF15" s="125"/>
      <c r="AG15" s="125"/>
      <c r="AH15" s="125"/>
      <c r="AI15" s="125"/>
      <c r="AJ15" s="125"/>
      <c r="AK15" s="115"/>
      <c r="AL15" s="115"/>
    </row>
    <row r="16" spans="2:38" ht="15" x14ac:dyDescent="0.25">
      <c r="B16" s="132">
        <v>2033</v>
      </c>
      <c r="C16" s="133">
        <v>0.19250134657436035</v>
      </c>
      <c r="D16" s="133">
        <v>0.28875201986154042</v>
      </c>
      <c r="E16" s="133">
        <v>0.10884353741496602</v>
      </c>
      <c r="F16" s="133">
        <v>0.30422222222222217</v>
      </c>
      <c r="G16" s="133">
        <v>0.71066666666666656</v>
      </c>
      <c r="H16" s="133">
        <v>1</v>
      </c>
      <c r="I16" s="138">
        <v>0.27271024098034385</v>
      </c>
      <c r="J16" s="137"/>
      <c r="AC16" s="125"/>
      <c r="AD16" s="125"/>
      <c r="AE16" s="125"/>
      <c r="AF16" s="125"/>
      <c r="AG16" s="125"/>
      <c r="AH16" s="125"/>
      <c r="AI16" s="125"/>
      <c r="AJ16" s="125"/>
      <c r="AK16" s="115"/>
      <c r="AL16" s="115"/>
    </row>
    <row r="17" spans="2:38" ht="15" x14ac:dyDescent="0.25">
      <c r="B17" s="132">
        <v>2034</v>
      </c>
      <c r="C17" s="133">
        <v>0.18744817312292444</v>
      </c>
      <c r="D17" s="133">
        <v>0.28117225968438653</v>
      </c>
      <c r="E17" s="133">
        <v>0.10884353741496602</v>
      </c>
      <c r="F17" s="133">
        <v>0.28777777777777774</v>
      </c>
      <c r="G17" s="133">
        <v>0.69426666666666648</v>
      </c>
      <c r="H17" s="133">
        <v>1</v>
      </c>
      <c r="I17" s="138">
        <v>0.26555157859080969</v>
      </c>
      <c r="J17" s="137"/>
      <c r="AC17" s="125"/>
      <c r="AD17" s="125"/>
      <c r="AE17" s="125"/>
      <c r="AF17" s="125"/>
      <c r="AG17" s="125"/>
      <c r="AH17" s="125"/>
      <c r="AI17" s="125"/>
      <c r="AJ17" s="125"/>
      <c r="AK17" s="115"/>
      <c r="AL17" s="115"/>
    </row>
    <row r="18" spans="2:38" ht="15" x14ac:dyDescent="0.25">
      <c r="B18" s="132">
        <v>2035</v>
      </c>
      <c r="C18" s="133">
        <v>0.18239499967148856</v>
      </c>
      <c r="D18" s="133">
        <v>0.27359249950723269</v>
      </c>
      <c r="E18" s="133">
        <v>0.10884353741496602</v>
      </c>
      <c r="F18" s="133">
        <v>0.2576296296296296</v>
      </c>
      <c r="G18" s="133">
        <v>0.69426666666666648</v>
      </c>
      <c r="H18" s="133">
        <v>1</v>
      </c>
      <c r="I18" s="138">
        <v>0.25839291620127552</v>
      </c>
      <c r="J18" s="137"/>
      <c r="AC18" s="125"/>
      <c r="AD18" s="125"/>
      <c r="AE18" s="125"/>
      <c r="AF18" s="125"/>
      <c r="AG18" s="125"/>
      <c r="AH18" s="125"/>
      <c r="AI18" s="125"/>
      <c r="AJ18" s="125"/>
      <c r="AK18" s="115"/>
      <c r="AL18" s="115"/>
    </row>
    <row r="19" spans="2:38" ht="15" x14ac:dyDescent="0.25">
      <c r="B19" s="132">
        <v>2036</v>
      </c>
      <c r="C19" s="133">
        <v>0.17734182622005265</v>
      </c>
      <c r="D19" s="133">
        <v>0.26601273933007885</v>
      </c>
      <c r="E19" s="133">
        <v>0.10884353741496602</v>
      </c>
      <c r="F19" s="133">
        <v>0.2576296296296296</v>
      </c>
      <c r="G19" s="133">
        <v>0.67786666666666651</v>
      </c>
      <c r="H19" s="133">
        <v>1</v>
      </c>
      <c r="I19" s="138">
        <v>0.2512342538117413</v>
      </c>
      <c r="J19" s="137"/>
      <c r="AC19" s="125"/>
      <c r="AD19" s="125"/>
      <c r="AE19" s="125"/>
      <c r="AF19" s="125"/>
      <c r="AG19" s="125"/>
      <c r="AH19" s="125"/>
      <c r="AI19" s="125"/>
      <c r="AJ19" s="125"/>
      <c r="AK19" s="115"/>
      <c r="AL19" s="115"/>
    </row>
    <row r="20" spans="2:38" ht="15" x14ac:dyDescent="0.25">
      <c r="B20" s="132">
        <v>2037</v>
      </c>
      <c r="C20" s="133">
        <v>0.17214428636818274</v>
      </c>
      <c r="D20" s="133">
        <v>0.25821642955227397</v>
      </c>
      <c r="E20" s="133">
        <v>0.10884353741496602</v>
      </c>
      <c r="F20" s="133">
        <v>0.24255555555555552</v>
      </c>
      <c r="G20" s="133">
        <v>0.66146666666666643</v>
      </c>
      <c r="H20" s="133">
        <v>1</v>
      </c>
      <c r="I20" s="138">
        <v>0.24387107235492558</v>
      </c>
      <c r="J20" s="137"/>
      <c r="AC20" s="125"/>
      <c r="AD20" s="125"/>
      <c r="AE20" s="125"/>
      <c r="AF20" s="125"/>
      <c r="AG20" s="125"/>
      <c r="AH20" s="125"/>
      <c r="AI20" s="125"/>
      <c r="AJ20" s="125"/>
      <c r="AK20" s="115"/>
      <c r="AL20" s="115"/>
    </row>
    <row r="21" spans="2:38" ht="15" x14ac:dyDescent="0.25">
      <c r="B21" s="132">
        <v>2038</v>
      </c>
      <c r="C21" s="133">
        <v>0.16687456331609551</v>
      </c>
      <c r="D21" s="133">
        <v>0.25031184497414311</v>
      </c>
      <c r="E21" s="133">
        <v>0.10884353741496602</v>
      </c>
      <c r="F21" s="133">
        <v>0.2425555555555555</v>
      </c>
      <c r="G21" s="133">
        <v>0.66146666666666643</v>
      </c>
      <c r="H21" s="133">
        <v>1</v>
      </c>
      <c r="I21" s="138">
        <v>0.23640563136446865</v>
      </c>
      <c r="J21" s="137"/>
      <c r="AC21" s="125"/>
      <c r="AD21" s="125"/>
      <c r="AE21" s="125"/>
      <c r="AF21" s="125"/>
      <c r="AG21" s="125"/>
      <c r="AH21" s="125"/>
      <c r="AI21" s="125"/>
      <c r="AJ21" s="125"/>
      <c r="AK21" s="115"/>
      <c r="AL21" s="115"/>
    </row>
    <row r="22" spans="2:38" ht="15" x14ac:dyDescent="0.25">
      <c r="B22" s="132">
        <v>2039</v>
      </c>
      <c r="C22" s="133">
        <v>0.15984826591331253</v>
      </c>
      <c r="D22" s="133">
        <v>0.23977239886996865</v>
      </c>
      <c r="E22" s="133">
        <v>0.10884353741496602</v>
      </c>
      <c r="F22" s="133">
        <v>0.2425555555555555</v>
      </c>
      <c r="G22" s="133">
        <v>0.64506666666666646</v>
      </c>
      <c r="H22" s="133">
        <v>0.96052631578947367</v>
      </c>
      <c r="I22" s="138">
        <v>0.22645171004385944</v>
      </c>
      <c r="J22" s="137"/>
      <c r="AC22" s="125"/>
      <c r="AD22" s="125"/>
      <c r="AE22" s="125"/>
      <c r="AF22" s="125"/>
      <c r="AG22" s="125"/>
      <c r="AH22" s="125"/>
      <c r="AI22" s="125"/>
      <c r="AJ22" s="125"/>
      <c r="AK22" s="115"/>
      <c r="AL22" s="115"/>
    </row>
    <row r="23" spans="2:38" ht="15" x14ac:dyDescent="0.25">
      <c r="B23" s="132">
        <v>2040</v>
      </c>
      <c r="C23" s="133">
        <v>0.15282196851052957</v>
      </c>
      <c r="D23" s="133">
        <v>0.22923295276579417</v>
      </c>
      <c r="E23" s="133">
        <v>0.10884353741496602</v>
      </c>
      <c r="F23" s="133">
        <v>0.22748148148148142</v>
      </c>
      <c r="G23" s="133">
        <v>0.64506666666666646</v>
      </c>
      <c r="H23" s="133">
        <v>0.96052631578947367</v>
      </c>
      <c r="I23" s="138">
        <v>0.21649778872325023</v>
      </c>
      <c r="J23" s="137"/>
      <c r="AC23" s="125"/>
      <c r="AD23" s="125"/>
      <c r="AE23" s="125"/>
      <c r="AF23" s="125"/>
      <c r="AG23" s="125"/>
      <c r="AH23" s="125"/>
      <c r="AI23" s="125"/>
      <c r="AJ23" s="125"/>
      <c r="AK23" s="115"/>
      <c r="AL23" s="115"/>
    </row>
    <row r="24" spans="2:38" ht="15" x14ac:dyDescent="0.25">
      <c r="B24" s="132">
        <v>2041</v>
      </c>
      <c r="C24" s="133">
        <v>0.14755224545844234</v>
      </c>
      <c r="D24" s="133">
        <v>0.22132836818766333</v>
      </c>
      <c r="E24" s="133">
        <v>0.10884353741496602</v>
      </c>
      <c r="F24" s="133">
        <v>0.22748148148148142</v>
      </c>
      <c r="G24" s="133">
        <v>0.62866666666666648</v>
      </c>
      <c r="H24" s="133">
        <v>0.92105263157894746</v>
      </c>
      <c r="I24" s="138">
        <v>0.20903234773279331</v>
      </c>
      <c r="J24" s="134"/>
      <c r="AC24" s="125"/>
      <c r="AD24" s="125"/>
      <c r="AE24" s="125"/>
      <c r="AF24" s="125"/>
      <c r="AG24" s="125"/>
      <c r="AH24" s="125"/>
      <c r="AI24" s="125"/>
      <c r="AJ24" s="125"/>
      <c r="AK24" s="115"/>
      <c r="AL24" s="115"/>
    </row>
    <row r="25" spans="2:38" x14ac:dyDescent="0.2">
      <c r="B25" s="132">
        <v>2042</v>
      </c>
      <c r="C25" s="133">
        <v>0.14403909675705084</v>
      </c>
      <c r="D25" s="133">
        <v>0.2160586451355761</v>
      </c>
      <c r="E25" s="133">
        <v>0.10884353741496602</v>
      </c>
      <c r="F25" s="133">
        <v>0.22748148148148142</v>
      </c>
      <c r="G25" s="133">
        <v>0.62866666666666648</v>
      </c>
      <c r="H25" s="133">
        <v>0.92105263157894746</v>
      </c>
      <c r="I25" s="138">
        <v>0.20405538707248869</v>
      </c>
      <c r="J25" s="134"/>
      <c r="AC25" s="125"/>
      <c r="AD25" s="125"/>
      <c r="AE25" s="125"/>
      <c r="AF25" s="125"/>
      <c r="AG25" s="125"/>
      <c r="AH25" s="125"/>
      <c r="AI25" s="125"/>
      <c r="AJ25" s="125"/>
    </row>
    <row r="26" spans="2:38" x14ac:dyDescent="0.2">
      <c r="AC26" s="125"/>
      <c r="AD26" s="125"/>
      <c r="AE26" s="125"/>
      <c r="AF26" s="125"/>
      <c r="AG26" s="125"/>
      <c r="AH26" s="125"/>
      <c r="AI26" s="125"/>
    </row>
    <row r="27" spans="2:38" x14ac:dyDescent="0.2">
      <c r="B27" s="125" t="s">
        <v>120</v>
      </c>
      <c r="AC27" s="125"/>
      <c r="AD27" s="125"/>
      <c r="AE27" s="125"/>
      <c r="AF27" s="125"/>
      <c r="AG27" s="125"/>
      <c r="AH27" s="125"/>
      <c r="AI27" s="125"/>
    </row>
    <row r="28" spans="2:38" x14ac:dyDescent="0.2">
      <c r="B28" s="125" t="s">
        <v>121</v>
      </c>
      <c r="AC28" s="125"/>
      <c r="AD28" s="125"/>
      <c r="AE28" s="125"/>
      <c r="AF28" s="125"/>
      <c r="AG28" s="125"/>
      <c r="AH28" s="125"/>
      <c r="AI28" s="125"/>
    </row>
    <row r="29" spans="2:38" x14ac:dyDescent="0.2">
      <c r="B29" s="125" t="s">
        <v>122</v>
      </c>
    </row>
    <row r="32" spans="2:38" x14ac:dyDescent="0.2">
      <c r="U32" s="109" t="s">
        <v>123</v>
      </c>
    </row>
    <row r="33" spans="16:30" x14ac:dyDescent="0.2">
      <c r="U33" s="8" t="s">
        <v>124</v>
      </c>
    </row>
    <row r="34" spans="16:30" x14ac:dyDescent="0.2">
      <c r="U34" s="140" t="s">
        <v>125</v>
      </c>
      <c r="V34" s="140">
        <v>2024</v>
      </c>
      <c r="W34" s="140">
        <v>2025</v>
      </c>
      <c r="X34" s="140">
        <v>2026</v>
      </c>
      <c r="Y34" s="140">
        <v>2027</v>
      </c>
      <c r="Z34" s="140">
        <v>2028</v>
      </c>
      <c r="AA34" s="140">
        <v>2029</v>
      </c>
      <c r="AB34" s="140">
        <v>2030</v>
      </c>
      <c r="AC34" s="140">
        <v>2031</v>
      </c>
      <c r="AD34" s="140">
        <v>2032</v>
      </c>
    </row>
    <row r="35" spans="16:30" x14ac:dyDescent="0.2">
      <c r="U35" s="141" t="s">
        <v>115</v>
      </c>
      <c r="V35" s="142">
        <v>0.16</v>
      </c>
      <c r="W35" s="143">
        <v>0.15</v>
      </c>
      <c r="X35" s="143">
        <v>0.14000000000000001</v>
      </c>
      <c r="Y35" s="143">
        <v>0.13</v>
      </c>
      <c r="Z35" s="143">
        <v>0.12</v>
      </c>
      <c r="AA35" s="143">
        <v>0.11</v>
      </c>
      <c r="AB35" s="143">
        <v>0.11</v>
      </c>
      <c r="AC35" s="143">
        <v>0.1</v>
      </c>
      <c r="AD35" s="143">
        <v>0.11</v>
      </c>
    </row>
    <row r="36" spans="16:30" x14ac:dyDescent="0.2">
      <c r="U36" s="141" t="s">
        <v>116</v>
      </c>
      <c r="V36" s="142">
        <v>0.37</v>
      </c>
      <c r="W36" s="143">
        <v>0.35</v>
      </c>
      <c r="X36" s="143">
        <v>0.34</v>
      </c>
      <c r="Y36" s="143">
        <v>0.33</v>
      </c>
      <c r="Z36" s="143">
        <v>0.31</v>
      </c>
      <c r="AA36" s="143">
        <v>0.3</v>
      </c>
      <c r="AB36" s="143">
        <v>0.28999999999999998</v>
      </c>
      <c r="AC36" s="143">
        <v>0.28999999999999998</v>
      </c>
      <c r="AD36" s="143">
        <v>0.28000000000000003</v>
      </c>
    </row>
    <row r="37" spans="16:30" x14ac:dyDescent="0.2">
      <c r="U37" s="141" t="s">
        <v>113</v>
      </c>
      <c r="V37" s="142">
        <v>0.36</v>
      </c>
      <c r="W37" s="143">
        <v>0.34</v>
      </c>
      <c r="X37" s="143">
        <v>0.31</v>
      </c>
      <c r="Y37" s="143">
        <v>0.28000000000000003</v>
      </c>
      <c r="Z37" s="143">
        <v>0.26</v>
      </c>
      <c r="AA37" s="143">
        <v>0.23</v>
      </c>
      <c r="AB37" s="143">
        <v>0.2</v>
      </c>
      <c r="AC37" s="143">
        <v>0.16</v>
      </c>
      <c r="AD37" s="143">
        <v>0.14000000000000001</v>
      </c>
    </row>
    <row r="38" spans="16:30" x14ac:dyDescent="0.2">
      <c r="U38" s="141" t="s">
        <v>114</v>
      </c>
      <c r="V38" s="143">
        <v>0.54</v>
      </c>
      <c r="W38" s="143">
        <v>0.51</v>
      </c>
      <c r="X38" s="143">
        <v>0.47</v>
      </c>
      <c r="Y38" s="143">
        <v>0.44</v>
      </c>
      <c r="Z38" s="143">
        <v>0.4</v>
      </c>
      <c r="AA38" s="143">
        <v>0.37</v>
      </c>
      <c r="AB38" s="143">
        <v>0.32</v>
      </c>
      <c r="AC38" s="143">
        <v>0.27</v>
      </c>
      <c r="AD38" s="143">
        <v>0.22</v>
      </c>
    </row>
    <row r="39" spans="16:30" x14ac:dyDescent="0.2">
      <c r="U39" s="141" t="s">
        <v>126</v>
      </c>
      <c r="V39" s="143">
        <v>0.82</v>
      </c>
      <c r="W39" s="143">
        <v>0.75</v>
      </c>
      <c r="X39" s="143">
        <v>0.74</v>
      </c>
      <c r="Y39" s="143">
        <v>0.73</v>
      </c>
      <c r="Z39" s="143">
        <v>0.77</v>
      </c>
      <c r="AA39" s="143">
        <v>0.8</v>
      </c>
      <c r="AB39" s="143">
        <v>0.89</v>
      </c>
      <c r="AC39" s="143">
        <v>0.98</v>
      </c>
      <c r="AD39" s="143">
        <v>1</v>
      </c>
    </row>
    <row r="40" spans="16:30" x14ac:dyDescent="0.2">
      <c r="U40" s="141" t="s">
        <v>127</v>
      </c>
      <c r="V40" s="143">
        <v>0.97</v>
      </c>
      <c r="W40" s="143">
        <v>0.96</v>
      </c>
      <c r="X40" s="143">
        <v>0.93</v>
      </c>
      <c r="Y40" s="143">
        <v>0.91</v>
      </c>
      <c r="Z40" s="143">
        <v>0.93</v>
      </c>
      <c r="AA40" s="143">
        <v>0.92</v>
      </c>
      <c r="AB40" s="143">
        <v>0.97</v>
      </c>
      <c r="AC40" s="143">
        <v>1</v>
      </c>
      <c r="AD40" s="143">
        <v>1</v>
      </c>
    </row>
    <row r="41" spans="16:30" x14ac:dyDescent="0.2">
      <c r="U41" s="141" t="s">
        <v>128</v>
      </c>
      <c r="V41" s="143">
        <v>1</v>
      </c>
      <c r="W41" s="143">
        <v>1</v>
      </c>
      <c r="X41" s="143">
        <v>1</v>
      </c>
      <c r="Y41" s="143">
        <v>1</v>
      </c>
      <c r="Z41" s="143">
        <v>1</v>
      </c>
      <c r="AA41" s="143">
        <v>1</v>
      </c>
      <c r="AB41" s="143">
        <v>1</v>
      </c>
      <c r="AC41" s="143">
        <v>1</v>
      </c>
      <c r="AD41" s="143">
        <v>1</v>
      </c>
    </row>
    <row r="42" spans="16:30" x14ac:dyDescent="0.2">
      <c r="U42" s="141" t="s">
        <v>129</v>
      </c>
      <c r="V42" s="143">
        <v>1</v>
      </c>
      <c r="W42" s="143">
        <v>1</v>
      </c>
      <c r="X42" s="143">
        <v>1</v>
      </c>
      <c r="Y42" s="143">
        <v>1</v>
      </c>
      <c r="Z42" s="143">
        <v>1</v>
      </c>
      <c r="AA42" s="143">
        <v>1</v>
      </c>
      <c r="AB42" s="143">
        <v>1</v>
      </c>
      <c r="AC42" s="143">
        <v>1</v>
      </c>
      <c r="AD42" s="143">
        <v>1</v>
      </c>
    </row>
    <row r="43" spans="16:30" ht="25.5" x14ac:dyDescent="0.2">
      <c r="U43" s="144" t="s">
        <v>130</v>
      </c>
      <c r="V43" s="142">
        <v>0.82</v>
      </c>
      <c r="W43" s="142">
        <v>0.73</v>
      </c>
      <c r="X43" s="142">
        <v>0.79</v>
      </c>
      <c r="Y43" s="142">
        <v>0.77</v>
      </c>
      <c r="Z43" s="142">
        <v>0.89</v>
      </c>
      <c r="AA43" s="142">
        <v>0.89</v>
      </c>
      <c r="AB43" s="142">
        <v>0.96</v>
      </c>
      <c r="AC43" s="142">
        <v>1</v>
      </c>
      <c r="AD43" s="142">
        <v>0.99</v>
      </c>
    </row>
    <row r="44" spans="16:30" ht="25.5" x14ac:dyDescent="0.2">
      <c r="U44" s="144" t="s">
        <v>131</v>
      </c>
      <c r="V44" s="142">
        <v>0.82</v>
      </c>
      <c r="W44" s="142">
        <v>0.73</v>
      </c>
      <c r="X44" s="142">
        <v>0.77</v>
      </c>
      <c r="Y44" s="142">
        <v>0.74</v>
      </c>
      <c r="Z44" s="142">
        <v>0.86</v>
      </c>
      <c r="AA44" s="142">
        <v>0.88</v>
      </c>
      <c r="AB44" s="142">
        <v>0.95</v>
      </c>
      <c r="AC44" s="142">
        <v>1</v>
      </c>
      <c r="AD44" s="142">
        <v>0.98</v>
      </c>
    </row>
    <row r="45" spans="16:30" x14ac:dyDescent="0.2">
      <c r="U45" s="141" t="s">
        <v>132</v>
      </c>
      <c r="V45" s="143">
        <v>0.46</v>
      </c>
      <c r="W45" s="143">
        <v>0.48</v>
      </c>
      <c r="X45" s="143">
        <v>0.49</v>
      </c>
      <c r="Y45" s="143">
        <v>0.49</v>
      </c>
      <c r="Z45" s="143">
        <v>0.48</v>
      </c>
      <c r="AA45" s="143">
        <v>0.48</v>
      </c>
      <c r="AB45" s="143">
        <v>0.48</v>
      </c>
      <c r="AC45" s="143">
        <v>0.52</v>
      </c>
      <c r="AD45" s="143">
        <v>0.54</v>
      </c>
    </row>
    <row r="46" spans="16:30" x14ac:dyDescent="0.2">
      <c r="P46" s="139"/>
      <c r="Q46" s="139"/>
      <c r="U46" s="141" t="s">
        <v>133</v>
      </c>
      <c r="V46" s="143">
        <v>0.6</v>
      </c>
      <c r="W46" s="143">
        <v>0.61</v>
      </c>
      <c r="X46" s="143">
        <v>0.61</v>
      </c>
      <c r="Y46" s="143">
        <v>0.61</v>
      </c>
      <c r="Z46" s="143">
        <v>0.61</v>
      </c>
      <c r="AA46" s="143">
        <v>0.61</v>
      </c>
      <c r="AB46" s="143">
        <v>0.62</v>
      </c>
      <c r="AC46" s="143">
        <v>0.63</v>
      </c>
      <c r="AD46" s="143">
        <v>0.64</v>
      </c>
    </row>
    <row r="47" spans="16:30" x14ac:dyDescent="0.2">
      <c r="P47" s="139"/>
      <c r="Q47" s="139"/>
      <c r="U47" s="141" t="s">
        <v>134</v>
      </c>
      <c r="V47" s="143">
        <v>0.96</v>
      </c>
      <c r="W47" s="143">
        <v>0.95</v>
      </c>
      <c r="X47" s="143">
        <v>0.93</v>
      </c>
      <c r="Y47" s="143">
        <v>0.92</v>
      </c>
      <c r="Z47" s="143">
        <v>0.93</v>
      </c>
      <c r="AA47" s="143">
        <v>0.94</v>
      </c>
      <c r="AB47" s="143">
        <v>0.98</v>
      </c>
      <c r="AC47" s="143">
        <v>1</v>
      </c>
      <c r="AD47" s="143">
        <v>1</v>
      </c>
    </row>
    <row r="48" spans="16:30" x14ac:dyDescent="0.2">
      <c r="P48" s="139"/>
      <c r="Q48" s="139"/>
      <c r="U48" s="141" t="s">
        <v>135</v>
      </c>
      <c r="V48" s="143">
        <v>0.47</v>
      </c>
      <c r="W48" s="143">
        <v>0.44</v>
      </c>
      <c r="X48" s="143">
        <v>0.42</v>
      </c>
      <c r="Y48" s="143">
        <v>0.4</v>
      </c>
      <c r="Z48" s="143">
        <v>0.39</v>
      </c>
      <c r="AA48" s="143">
        <v>0.37</v>
      </c>
      <c r="AB48" s="143">
        <v>0.35</v>
      </c>
      <c r="AC48" s="143">
        <v>0.33</v>
      </c>
      <c r="AD48" s="143">
        <v>0.32</v>
      </c>
    </row>
    <row r="49" spans="16:22" x14ac:dyDescent="0.2">
      <c r="P49" s="139"/>
      <c r="Q49" s="139"/>
      <c r="V49" s="139">
        <f>AVERAGE(V37:V38)</f>
        <v>0.45</v>
      </c>
    </row>
    <row r="50" spans="16:22" x14ac:dyDescent="0.2">
      <c r="P50" s="139"/>
      <c r="Q50" s="139"/>
    </row>
    <row r="51" spans="16:22" ht="27" customHeight="1" x14ac:dyDescent="0.2">
      <c r="P51" s="139"/>
      <c r="Q51" s="139"/>
    </row>
    <row r="52" spans="16:22" ht="15" customHeight="1" x14ac:dyDescent="0.2">
      <c r="P52" s="139"/>
      <c r="Q52" s="139"/>
    </row>
    <row r="53" spans="16:22" x14ac:dyDescent="0.2">
      <c r="P53" s="139"/>
      <c r="Q53" s="139"/>
    </row>
    <row r="54" spans="16:22" x14ac:dyDescent="0.2">
      <c r="P54" s="139"/>
      <c r="Q54" s="139"/>
    </row>
    <row r="56" spans="16:22" x14ac:dyDescent="0.2">
      <c r="P56" s="139"/>
      <c r="Q56" s="139"/>
    </row>
    <row r="57" spans="16:22" x14ac:dyDescent="0.2">
      <c r="P57" s="139"/>
      <c r="Q57" s="139"/>
    </row>
    <row r="58" spans="16:22" x14ac:dyDescent="0.2">
      <c r="P58" s="139"/>
      <c r="Q58" s="139"/>
    </row>
    <row r="59" spans="16:22" x14ac:dyDescent="0.2">
      <c r="P59" s="139"/>
      <c r="Q59" s="139"/>
      <c r="U59" s="139"/>
    </row>
    <row r="60" spans="16:22" x14ac:dyDescent="0.2">
      <c r="P60" s="139"/>
      <c r="Q60" s="139"/>
      <c r="U60" s="139"/>
    </row>
    <row r="61" spans="16:22" x14ac:dyDescent="0.2">
      <c r="P61" s="139"/>
      <c r="Q61" s="139"/>
      <c r="U61" s="139"/>
    </row>
    <row r="62" spans="16:22" x14ac:dyDescent="0.2">
      <c r="P62" s="139"/>
      <c r="Q62" s="139"/>
      <c r="U62" s="139"/>
    </row>
    <row r="63" spans="16:22" x14ac:dyDescent="0.2">
      <c r="P63" s="139"/>
      <c r="Q63" s="139"/>
      <c r="U63" s="139"/>
    </row>
    <row r="64" spans="16:22" x14ac:dyDescent="0.2">
      <c r="P64" s="139"/>
      <c r="Q64" s="139"/>
      <c r="U64" s="139"/>
    </row>
    <row r="65" spans="16:21" x14ac:dyDescent="0.2">
      <c r="U65" s="139"/>
    </row>
    <row r="66" spans="16:21" x14ac:dyDescent="0.2">
      <c r="P66" s="139"/>
      <c r="Q66" s="139"/>
      <c r="U66" s="139"/>
    </row>
    <row r="67" spans="16:21" x14ac:dyDescent="0.2">
      <c r="P67" s="139"/>
      <c r="Q67" s="139"/>
    </row>
    <row r="68" spans="16:21" x14ac:dyDescent="0.2">
      <c r="P68" s="139"/>
      <c r="Q68" s="139"/>
      <c r="U68" s="139"/>
    </row>
    <row r="69" spans="16:21" x14ac:dyDescent="0.2">
      <c r="P69" s="139"/>
      <c r="Q69" s="139"/>
      <c r="U69" s="139"/>
    </row>
    <row r="70" spans="16:21" x14ac:dyDescent="0.2">
      <c r="P70" s="139"/>
      <c r="Q70" s="139"/>
      <c r="U70" s="139"/>
    </row>
    <row r="71" spans="16:21" x14ac:dyDescent="0.2">
      <c r="P71" s="139"/>
      <c r="Q71" s="139"/>
      <c r="U71" s="139"/>
    </row>
    <row r="72" spans="16:21" x14ac:dyDescent="0.2">
      <c r="P72" s="139"/>
      <c r="Q72" s="139"/>
      <c r="U72" s="139"/>
    </row>
    <row r="73" spans="16:21" x14ac:dyDescent="0.2">
      <c r="P73" s="139"/>
      <c r="Q73" s="139"/>
      <c r="U73" s="139"/>
    </row>
    <row r="74" spans="16:21" x14ac:dyDescent="0.2">
      <c r="P74" s="139"/>
      <c r="Q74" s="139"/>
      <c r="U74" s="139"/>
    </row>
    <row r="75" spans="16:21" x14ac:dyDescent="0.2">
      <c r="U75" s="139"/>
    </row>
    <row r="76" spans="16:21" x14ac:dyDescent="0.2">
      <c r="P76" s="139"/>
      <c r="Q76" s="139"/>
      <c r="U76" s="139"/>
    </row>
    <row r="77" spans="16:21" x14ac:dyDescent="0.2">
      <c r="P77" s="139"/>
      <c r="Q77" s="139"/>
    </row>
    <row r="78" spans="16:21" x14ac:dyDescent="0.2">
      <c r="P78" s="139"/>
      <c r="Q78" s="139"/>
    </row>
    <row r="79" spans="16:21" x14ac:dyDescent="0.2">
      <c r="P79" s="139"/>
      <c r="Q79" s="139"/>
    </row>
    <row r="80" spans="16:21" x14ac:dyDescent="0.2">
      <c r="P80" s="139"/>
      <c r="Q80" s="139"/>
    </row>
    <row r="81" spans="16:17" x14ac:dyDescent="0.2">
      <c r="P81" s="139"/>
      <c r="Q81" s="139"/>
    </row>
    <row r="82" spans="16:17" x14ac:dyDescent="0.2">
      <c r="P82" s="139"/>
      <c r="Q82" s="139"/>
    </row>
    <row r="83" spans="16:17" x14ac:dyDescent="0.2">
      <c r="P83" s="139"/>
      <c r="Q83" s="139"/>
    </row>
    <row r="84" spans="16:17" x14ac:dyDescent="0.2">
      <c r="P84" s="139"/>
      <c r="Q84" s="139"/>
    </row>
    <row r="86" spans="16:17" x14ac:dyDescent="0.2">
      <c r="P86" s="139"/>
    </row>
    <row r="87" spans="16:17" x14ac:dyDescent="0.2">
      <c r="P87" s="139"/>
    </row>
    <row r="88" spans="16:17" x14ac:dyDescent="0.2">
      <c r="P88" s="139"/>
    </row>
    <row r="89" spans="16:17" x14ac:dyDescent="0.2">
      <c r="P89" s="139"/>
    </row>
    <row r="90" spans="16:17" x14ac:dyDescent="0.2">
      <c r="P90" s="139"/>
    </row>
    <row r="91" spans="16:17" x14ac:dyDescent="0.2">
      <c r="P91" s="139"/>
    </row>
    <row r="92" spans="16:17" x14ac:dyDescent="0.2">
      <c r="P92" s="139"/>
    </row>
    <row r="93" spans="16:17" x14ac:dyDescent="0.2">
      <c r="P93" s="139"/>
    </row>
    <row r="94" spans="16:17" x14ac:dyDescent="0.2">
      <c r="P94" s="139"/>
    </row>
  </sheetData>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114F1-E9E6-42EC-84CC-2616DE689D7F}">
  <dimension ref="A4:S52"/>
  <sheetViews>
    <sheetView tabSelected="1" zoomScale="90" zoomScaleNormal="90" workbookViewId="0">
      <selection activeCell="B3" sqref="B3"/>
    </sheetView>
  </sheetViews>
  <sheetFormatPr defaultColWidth="8.7109375" defaultRowHeight="12.75" x14ac:dyDescent="0.2"/>
  <cols>
    <col min="1" max="1" width="8.7109375" style="8"/>
    <col min="2" max="2" width="12.7109375" style="145" customWidth="1"/>
    <col min="3" max="4" width="12.7109375" style="146" customWidth="1"/>
    <col min="5" max="5" width="9.85546875" style="146" customWidth="1"/>
    <col min="6" max="7" width="12.7109375" style="146" customWidth="1"/>
    <col min="8" max="8" width="10.42578125" style="146" customWidth="1"/>
    <col min="9" max="10" width="12.7109375" style="146" customWidth="1"/>
    <col min="11" max="15" width="8.7109375" style="8"/>
    <col min="16" max="16" width="12.5703125" style="8" customWidth="1"/>
    <col min="17" max="18" width="9.7109375" style="8" customWidth="1"/>
    <col min="19" max="21" width="12.7109375" style="8" customWidth="1"/>
    <col min="22" max="16384" width="8.7109375" style="8"/>
  </cols>
  <sheetData>
    <row r="4" spans="1:19" ht="14.25" x14ac:dyDescent="0.2">
      <c r="A4" s="147" t="s">
        <v>136</v>
      </c>
      <c r="B4" s="148"/>
      <c r="C4" s="148"/>
      <c r="D4" s="148"/>
      <c r="E4" s="148"/>
      <c r="F4" s="148"/>
      <c r="G4" s="148"/>
      <c r="H4" s="148"/>
      <c r="I4" s="148"/>
      <c r="J4" s="148"/>
    </row>
    <row r="5" spans="1:19" ht="12.95" customHeight="1" x14ac:dyDescent="0.2">
      <c r="A5" s="149"/>
      <c r="B5" s="148"/>
      <c r="C5" s="148"/>
      <c r="D5" s="148"/>
      <c r="E5" s="148"/>
      <c r="F5" s="148"/>
      <c r="G5" s="148"/>
      <c r="H5" s="148"/>
      <c r="I5" s="148"/>
      <c r="J5" s="148"/>
    </row>
    <row r="6" spans="1:19" ht="15.75" thickBot="1" x14ac:dyDescent="0.3">
      <c r="A6" s="150" t="s">
        <v>137</v>
      </c>
      <c r="B6" s="151"/>
      <c r="C6" s="152"/>
      <c r="D6" s="152"/>
      <c r="E6" s="151"/>
      <c r="F6" s="151"/>
      <c r="G6" s="151"/>
      <c r="H6" s="151"/>
      <c r="I6" s="151"/>
      <c r="J6" s="151"/>
    </row>
    <row r="7" spans="1:19" ht="15.75" thickBot="1" x14ac:dyDescent="0.3">
      <c r="A7" s="151"/>
      <c r="B7" s="287" t="s">
        <v>138</v>
      </c>
      <c r="C7" s="288"/>
      <c r="D7" s="288"/>
      <c r="E7" s="288"/>
      <c r="F7" s="288"/>
      <c r="G7" s="288"/>
      <c r="H7" s="288"/>
      <c r="I7" s="288"/>
      <c r="J7" s="289"/>
    </row>
    <row r="8" spans="1:19" s="155" customFormat="1" ht="29.25" thickBot="1" x14ac:dyDescent="0.25">
      <c r="A8" s="153"/>
      <c r="B8" s="154" t="s">
        <v>139</v>
      </c>
      <c r="C8" s="154" t="s">
        <v>140</v>
      </c>
      <c r="D8" s="154" t="s">
        <v>141</v>
      </c>
      <c r="E8" s="154" t="s">
        <v>142</v>
      </c>
      <c r="F8" s="154" t="s">
        <v>143</v>
      </c>
      <c r="G8" s="154" t="s">
        <v>144</v>
      </c>
      <c r="H8" s="154" t="s">
        <v>145</v>
      </c>
      <c r="I8" s="154" t="s">
        <v>146</v>
      </c>
      <c r="J8" s="154" t="s">
        <v>147</v>
      </c>
      <c r="O8" s="8"/>
      <c r="P8" s="8"/>
      <c r="Q8" s="8"/>
      <c r="R8" s="8"/>
      <c r="S8" s="8"/>
    </row>
    <row r="9" spans="1:19" ht="15" thickBot="1" x14ac:dyDescent="0.25">
      <c r="A9" s="151"/>
      <c r="B9" s="154" t="s">
        <v>148</v>
      </c>
      <c r="C9" s="154"/>
      <c r="D9" s="154" t="s">
        <v>148</v>
      </c>
      <c r="E9" s="154"/>
      <c r="F9" s="154" t="s">
        <v>148</v>
      </c>
      <c r="G9" s="154"/>
      <c r="H9" s="154"/>
      <c r="I9" s="154"/>
      <c r="J9" s="154" t="s">
        <v>149</v>
      </c>
    </row>
    <row r="10" spans="1:19" ht="14.25" x14ac:dyDescent="0.2">
      <c r="A10" s="156" t="s">
        <v>150</v>
      </c>
      <c r="B10" s="157">
        <v>1</v>
      </c>
      <c r="C10" s="158">
        <v>0.3</v>
      </c>
      <c r="D10" s="158" t="s">
        <v>151</v>
      </c>
      <c r="E10" s="158">
        <v>0.3</v>
      </c>
      <c r="F10" s="158" t="s">
        <v>151</v>
      </c>
      <c r="G10" s="158" t="s">
        <v>151</v>
      </c>
      <c r="H10" s="158" t="s">
        <v>151</v>
      </c>
      <c r="I10" s="159">
        <v>85</v>
      </c>
      <c r="J10" s="159">
        <v>3</v>
      </c>
    </row>
    <row r="11" spans="1:19" ht="14.25" x14ac:dyDescent="0.2">
      <c r="A11" s="158" t="s">
        <v>152</v>
      </c>
      <c r="B11" s="157">
        <v>1</v>
      </c>
      <c r="C11" s="158">
        <v>0.3</v>
      </c>
      <c r="D11" s="158">
        <v>1</v>
      </c>
      <c r="E11" s="158">
        <v>0.3</v>
      </c>
      <c r="F11" s="158" t="s">
        <v>151</v>
      </c>
      <c r="G11" s="158" t="s">
        <v>151</v>
      </c>
      <c r="H11" s="158" t="s">
        <v>151</v>
      </c>
      <c r="I11" s="159">
        <v>85</v>
      </c>
      <c r="J11" s="159">
        <v>3</v>
      </c>
    </row>
    <row r="12" spans="1:19" ht="14.25" x14ac:dyDescent="0.2">
      <c r="A12" s="158" t="s">
        <v>153</v>
      </c>
      <c r="B12" s="157">
        <v>1</v>
      </c>
      <c r="C12" s="158">
        <v>0.3</v>
      </c>
      <c r="D12" s="158">
        <v>1</v>
      </c>
      <c r="E12" s="158">
        <v>0.3</v>
      </c>
      <c r="F12" s="158" t="s">
        <v>151</v>
      </c>
      <c r="G12" s="158" t="s">
        <v>151</v>
      </c>
      <c r="H12" s="158" t="s">
        <v>151</v>
      </c>
      <c r="I12" s="159">
        <v>85</v>
      </c>
      <c r="J12" s="159">
        <v>3</v>
      </c>
    </row>
    <row r="13" spans="1:19" ht="14.25" x14ac:dyDescent="0.2">
      <c r="A13" s="158" t="s">
        <v>154</v>
      </c>
      <c r="B13" s="157" t="s">
        <v>151</v>
      </c>
      <c r="C13" s="158"/>
      <c r="D13" s="158"/>
      <c r="E13" s="158"/>
      <c r="F13" s="158">
        <v>1</v>
      </c>
      <c r="G13" s="158">
        <v>0.3</v>
      </c>
      <c r="H13" s="158">
        <v>0.3</v>
      </c>
      <c r="I13" s="159">
        <v>85</v>
      </c>
      <c r="J13" s="159">
        <v>3</v>
      </c>
    </row>
    <row r="14" spans="1:19" ht="14.25" x14ac:dyDescent="0.2">
      <c r="A14" s="158" t="s">
        <v>155</v>
      </c>
      <c r="B14" s="157"/>
      <c r="C14" s="158"/>
      <c r="D14" s="158"/>
      <c r="E14" s="158"/>
      <c r="F14" s="158">
        <v>1</v>
      </c>
      <c r="G14" s="158">
        <v>0.3</v>
      </c>
      <c r="H14" s="158">
        <v>0.3</v>
      </c>
      <c r="I14" s="159">
        <v>85</v>
      </c>
      <c r="J14" s="159">
        <v>3</v>
      </c>
    </row>
    <row r="15" spans="1:19" ht="14.25" x14ac:dyDescent="0.2">
      <c r="A15" s="158" t="s">
        <v>156</v>
      </c>
      <c r="B15" s="157"/>
      <c r="C15" s="158"/>
      <c r="D15" s="158"/>
      <c r="E15" s="158"/>
      <c r="F15" s="158">
        <v>1</v>
      </c>
      <c r="G15" s="158">
        <v>0.3</v>
      </c>
      <c r="H15" s="158">
        <v>0.3</v>
      </c>
      <c r="I15" s="159">
        <v>85</v>
      </c>
      <c r="J15" s="159">
        <v>3</v>
      </c>
    </row>
    <row r="16" spans="1:19" ht="14.25" x14ac:dyDescent="0.2">
      <c r="A16" s="158" t="s">
        <v>157</v>
      </c>
      <c r="B16" s="157"/>
      <c r="C16" s="158"/>
      <c r="D16" s="158"/>
      <c r="E16" s="158"/>
      <c r="F16" s="158">
        <v>1</v>
      </c>
      <c r="G16" s="158">
        <v>0.3</v>
      </c>
      <c r="H16" s="158">
        <v>0.3</v>
      </c>
      <c r="I16" s="159">
        <v>85</v>
      </c>
      <c r="J16" s="159">
        <v>3</v>
      </c>
    </row>
    <row r="17" spans="1:13" ht="14.25" x14ac:dyDescent="0.2">
      <c r="A17" s="158" t="s">
        <v>158</v>
      </c>
      <c r="B17" s="157"/>
      <c r="C17" s="158"/>
      <c r="D17" s="158"/>
      <c r="E17" s="158"/>
      <c r="F17" s="158">
        <v>1</v>
      </c>
      <c r="G17" s="158">
        <v>0.3</v>
      </c>
      <c r="H17" s="158">
        <v>0.3</v>
      </c>
      <c r="I17" s="159">
        <v>85</v>
      </c>
      <c r="J17" s="159">
        <v>3</v>
      </c>
    </row>
    <row r="18" spans="1:13" ht="14.25" x14ac:dyDescent="0.2">
      <c r="A18" s="158" t="s">
        <v>159</v>
      </c>
      <c r="B18" s="157"/>
      <c r="C18" s="158"/>
      <c r="D18" s="158"/>
      <c r="E18" s="158"/>
      <c r="F18" s="158">
        <v>1</v>
      </c>
      <c r="G18" s="158">
        <v>0.3</v>
      </c>
      <c r="H18" s="158">
        <v>0.3</v>
      </c>
      <c r="I18" s="159">
        <v>85</v>
      </c>
      <c r="J18" s="159">
        <v>3</v>
      </c>
    </row>
    <row r="19" spans="1:13" ht="14.25" x14ac:dyDescent="0.2">
      <c r="A19" s="158" t="s">
        <v>160</v>
      </c>
      <c r="B19" s="157"/>
      <c r="C19" s="158"/>
      <c r="D19" s="158"/>
      <c r="E19" s="158"/>
      <c r="F19" s="158">
        <v>1</v>
      </c>
      <c r="G19" s="158">
        <v>0.3</v>
      </c>
      <c r="H19" s="158">
        <v>0.3</v>
      </c>
      <c r="I19" s="159">
        <v>85</v>
      </c>
      <c r="J19" s="159">
        <v>3</v>
      </c>
    </row>
    <row r="20" spans="1:13" ht="14.25" x14ac:dyDescent="0.2">
      <c r="A20" s="158" t="s">
        <v>161</v>
      </c>
      <c r="B20" s="157"/>
      <c r="C20" s="158"/>
      <c r="D20" s="158"/>
      <c r="E20" s="158"/>
      <c r="F20" s="158">
        <v>1</v>
      </c>
      <c r="G20" s="158">
        <v>0.3</v>
      </c>
      <c r="H20" s="158">
        <v>0.3</v>
      </c>
      <c r="I20" s="159">
        <v>85</v>
      </c>
      <c r="J20" s="159">
        <v>3</v>
      </c>
    </row>
    <row r="21" spans="1:13" ht="14.25" x14ac:dyDescent="0.2">
      <c r="A21" s="158" t="s">
        <v>162</v>
      </c>
      <c r="B21" s="157"/>
      <c r="C21" s="158"/>
      <c r="D21" s="158"/>
      <c r="E21" s="158"/>
      <c r="F21" s="158">
        <v>0.75</v>
      </c>
      <c r="G21" s="158">
        <v>0.22500000000000001</v>
      </c>
      <c r="H21" s="158">
        <v>0.22500000000000001</v>
      </c>
      <c r="I21" s="158" t="s">
        <v>151</v>
      </c>
      <c r="J21" s="158" t="s">
        <v>151</v>
      </c>
    </row>
    <row r="22" spans="1:13" ht="14.25" x14ac:dyDescent="0.2">
      <c r="A22" s="158" t="s">
        <v>163</v>
      </c>
      <c r="B22" s="157"/>
      <c r="C22" s="158"/>
      <c r="D22" s="158"/>
      <c r="E22" s="158"/>
      <c r="F22" s="158">
        <v>0.5</v>
      </c>
      <c r="G22" s="158">
        <v>0.15</v>
      </c>
      <c r="H22" s="158">
        <v>0.15</v>
      </c>
      <c r="I22" s="158" t="s">
        <v>151</v>
      </c>
      <c r="J22" s="158" t="s">
        <v>151</v>
      </c>
    </row>
    <row r="23" spans="1:13" ht="15" thickBot="1" x14ac:dyDescent="0.25">
      <c r="A23" s="160" t="s">
        <v>164</v>
      </c>
      <c r="B23" s="161"/>
      <c r="C23" s="160"/>
      <c r="D23" s="160"/>
      <c r="E23" s="160"/>
      <c r="F23" s="160" t="s">
        <v>165</v>
      </c>
      <c r="G23" s="160" t="s">
        <v>165</v>
      </c>
      <c r="H23" s="160" t="s">
        <v>165</v>
      </c>
      <c r="I23" s="160" t="s">
        <v>151</v>
      </c>
      <c r="J23" s="160" t="s">
        <v>151</v>
      </c>
    </row>
    <row r="24" spans="1:13" s="155" customFormat="1" ht="28.5" x14ac:dyDescent="0.2">
      <c r="A24" s="162"/>
      <c r="B24" s="163" t="s">
        <v>166</v>
      </c>
      <c r="C24" s="163" t="s">
        <v>167</v>
      </c>
      <c r="D24" s="163" t="s">
        <v>166</v>
      </c>
      <c r="E24" s="163" t="s">
        <v>167</v>
      </c>
      <c r="F24" s="163" t="s">
        <v>166</v>
      </c>
      <c r="G24" s="163" t="s">
        <v>167</v>
      </c>
      <c r="H24" s="163" t="s">
        <v>168</v>
      </c>
      <c r="I24" s="163" t="s">
        <v>169</v>
      </c>
      <c r="J24" s="163" t="s">
        <v>170</v>
      </c>
    </row>
    <row r="25" spans="1:13" x14ac:dyDescent="0.2">
      <c r="C25" s="145"/>
      <c r="D25" s="145"/>
      <c r="E25" s="145"/>
      <c r="F25" s="145"/>
      <c r="G25" s="145"/>
      <c r="H25" s="145"/>
      <c r="I25" s="145"/>
      <c r="J25" s="145"/>
      <c r="K25" s="145"/>
      <c r="L25" s="145"/>
      <c r="M25" s="145"/>
    </row>
    <row r="26" spans="1:13" x14ac:dyDescent="0.2">
      <c r="C26" s="145"/>
      <c r="D26" s="145"/>
      <c r="E26" s="145"/>
      <c r="F26" s="145"/>
      <c r="G26" s="145"/>
      <c r="H26" s="145"/>
      <c r="I26" s="145"/>
      <c r="J26" s="145"/>
      <c r="K26" s="145"/>
      <c r="L26" s="145"/>
      <c r="M26" s="145"/>
    </row>
    <row r="27" spans="1:13" ht="16.5" x14ac:dyDescent="0.2">
      <c r="A27" s="148"/>
      <c r="B27" s="164" t="s">
        <v>171</v>
      </c>
      <c r="C27" s="165" t="s">
        <v>172</v>
      </c>
      <c r="D27" s="165" t="s">
        <v>173</v>
      </c>
      <c r="E27" s="166" t="s">
        <v>174</v>
      </c>
      <c r="F27" s="164" t="s">
        <v>175</v>
      </c>
      <c r="G27" s="165" t="s">
        <v>176</v>
      </c>
      <c r="H27" s="145"/>
      <c r="I27" s="145"/>
      <c r="J27" s="145"/>
      <c r="K27" s="145"/>
      <c r="L27" s="145"/>
      <c r="M27" s="145"/>
    </row>
    <row r="28" spans="1:13" ht="14.25" x14ac:dyDescent="0.2">
      <c r="A28" s="167"/>
      <c r="B28" s="166" t="s">
        <v>177</v>
      </c>
      <c r="C28" s="166" t="s">
        <v>177</v>
      </c>
      <c r="D28" s="166" t="s">
        <v>178</v>
      </c>
      <c r="E28" s="166" t="s">
        <v>178</v>
      </c>
      <c r="F28" s="166" t="s">
        <v>179</v>
      </c>
      <c r="G28" s="166" t="s">
        <v>179</v>
      </c>
      <c r="H28" s="145"/>
      <c r="I28" s="145"/>
      <c r="J28" s="145"/>
      <c r="K28" s="145"/>
      <c r="L28" s="145"/>
      <c r="M28" s="145"/>
    </row>
    <row r="29" spans="1:13" ht="14.25" x14ac:dyDescent="0.2">
      <c r="A29" s="168">
        <v>2022</v>
      </c>
      <c r="B29" s="169">
        <v>0.8</v>
      </c>
      <c r="C29" s="170">
        <v>0.3</v>
      </c>
      <c r="D29" s="169">
        <f>B10</f>
        <v>1</v>
      </c>
      <c r="E29" s="170">
        <f>E10</f>
        <v>0.3</v>
      </c>
      <c r="F29" s="171">
        <v>0</v>
      </c>
      <c r="G29" s="170">
        <v>0.26</v>
      </c>
      <c r="H29" s="145"/>
      <c r="I29" s="145"/>
      <c r="J29" s="145"/>
      <c r="K29" s="145"/>
      <c r="L29" s="145"/>
      <c r="M29" s="145"/>
    </row>
    <row r="30" spans="1:13" ht="14.25" x14ac:dyDescent="0.2">
      <c r="A30" s="172">
        <v>2023</v>
      </c>
      <c r="B30" s="171">
        <v>0.6</v>
      </c>
      <c r="C30" s="173">
        <v>0.3</v>
      </c>
      <c r="D30" s="171">
        <f>B11</f>
        <v>1</v>
      </c>
      <c r="E30" s="173">
        <f>E11</f>
        <v>0.3</v>
      </c>
      <c r="F30" s="171">
        <v>0</v>
      </c>
      <c r="G30" s="173">
        <v>0.22</v>
      </c>
      <c r="H30" s="145"/>
      <c r="I30" s="145"/>
      <c r="J30" s="145"/>
      <c r="K30" s="145"/>
      <c r="L30" s="145"/>
      <c r="M30" s="145"/>
    </row>
    <row r="31" spans="1:13" ht="14.25" x14ac:dyDescent="0.2">
      <c r="A31" s="172">
        <v>2024</v>
      </c>
      <c r="B31" s="171">
        <v>0.6</v>
      </c>
      <c r="C31" s="173">
        <v>0.26</v>
      </c>
      <c r="D31" s="171">
        <f>B12</f>
        <v>1</v>
      </c>
      <c r="E31" s="173">
        <f>E12</f>
        <v>0.3</v>
      </c>
      <c r="F31" s="171">
        <v>0</v>
      </c>
      <c r="G31" s="173">
        <v>0.1</v>
      </c>
      <c r="H31" s="174"/>
      <c r="I31" s="174"/>
      <c r="J31" s="174"/>
      <c r="K31" s="174"/>
      <c r="L31" s="174"/>
      <c r="M31" s="174"/>
    </row>
    <row r="32" spans="1:13" ht="14.25" x14ac:dyDescent="0.2">
      <c r="A32" s="172">
        <v>2025</v>
      </c>
      <c r="B32" s="171">
        <v>0.6</v>
      </c>
      <c r="C32" s="173">
        <v>0.26</v>
      </c>
      <c r="D32" s="171">
        <f>F13</f>
        <v>1</v>
      </c>
      <c r="E32" s="173">
        <f>G13</f>
        <v>0.3</v>
      </c>
      <c r="F32" s="171">
        <v>0</v>
      </c>
      <c r="G32" s="173">
        <v>0.1</v>
      </c>
      <c r="H32" s="155"/>
      <c r="I32" s="155"/>
      <c r="J32" s="155"/>
      <c r="K32" s="155"/>
      <c r="L32" s="155"/>
      <c r="M32" s="155"/>
    </row>
    <row r="33" spans="1:13" ht="14.25" x14ac:dyDescent="0.2">
      <c r="A33" s="172">
        <v>2026</v>
      </c>
      <c r="B33" s="171">
        <v>0</v>
      </c>
      <c r="C33" s="173">
        <v>0.1</v>
      </c>
      <c r="D33" s="171">
        <f t="shared" ref="D33:E41" si="0">F14</f>
        <v>1</v>
      </c>
      <c r="E33" s="173">
        <f t="shared" si="0"/>
        <v>0.3</v>
      </c>
      <c r="F33" s="171">
        <v>0</v>
      </c>
      <c r="G33" s="173">
        <v>0.1</v>
      </c>
      <c r="H33" s="155"/>
      <c r="I33" s="155"/>
      <c r="J33" s="155"/>
      <c r="K33" s="155"/>
      <c r="L33" s="155"/>
      <c r="M33" s="155"/>
    </row>
    <row r="34" spans="1:13" ht="14.25" x14ac:dyDescent="0.2">
      <c r="A34" s="172">
        <v>2027</v>
      </c>
      <c r="B34" s="171">
        <v>0</v>
      </c>
      <c r="C34" s="173">
        <v>0.1</v>
      </c>
      <c r="D34" s="171">
        <f t="shared" si="0"/>
        <v>1</v>
      </c>
      <c r="E34" s="173">
        <f t="shared" si="0"/>
        <v>0.3</v>
      </c>
      <c r="F34" s="171">
        <v>0</v>
      </c>
      <c r="G34" s="173">
        <v>0.1</v>
      </c>
    </row>
    <row r="35" spans="1:13" ht="14.25" x14ac:dyDescent="0.2">
      <c r="A35" s="172">
        <v>2028</v>
      </c>
      <c r="B35" s="171">
        <v>0</v>
      </c>
      <c r="C35" s="173">
        <v>0.1</v>
      </c>
      <c r="D35" s="171">
        <f t="shared" si="0"/>
        <v>1</v>
      </c>
      <c r="E35" s="173">
        <f t="shared" si="0"/>
        <v>0.3</v>
      </c>
      <c r="F35" s="171">
        <v>0</v>
      </c>
      <c r="G35" s="173">
        <v>0.1</v>
      </c>
    </row>
    <row r="36" spans="1:13" ht="14.25" x14ac:dyDescent="0.2">
      <c r="A36" s="172">
        <v>2029</v>
      </c>
      <c r="B36" s="171">
        <v>0</v>
      </c>
      <c r="C36" s="173">
        <v>0.1</v>
      </c>
      <c r="D36" s="171">
        <f t="shared" si="0"/>
        <v>1</v>
      </c>
      <c r="E36" s="173">
        <f t="shared" si="0"/>
        <v>0.3</v>
      </c>
      <c r="F36" s="171">
        <v>0</v>
      </c>
      <c r="G36" s="173">
        <v>0.1</v>
      </c>
    </row>
    <row r="37" spans="1:13" ht="14.25" x14ac:dyDescent="0.2">
      <c r="A37" s="172">
        <v>2030</v>
      </c>
      <c r="B37" s="171">
        <v>0</v>
      </c>
      <c r="C37" s="173">
        <v>0.1</v>
      </c>
      <c r="D37" s="171">
        <f t="shared" si="0"/>
        <v>1</v>
      </c>
      <c r="E37" s="173">
        <f t="shared" si="0"/>
        <v>0.3</v>
      </c>
      <c r="F37" s="171">
        <v>0</v>
      </c>
      <c r="G37" s="173">
        <v>0.1</v>
      </c>
    </row>
    <row r="38" spans="1:13" ht="14.25" x14ac:dyDescent="0.2">
      <c r="A38" s="172">
        <v>2031</v>
      </c>
      <c r="B38" s="171">
        <v>0</v>
      </c>
      <c r="C38" s="173">
        <v>0.1</v>
      </c>
      <c r="D38" s="171">
        <f t="shared" si="0"/>
        <v>1</v>
      </c>
      <c r="E38" s="173">
        <f t="shared" si="0"/>
        <v>0.3</v>
      </c>
      <c r="F38" s="171">
        <v>0</v>
      </c>
      <c r="G38" s="173">
        <v>0.1</v>
      </c>
    </row>
    <row r="39" spans="1:13" ht="14.25" x14ac:dyDescent="0.2">
      <c r="A39" s="172">
        <v>2032</v>
      </c>
      <c r="B39" s="171">
        <v>0</v>
      </c>
      <c r="C39" s="173">
        <v>0.1</v>
      </c>
      <c r="D39" s="171">
        <f t="shared" si="0"/>
        <v>1</v>
      </c>
      <c r="E39" s="173">
        <f t="shared" si="0"/>
        <v>0.3</v>
      </c>
      <c r="F39" s="171">
        <v>0</v>
      </c>
      <c r="G39" s="173">
        <v>0.1</v>
      </c>
    </row>
    <row r="40" spans="1:13" ht="14.25" x14ac:dyDescent="0.2">
      <c r="A40" s="172">
        <v>2033</v>
      </c>
      <c r="B40" s="171">
        <v>0</v>
      </c>
      <c r="C40" s="173">
        <v>0.1</v>
      </c>
      <c r="D40" s="171">
        <f t="shared" si="0"/>
        <v>0.75</v>
      </c>
      <c r="E40" s="173">
        <f t="shared" si="0"/>
        <v>0.22500000000000001</v>
      </c>
      <c r="F40" s="171">
        <v>0</v>
      </c>
      <c r="G40" s="173">
        <v>0.1</v>
      </c>
    </row>
    <row r="41" spans="1:13" ht="14.25" x14ac:dyDescent="0.2">
      <c r="A41" s="172">
        <v>2034</v>
      </c>
      <c r="B41" s="171">
        <v>0</v>
      </c>
      <c r="C41" s="173">
        <v>0.1</v>
      </c>
      <c r="D41" s="171">
        <f t="shared" si="0"/>
        <v>0.5</v>
      </c>
      <c r="E41" s="173">
        <f t="shared" si="0"/>
        <v>0.15</v>
      </c>
      <c r="F41" s="171">
        <v>0</v>
      </c>
      <c r="G41" s="173">
        <v>0.1</v>
      </c>
    </row>
    <row r="42" spans="1:13" ht="14.25" x14ac:dyDescent="0.2">
      <c r="A42" s="172">
        <v>2035</v>
      </c>
      <c r="B42" s="171">
        <v>0</v>
      </c>
      <c r="C42" s="173">
        <v>0.1</v>
      </c>
      <c r="D42" s="171">
        <v>0</v>
      </c>
      <c r="E42" s="173">
        <v>0</v>
      </c>
      <c r="F42" s="171">
        <v>0</v>
      </c>
      <c r="G42" s="173">
        <v>0.1</v>
      </c>
    </row>
    <row r="43" spans="1:13" ht="14.25" x14ac:dyDescent="0.2">
      <c r="A43" s="172">
        <v>2036</v>
      </c>
      <c r="B43" s="171">
        <v>0</v>
      </c>
      <c r="C43" s="173">
        <v>0.1</v>
      </c>
      <c r="D43" s="171">
        <v>0</v>
      </c>
      <c r="E43" s="173">
        <v>0</v>
      </c>
      <c r="F43" s="171">
        <v>0</v>
      </c>
      <c r="G43" s="173">
        <v>0.1</v>
      </c>
    </row>
    <row r="44" spans="1:13" ht="14.25" x14ac:dyDescent="0.2">
      <c r="A44" s="172">
        <v>2037</v>
      </c>
      <c r="B44" s="171">
        <v>0</v>
      </c>
      <c r="C44" s="173">
        <v>0.1</v>
      </c>
      <c r="D44" s="171">
        <v>0</v>
      </c>
      <c r="E44" s="173">
        <v>0</v>
      </c>
      <c r="F44" s="171">
        <v>0</v>
      </c>
      <c r="G44" s="173">
        <v>0.1</v>
      </c>
    </row>
    <row r="45" spans="1:13" ht="14.25" x14ac:dyDescent="0.2">
      <c r="A45" s="172">
        <v>2038</v>
      </c>
      <c r="B45" s="171">
        <v>0</v>
      </c>
      <c r="C45" s="173">
        <v>0.1</v>
      </c>
      <c r="D45" s="171">
        <v>0</v>
      </c>
      <c r="E45" s="173">
        <v>0</v>
      </c>
      <c r="F45" s="171">
        <v>0</v>
      </c>
      <c r="G45" s="173">
        <v>0.1</v>
      </c>
    </row>
    <row r="46" spans="1:13" ht="14.25" x14ac:dyDescent="0.2">
      <c r="A46" s="172">
        <v>2039</v>
      </c>
      <c r="B46" s="171">
        <v>0</v>
      </c>
      <c r="C46" s="173">
        <v>0.1</v>
      </c>
      <c r="D46" s="171">
        <v>0</v>
      </c>
      <c r="E46" s="173">
        <v>0</v>
      </c>
      <c r="F46" s="171">
        <v>0</v>
      </c>
      <c r="G46" s="173">
        <v>0.1</v>
      </c>
    </row>
    <row r="47" spans="1:13" ht="14.25" x14ac:dyDescent="0.2">
      <c r="A47" s="172">
        <v>2040</v>
      </c>
      <c r="B47" s="171">
        <v>0</v>
      </c>
      <c r="C47" s="173">
        <v>0.1</v>
      </c>
      <c r="D47" s="171">
        <v>0</v>
      </c>
      <c r="E47" s="173">
        <v>0</v>
      </c>
      <c r="F47" s="171">
        <v>0</v>
      </c>
      <c r="G47" s="173">
        <v>0.1</v>
      </c>
    </row>
    <row r="48" spans="1:13" ht="14.25" x14ac:dyDescent="0.2">
      <c r="A48" s="175">
        <v>2041</v>
      </c>
      <c r="B48" s="176">
        <v>0</v>
      </c>
      <c r="C48" s="177">
        <v>0.1</v>
      </c>
      <c r="D48" s="176">
        <v>0</v>
      </c>
      <c r="E48" s="177">
        <v>0</v>
      </c>
      <c r="F48" s="176">
        <v>0</v>
      </c>
      <c r="G48" s="177">
        <v>0.1</v>
      </c>
    </row>
    <row r="49" spans="2:6" ht="15" x14ac:dyDescent="0.25">
      <c r="B49" s="178" t="s">
        <v>180</v>
      </c>
    </row>
    <row r="50" spans="2:6" ht="15" x14ac:dyDescent="0.25">
      <c r="B50" s="178" t="s">
        <v>181</v>
      </c>
      <c r="F50" s="8" t="s">
        <v>182</v>
      </c>
    </row>
    <row r="51" spans="2:6" x14ac:dyDescent="0.2">
      <c r="B51" s="178" t="s">
        <v>183</v>
      </c>
    </row>
    <row r="52" spans="2:6" x14ac:dyDescent="0.2">
      <c r="B52" s="179" t="s">
        <v>184</v>
      </c>
    </row>
  </sheetData>
  <mergeCells count="1">
    <mergeCell ref="B7:J7"/>
  </mergeCells>
  <pageMargins left="0.75" right="0.75" top="1.6354166666666667" bottom="1" header="0.5" footer="0.5"/>
  <pageSetup orientation="portrait" horizontalDpi="4294967295" verticalDpi="4294967295" r:id="rId1"/>
  <headerFooter alignWithMargins="0">
    <oddHeader>&amp;R&amp;8KPSC Case No. 2023-00092
Commission Staff's First Set of Data Requests
Dated May 22, 2023
Item No. 8
Attachment 9
Page &amp;P of &amp;N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D31CE-D0C5-4BEA-AC0A-FBBD9760889D}">
  <dimension ref="B1:K47"/>
  <sheetViews>
    <sheetView tabSelected="1" topLeftCell="B1" zoomScaleNormal="100" workbookViewId="0">
      <selection activeCell="B3" sqref="B3"/>
    </sheetView>
  </sheetViews>
  <sheetFormatPr defaultRowHeight="15" x14ac:dyDescent="0.25"/>
  <cols>
    <col min="2" max="2" width="12.28515625" customWidth="1"/>
    <col min="3" max="3" width="9.28515625" style="212" bestFit="1" customWidth="1"/>
    <col min="4" max="4" width="13.28515625" style="212" customWidth="1"/>
    <col min="5" max="5" width="10.42578125" bestFit="1" customWidth="1"/>
    <col min="7" max="7" width="12.28515625" customWidth="1"/>
    <col min="8" max="8" width="10.42578125" bestFit="1" customWidth="1"/>
    <col min="9" max="9" width="12.140625" customWidth="1"/>
    <col min="10" max="10" width="12" customWidth="1"/>
    <col min="11" max="11" width="13.5703125" customWidth="1"/>
  </cols>
  <sheetData>
    <row r="1" spans="2:11" x14ac:dyDescent="0.25">
      <c r="C1" s="290"/>
      <c r="D1" s="290"/>
      <c r="E1" s="290"/>
      <c r="F1" s="290"/>
      <c r="G1" s="290"/>
      <c r="H1" s="290"/>
      <c r="I1" s="290"/>
      <c r="J1" s="290"/>
      <c r="K1" s="290"/>
    </row>
    <row r="2" spans="2:11" ht="30" x14ac:dyDescent="0.25">
      <c r="C2" s="212" t="s">
        <v>185</v>
      </c>
      <c r="D2" s="212" t="s">
        <v>185</v>
      </c>
      <c r="E2" s="212" t="s">
        <v>185</v>
      </c>
      <c r="F2" s="212" t="s">
        <v>186</v>
      </c>
      <c r="G2" s="212" t="s">
        <v>186</v>
      </c>
      <c r="H2" s="212" t="s">
        <v>186</v>
      </c>
      <c r="I2" s="212" t="s">
        <v>187</v>
      </c>
      <c r="J2" s="212" t="s">
        <v>187</v>
      </c>
      <c r="K2" s="212" t="s">
        <v>187</v>
      </c>
    </row>
    <row r="3" spans="2:11" ht="45" x14ac:dyDescent="0.25">
      <c r="B3" s="212" t="s">
        <v>188</v>
      </c>
      <c r="C3" s="212" t="s">
        <v>189</v>
      </c>
      <c r="D3" s="212" t="s">
        <v>190</v>
      </c>
      <c r="E3" t="s">
        <v>191</v>
      </c>
      <c r="F3" s="212" t="s">
        <v>189</v>
      </c>
      <c r="G3" s="212" t="s">
        <v>190</v>
      </c>
      <c r="H3" t="s">
        <v>191</v>
      </c>
      <c r="I3" s="212" t="s">
        <v>189</v>
      </c>
      <c r="J3" s="212" t="s">
        <v>190</v>
      </c>
      <c r="K3" t="s">
        <v>191</v>
      </c>
    </row>
    <row r="4" spans="2:11" x14ac:dyDescent="0.25">
      <c r="B4">
        <v>2021</v>
      </c>
      <c r="C4" s="213"/>
      <c r="D4" s="213"/>
      <c r="E4" s="214"/>
      <c r="F4" s="214"/>
      <c r="G4" s="214"/>
      <c r="H4" s="214"/>
    </row>
    <row r="5" spans="2:11" x14ac:dyDescent="0.25">
      <c r="B5">
        <v>2022</v>
      </c>
      <c r="C5" s="213">
        <v>2114.207731285826</v>
      </c>
      <c r="D5" s="213">
        <v>2152.8351139233882</v>
      </c>
      <c r="E5" s="214">
        <v>1865.1866414281278</v>
      </c>
      <c r="F5" s="214">
        <v>2114.207731285826</v>
      </c>
      <c r="G5" s="214">
        <v>2152.8351139233887</v>
      </c>
      <c r="H5" s="214">
        <v>1865.1866414281278</v>
      </c>
      <c r="I5" s="4">
        <v>2114.207731285826</v>
      </c>
      <c r="J5" s="4">
        <v>2152.8351139233882</v>
      </c>
      <c r="K5" s="4">
        <v>1865.1866414281278</v>
      </c>
    </row>
    <row r="6" spans="2:11" x14ac:dyDescent="0.25">
      <c r="B6">
        <v>2023</v>
      </c>
      <c r="C6" s="213">
        <v>2188.8419181176014</v>
      </c>
      <c r="D6" s="213">
        <v>2228.8328958503535</v>
      </c>
      <c r="E6" s="214">
        <v>2208.7864621462604</v>
      </c>
      <c r="F6" s="214">
        <v>2188.8419181176014</v>
      </c>
      <c r="G6" s="214">
        <v>2228.8328958503539</v>
      </c>
      <c r="H6" s="214">
        <v>2215.095126876985</v>
      </c>
      <c r="I6" s="4">
        <v>2188.8419181176014</v>
      </c>
      <c r="J6" s="4">
        <v>2228.8328958503539</v>
      </c>
      <c r="K6" s="4">
        <v>2349.3764304186575</v>
      </c>
    </row>
    <row r="7" spans="2:11" x14ac:dyDescent="0.25">
      <c r="B7">
        <v>2024</v>
      </c>
      <c r="C7" s="213">
        <v>2239.1798650546134</v>
      </c>
      <c r="D7" s="213">
        <v>1972.5359958005909</v>
      </c>
      <c r="E7" s="214">
        <v>1879.1611725597318</v>
      </c>
      <c r="F7" s="214">
        <v>2239.1798650546134</v>
      </c>
      <c r="G7" s="214">
        <v>2004.9551435423741</v>
      </c>
      <c r="H7" s="214">
        <v>1934.391573746281</v>
      </c>
      <c r="I7" s="4">
        <v>2239.1798650546134</v>
      </c>
      <c r="J7" s="4">
        <v>2090.6266908987363</v>
      </c>
      <c r="K7" s="4">
        <v>2143.428040367799</v>
      </c>
    </row>
    <row r="8" spans="2:11" x14ac:dyDescent="0.25">
      <c r="B8">
        <v>2025</v>
      </c>
      <c r="C8" s="213">
        <v>2055.1245762616804</v>
      </c>
      <c r="D8" s="213">
        <v>1817.9210854355852</v>
      </c>
      <c r="E8" s="214">
        <v>1652.9507295663554</v>
      </c>
      <c r="F8" s="214">
        <v>2110.395340259473</v>
      </c>
      <c r="G8" s="214">
        <v>1881.6246146011379</v>
      </c>
      <c r="H8" s="214">
        <v>1798.2658113425084</v>
      </c>
      <c r="I8" s="4">
        <v>2120.4108942992857</v>
      </c>
      <c r="J8" s="4">
        <v>2049.9689510760904</v>
      </c>
      <c r="K8" s="4">
        <v>2042.4134381866136</v>
      </c>
    </row>
    <row r="9" spans="2:11" x14ac:dyDescent="0.25">
      <c r="B9">
        <v>2026</v>
      </c>
      <c r="C9" s="213">
        <v>1973.0036838534509</v>
      </c>
      <c r="D9" s="213">
        <v>1753.5963192067541</v>
      </c>
      <c r="E9" s="214">
        <v>1596.7757276251991</v>
      </c>
      <c r="F9" s="214">
        <v>2087.1761217019589</v>
      </c>
      <c r="G9" s="214">
        <v>1852.290276440752</v>
      </c>
      <c r="H9" s="214">
        <v>1778.1099515804096</v>
      </c>
      <c r="I9" s="4">
        <v>2107.865182941905</v>
      </c>
      <c r="J9" s="4">
        <v>2113.1010817803881</v>
      </c>
      <c r="K9" s="4">
        <v>2064.9607554214681</v>
      </c>
    </row>
    <row r="10" spans="2:11" x14ac:dyDescent="0.25">
      <c r="B10">
        <v>2027</v>
      </c>
      <c r="C10" s="213">
        <v>1886.1959563452158</v>
      </c>
      <c r="D10" s="213">
        <v>1685.6987778192347</v>
      </c>
      <c r="E10" s="214">
        <v>1537.5115035271238</v>
      </c>
      <c r="F10" s="214">
        <v>2063.3546192491744</v>
      </c>
      <c r="G10" s="214">
        <v>1821.8241749602796</v>
      </c>
      <c r="H10" s="214">
        <v>1766.5211174506037</v>
      </c>
      <c r="I10" s="4">
        <v>2095.4573446974141</v>
      </c>
      <c r="J10" s="4">
        <v>2181.5521203233184</v>
      </c>
      <c r="K10" s="4">
        <v>2090.027046526332</v>
      </c>
    </row>
    <row r="11" spans="2:11" x14ac:dyDescent="0.25">
      <c r="B11">
        <v>2028</v>
      </c>
      <c r="C11" s="213">
        <v>1785.4141527343872</v>
      </c>
      <c r="D11" s="213">
        <v>1605.9585234938131</v>
      </c>
      <c r="E11" s="214">
        <v>1467.6233994669938</v>
      </c>
      <c r="F11" s="214">
        <v>2028.9924175086101</v>
      </c>
      <c r="G11" s="214">
        <v>1781.4219372838679</v>
      </c>
      <c r="H11" s="214">
        <v>1737.1056538195676</v>
      </c>
      <c r="I11" s="4">
        <v>2073.13096558201</v>
      </c>
      <c r="J11" s="4">
        <v>2245.1053839788383</v>
      </c>
      <c r="K11" s="4">
        <v>2107.6983368108522</v>
      </c>
    </row>
    <row r="12" spans="2:11" x14ac:dyDescent="0.25">
      <c r="B12">
        <v>2029</v>
      </c>
      <c r="C12" s="213">
        <v>1684.0020136202443</v>
      </c>
      <c r="D12" s="213">
        <v>1526.3943521990518</v>
      </c>
      <c r="E12" s="214">
        <v>1398.0993746396475</v>
      </c>
      <c r="F12" s="214">
        <v>1999.3731778417177</v>
      </c>
      <c r="G12" s="214">
        <v>1744.4871163094892</v>
      </c>
      <c r="H12" s="214">
        <v>1731.2027917315741</v>
      </c>
      <c r="I12" s="4">
        <v>2056.5212378537904</v>
      </c>
      <c r="J12" s="4">
        <v>2320.8238145282962</v>
      </c>
      <c r="K12" s="4">
        <v>2133.9306838085477</v>
      </c>
    </row>
    <row r="13" spans="2:11" x14ac:dyDescent="0.25">
      <c r="B13">
        <v>2030</v>
      </c>
      <c r="C13" s="213">
        <v>1571.5961836331369</v>
      </c>
      <c r="D13" s="213">
        <v>1437.7536383508848</v>
      </c>
      <c r="E13" s="214">
        <v>1320.5027018484793</v>
      </c>
      <c r="F13" s="214">
        <v>1963.2272947993868</v>
      </c>
      <c r="G13" s="214">
        <v>1701.0603951762396</v>
      </c>
      <c r="H13" s="214">
        <v>1721.0679188007505</v>
      </c>
      <c r="I13" s="4">
        <v>2034.194335488643</v>
      </c>
      <c r="J13" s="4">
        <v>2396.8805773193885</v>
      </c>
      <c r="K13" s="4">
        <v>2157.3552158655175</v>
      </c>
    </row>
    <row r="14" spans="2:11" x14ac:dyDescent="0.25">
      <c r="B14">
        <v>2031</v>
      </c>
      <c r="C14" s="213">
        <v>1607.0905666503327</v>
      </c>
      <c r="D14" s="213">
        <v>1470.5245807218946</v>
      </c>
      <c r="E14" s="214">
        <v>1350.3261572390991</v>
      </c>
      <c r="F14" s="214">
        <v>2012.6490845421447</v>
      </c>
      <c r="G14" s="214">
        <v>1745.8009854561499</v>
      </c>
      <c r="H14" s="214">
        <v>1760.8240065953917</v>
      </c>
      <c r="I14" s="4">
        <v>2095.9349681736285</v>
      </c>
      <c r="J14" s="4">
        <v>2439.3771542785526</v>
      </c>
      <c r="K14" s="4">
        <v>2234.0039727555659</v>
      </c>
    </row>
    <row r="15" spans="2:11" x14ac:dyDescent="0.25">
      <c r="B15">
        <v>2032</v>
      </c>
      <c r="C15" s="213">
        <v>1641.2031073503974</v>
      </c>
      <c r="D15" s="213">
        <v>1502.0519122482253</v>
      </c>
      <c r="E15" s="214">
        <v>1378.9885468723051</v>
      </c>
      <c r="F15" s="214">
        <v>2060.6935343893392</v>
      </c>
      <c r="G15" s="214">
        <v>1789.4798474082397</v>
      </c>
      <c r="H15" s="214">
        <v>1798.2113337622204</v>
      </c>
      <c r="I15" s="4">
        <v>2156.9713894148272</v>
      </c>
      <c r="J15" s="4">
        <v>2478.9675247930031</v>
      </c>
      <c r="K15" s="4">
        <v>2310.6725674647673</v>
      </c>
    </row>
    <row r="16" spans="2:11" x14ac:dyDescent="0.25">
      <c r="B16">
        <v>2033</v>
      </c>
      <c r="C16" s="213">
        <v>1676.3876441619225</v>
      </c>
      <c r="D16" s="213">
        <v>1534.5819092997494</v>
      </c>
      <c r="E16" s="214">
        <v>1408.5516600986934</v>
      </c>
      <c r="F16" s="214">
        <v>2110.4499889331819</v>
      </c>
      <c r="G16" s="214">
        <v>1834.7828478845818</v>
      </c>
      <c r="H16" s="214">
        <v>1836.7740086633373</v>
      </c>
      <c r="I16" s="4">
        <v>2220.5544074518466</v>
      </c>
      <c r="J16" s="4">
        <v>2519.3390884689557</v>
      </c>
      <c r="K16" s="4">
        <v>2390.8614334201006</v>
      </c>
    </row>
    <row r="17" spans="2:11" x14ac:dyDescent="0.25">
      <c r="B17">
        <v>2034</v>
      </c>
      <c r="C17" s="213">
        <v>1712.6811499739847</v>
      </c>
      <c r="D17" s="213">
        <v>1568.1499144287598</v>
      </c>
      <c r="E17" s="214">
        <v>1439.0465626592154</v>
      </c>
      <c r="F17" s="214">
        <v>2161.9904114357287</v>
      </c>
      <c r="G17" s="214">
        <v>1881.7820705679035</v>
      </c>
      <c r="H17" s="214">
        <v>1876.5525969034657</v>
      </c>
      <c r="I17" s="4">
        <v>2286.8120044256784</v>
      </c>
      <c r="J17" s="4">
        <v>2560.4892144997852</v>
      </c>
      <c r="K17" s="4">
        <v>2474.7629531982757</v>
      </c>
    </row>
    <row r="18" spans="2:11" x14ac:dyDescent="0.25">
      <c r="B18">
        <v>2035</v>
      </c>
      <c r="C18" s="213">
        <v>1753.4309107199897</v>
      </c>
      <c r="D18" s="213">
        <v>1605.8230233912316</v>
      </c>
      <c r="E18" s="214">
        <v>1473.2857455518488</v>
      </c>
      <c r="F18" s="214">
        <v>2219.5789894657737</v>
      </c>
      <c r="G18" s="214">
        <v>1934.2035168736172</v>
      </c>
      <c r="H18" s="214">
        <v>1921.2147413303608</v>
      </c>
      <c r="I18" s="4">
        <v>2360.3340565081871</v>
      </c>
      <c r="J18" s="4">
        <v>2607.3333972342193</v>
      </c>
      <c r="K18" s="4">
        <v>2567.4268307485249</v>
      </c>
    </row>
    <row r="19" spans="2:11" x14ac:dyDescent="0.25">
      <c r="B19">
        <v>2036</v>
      </c>
      <c r="C19" s="213">
        <v>1794.6417632007481</v>
      </c>
      <c r="D19" s="213">
        <v>1643.9453560087391</v>
      </c>
      <c r="E19" s="214">
        <v>1507.9123516820043</v>
      </c>
      <c r="F19" s="214">
        <v>2278.2087145912092</v>
      </c>
      <c r="G19" s="214">
        <v>1987.7026634716187</v>
      </c>
      <c r="H19" s="214">
        <v>1966.3830955933208</v>
      </c>
      <c r="I19" s="4">
        <v>2435.8988290319307</v>
      </c>
      <c r="J19" s="4">
        <v>2653.8157829236393</v>
      </c>
      <c r="K19" s="4">
        <v>2663.2794055282952</v>
      </c>
    </row>
    <row r="20" spans="2:11" x14ac:dyDescent="0.25">
      <c r="B20">
        <v>2037</v>
      </c>
      <c r="C20" s="213">
        <v>1837.2739882106534</v>
      </c>
      <c r="D20" s="213">
        <v>1683.398172305669</v>
      </c>
      <c r="E20" s="214">
        <v>1543.7332380506955</v>
      </c>
      <c r="F20" s="214">
        <v>2339.126018761955</v>
      </c>
      <c r="G20" s="214">
        <v>2043.3771824644302</v>
      </c>
      <c r="H20" s="214">
        <v>2013.1098959164285</v>
      </c>
      <c r="I20" s="4">
        <v>2514.8949090407036</v>
      </c>
      <c r="J20" s="4">
        <v>2701.2936387863851</v>
      </c>
      <c r="K20" s="4">
        <v>2763.8963147434779</v>
      </c>
    </row>
    <row r="21" spans="2:11" x14ac:dyDescent="0.25">
      <c r="B21">
        <v>2038</v>
      </c>
      <c r="C21" s="213">
        <v>1884.6997370981044</v>
      </c>
      <c r="D21" s="213">
        <v>1727.2740820173221</v>
      </c>
      <c r="E21" s="214">
        <v>1583.5817883305081</v>
      </c>
      <c r="F21" s="214">
        <v>2406.6731111501445</v>
      </c>
      <c r="G21" s="214">
        <v>2105.0384044032453</v>
      </c>
      <c r="H21" s="214">
        <v>2065.0901313205563</v>
      </c>
      <c r="I21" s="4">
        <v>2602.0903294646641</v>
      </c>
      <c r="J21" s="4">
        <v>2754.6128624591274</v>
      </c>
      <c r="K21" s="4">
        <v>2874.6194124254171</v>
      </c>
    </row>
    <row r="22" spans="2:11" x14ac:dyDescent="0.25">
      <c r="B22">
        <v>2039</v>
      </c>
      <c r="C22" s="213">
        <v>1935.122749186999</v>
      </c>
      <c r="D22" s="213">
        <v>1773.931027351573</v>
      </c>
      <c r="E22" s="214">
        <v>1625.9487299101188</v>
      </c>
      <c r="F22" s="214">
        <v>2478.6269474473625</v>
      </c>
      <c r="G22" s="214">
        <v>2170.7680113180672</v>
      </c>
      <c r="H22" s="214">
        <v>2120.3557695432978</v>
      </c>
      <c r="I22" s="4">
        <v>2695.2248578448857</v>
      </c>
      <c r="J22" s="4">
        <v>2810.9862341077746</v>
      </c>
      <c r="K22" s="4">
        <v>2993.0974042752491</v>
      </c>
    </row>
    <row r="23" spans="2:11" x14ac:dyDescent="0.25">
      <c r="B23">
        <v>2040</v>
      </c>
      <c r="C23" s="213">
        <v>1988.8026490926704</v>
      </c>
      <c r="D23" s="213">
        <v>1823.6106313714617</v>
      </c>
      <c r="E23" s="214">
        <v>1671.0522072528343</v>
      </c>
      <c r="F23" s="214">
        <v>2555.381604509123</v>
      </c>
      <c r="G23" s="214">
        <v>2240.9337868876214</v>
      </c>
      <c r="H23" s="214">
        <v>2179.1914209498282</v>
      </c>
      <c r="I23" s="4">
        <v>2794.8513703490885</v>
      </c>
      <c r="J23" s="4">
        <v>2870.6500011177773</v>
      </c>
      <c r="K23" s="4">
        <v>3120.0699467420591</v>
      </c>
    </row>
    <row r="24" spans="2:11" x14ac:dyDescent="0.25">
      <c r="B24">
        <v>2041</v>
      </c>
      <c r="C24" s="213">
        <v>2046.2493548191801</v>
      </c>
      <c r="D24" s="213">
        <v>1876.7845416102448</v>
      </c>
      <c r="E24" s="214">
        <v>1719.3206689061219</v>
      </c>
      <c r="F24" s="214">
        <v>2637.6615970643711</v>
      </c>
      <c r="G24" s="214">
        <v>2316.1965353917471</v>
      </c>
      <c r="H24" s="214">
        <v>2242.1559692278092</v>
      </c>
      <c r="I24" s="4">
        <v>2901.9019568037147</v>
      </c>
      <c r="J24" s="4">
        <v>2934.1814462747548</v>
      </c>
      <c r="K24" s="4">
        <v>3256.7179305475238</v>
      </c>
    </row>
    <row r="28" spans="2:11" x14ac:dyDescent="0.25">
      <c r="C28" s="271"/>
      <c r="D28" s="271"/>
      <c r="E28" s="271"/>
      <c r="F28" s="271"/>
      <c r="G28" s="271"/>
      <c r="H28" s="271"/>
      <c r="I28" s="271"/>
      <c r="J28" s="271"/>
      <c r="K28" s="271"/>
    </row>
    <row r="29" spans="2:11" x14ac:dyDescent="0.25">
      <c r="C29" s="271"/>
      <c r="D29" s="271"/>
      <c r="E29" s="271"/>
      <c r="F29" s="271"/>
      <c r="G29" s="271"/>
      <c r="H29" s="271"/>
      <c r="I29" s="271"/>
      <c r="J29" s="271"/>
      <c r="K29" s="271"/>
    </row>
    <row r="30" spans="2:11" x14ac:dyDescent="0.25">
      <c r="C30" s="271"/>
      <c r="D30" s="271"/>
      <c r="E30" s="271"/>
      <c r="F30" s="271"/>
      <c r="G30" s="271"/>
      <c r="H30" s="271"/>
      <c r="I30" s="271"/>
      <c r="J30" s="271"/>
      <c r="K30" s="271"/>
    </row>
    <row r="31" spans="2:11" x14ac:dyDescent="0.25">
      <c r="C31" s="271"/>
      <c r="D31" s="271"/>
      <c r="E31" s="271"/>
      <c r="F31" s="271"/>
      <c r="G31" s="271"/>
      <c r="H31" s="271"/>
      <c r="I31" s="271"/>
      <c r="J31" s="271"/>
      <c r="K31" s="271"/>
    </row>
    <row r="32" spans="2:11" x14ac:dyDescent="0.25">
      <c r="C32" s="271"/>
      <c r="D32" s="271"/>
      <c r="E32" s="271"/>
      <c r="F32" s="271"/>
      <c r="G32" s="271"/>
      <c r="H32" s="271"/>
      <c r="I32" s="271"/>
      <c r="J32" s="271"/>
      <c r="K32" s="271"/>
    </row>
    <row r="33" spans="3:11" x14ac:dyDescent="0.25">
      <c r="C33" s="271"/>
      <c r="D33" s="271"/>
      <c r="E33" s="271"/>
      <c r="F33" s="271"/>
      <c r="G33" s="271"/>
      <c r="H33" s="271"/>
      <c r="I33" s="271"/>
      <c r="J33" s="271"/>
      <c r="K33" s="271"/>
    </row>
    <row r="34" spans="3:11" x14ac:dyDescent="0.25">
      <c r="C34" s="271"/>
      <c r="D34" s="271"/>
      <c r="E34" s="271"/>
      <c r="F34" s="271"/>
      <c r="G34" s="271"/>
      <c r="H34" s="271"/>
      <c r="I34" s="271"/>
      <c r="J34" s="271"/>
      <c r="K34" s="271"/>
    </row>
    <row r="35" spans="3:11" x14ac:dyDescent="0.25">
      <c r="C35" s="271"/>
      <c r="D35" s="271"/>
      <c r="E35" s="271"/>
      <c r="F35" s="271"/>
      <c r="G35" s="271"/>
      <c r="H35" s="271"/>
      <c r="I35" s="271"/>
      <c r="J35" s="271"/>
      <c r="K35" s="271"/>
    </row>
    <row r="36" spans="3:11" x14ac:dyDescent="0.25">
      <c r="C36" s="271"/>
      <c r="D36" s="271"/>
      <c r="E36" s="271"/>
      <c r="F36" s="271"/>
      <c r="G36" s="271"/>
      <c r="H36" s="271"/>
      <c r="I36" s="271"/>
      <c r="J36" s="271"/>
      <c r="K36" s="271"/>
    </row>
    <row r="37" spans="3:11" x14ac:dyDescent="0.25">
      <c r="C37" s="271"/>
      <c r="D37" s="271"/>
      <c r="E37" s="271"/>
      <c r="F37" s="271"/>
      <c r="G37" s="271"/>
      <c r="H37" s="271"/>
      <c r="I37" s="271"/>
      <c r="J37" s="271"/>
      <c r="K37" s="271"/>
    </row>
    <row r="38" spans="3:11" x14ac:dyDescent="0.25">
      <c r="C38" s="271"/>
      <c r="D38" s="271"/>
      <c r="E38" s="271"/>
      <c r="F38" s="271"/>
      <c r="G38" s="271"/>
      <c r="H38" s="271"/>
      <c r="I38" s="271"/>
      <c r="J38" s="271"/>
      <c r="K38" s="271"/>
    </row>
    <row r="39" spans="3:11" x14ac:dyDescent="0.25">
      <c r="C39" s="271"/>
      <c r="D39" s="271"/>
      <c r="E39" s="271"/>
      <c r="F39" s="271"/>
      <c r="G39" s="271"/>
      <c r="H39" s="271"/>
      <c r="I39" s="271"/>
      <c r="J39" s="271"/>
      <c r="K39" s="271"/>
    </row>
    <row r="40" spans="3:11" x14ac:dyDescent="0.25">
      <c r="C40" s="271"/>
      <c r="D40" s="271"/>
      <c r="E40" s="271"/>
      <c r="F40" s="271"/>
      <c r="G40" s="271"/>
      <c r="H40" s="271"/>
      <c r="I40" s="271"/>
      <c r="J40" s="271"/>
      <c r="K40" s="271"/>
    </row>
    <row r="41" spans="3:11" x14ac:dyDescent="0.25">
      <c r="C41" s="271"/>
      <c r="D41" s="271"/>
      <c r="E41" s="271"/>
      <c r="F41" s="271"/>
      <c r="G41" s="271"/>
      <c r="H41" s="271"/>
      <c r="I41" s="271"/>
      <c r="J41" s="271"/>
      <c r="K41" s="271"/>
    </row>
    <row r="42" spans="3:11" x14ac:dyDescent="0.25">
      <c r="C42" s="271"/>
      <c r="D42" s="271"/>
      <c r="E42" s="271"/>
      <c r="F42" s="271"/>
      <c r="G42" s="271"/>
      <c r="H42" s="271"/>
      <c r="I42" s="271"/>
      <c r="J42" s="271"/>
      <c r="K42" s="271"/>
    </row>
    <row r="43" spans="3:11" x14ac:dyDescent="0.25">
      <c r="C43" s="271"/>
      <c r="D43" s="271"/>
      <c r="E43" s="271"/>
      <c r="F43" s="271"/>
      <c r="G43" s="271"/>
      <c r="H43" s="271"/>
      <c r="I43" s="271"/>
      <c r="J43" s="271"/>
      <c r="K43" s="271"/>
    </row>
    <row r="44" spans="3:11" x14ac:dyDescent="0.25">
      <c r="C44" s="271"/>
      <c r="D44" s="271"/>
      <c r="E44" s="271"/>
      <c r="F44" s="271"/>
      <c r="G44" s="271"/>
      <c r="H44" s="271"/>
      <c r="I44" s="271"/>
      <c r="J44" s="271"/>
      <c r="K44" s="271"/>
    </row>
    <row r="45" spans="3:11" x14ac:dyDescent="0.25">
      <c r="C45" s="271"/>
      <c r="D45" s="271"/>
      <c r="E45" s="271"/>
      <c r="F45" s="271"/>
      <c r="G45" s="271"/>
      <c r="H45" s="271"/>
      <c r="I45" s="271"/>
      <c r="J45" s="271"/>
      <c r="K45" s="271"/>
    </row>
    <row r="46" spans="3:11" x14ac:dyDescent="0.25">
      <c r="C46" s="271"/>
      <c r="D46" s="271"/>
      <c r="E46" s="271"/>
      <c r="F46" s="271"/>
      <c r="G46" s="271"/>
      <c r="H46" s="271"/>
      <c r="I46" s="271"/>
      <c r="J46" s="271"/>
      <c r="K46" s="271"/>
    </row>
    <row r="47" spans="3:11" x14ac:dyDescent="0.25">
      <c r="C47" s="271"/>
      <c r="D47" s="271"/>
      <c r="E47" s="271"/>
      <c r="F47" s="271"/>
      <c r="G47" s="271"/>
      <c r="H47" s="271"/>
      <c r="I47" s="271"/>
      <c r="J47" s="271"/>
      <c r="K47" s="271"/>
    </row>
  </sheetData>
  <mergeCells count="3">
    <mergeCell ref="I1:K1"/>
    <mergeCell ref="F1:H1"/>
    <mergeCell ref="C1:E1"/>
  </mergeCells>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C4724-C957-4584-8156-CAB562C33AD5}">
  <dimension ref="A2:AK123"/>
  <sheetViews>
    <sheetView showGridLines="0" tabSelected="1" zoomScaleNormal="100" workbookViewId="0">
      <selection activeCell="B3" sqref="B3"/>
    </sheetView>
  </sheetViews>
  <sheetFormatPr defaultColWidth="9.140625" defaultRowHeight="12.75" x14ac:dyDescent="0.25"/>
  <cols>
    <col min="1" max="1" width="12.42578125" style="180" customWidth="1"/>
    <col min="2" max="6" width="9.140625" style="180"/>
    <col min="7" max="7" width="11.140625" style="180" customWidth="1"/>
    <col min="8" max="8" width="9.140625" style="180"/>
    <col min="9" max="9" width="10.140625" style="180" bestFit="1" customWidth="1"/>
    <col min="10" max="10" width="9.140625" style="180"/>
    <col min="11" max="11" width="11.28515625" style="180" bestFit="1" customWidth="1"/>
    <col min="12" max="12" width="10.140625" style="180" bestFit="1" customWidth="1"/>
    <col min="13" max="30" width="9.140625" style="180"/>
    <col min="31" max="31" width="9.5703125" style="180" customWidth="1"/>
    <col min="32" max="32" width="8.5703125" style="180" bestFit="1" customWidth="1"/>
    <col min="33" max="36" width="14.7109375" style="180" customWidth="1"/>
    <col min="37" max="37" width="10.140625" style="180" bestFit="1" customWidth="1"/>
    <col min="38" max="16384" width="9.140625" style="180"/>
  </cols>
  <sheetData>
    <row r="2" spans="1:36" x14ac:dyDescent="0.25">
      <c r="A2" s="181" t="s">
        <v>192</v>
      </c>
      <c r="AA2" s="182"/>
      <c r="AB2" s="182"/>
    </row>
    <row r="3" spans="1:36" x14ac:dyDescent="0.25">
      <c r="A3" s="183" t="s">
        <v>193</v>
      </c>
    </row>
    <row r="4" spans="1:36" x14ac:dyDescent="0.2">
      <c r="A4" s="184"/>
      <c r="B4" s="183" t="s">
        <v>194</v>
      </c>
      <c r="C4" s="183" t="s">
        <v>195</v>
      </c>
      <c r="D4" s="183" t="s">
        <v>196</v>
      </c>
      <c r="E4" s="183" t="s">
        <v>197</v>
      </c>
      <c r="F4" s="183" t="s">
        <v>198</v>
      </c>
      <c r="G4" s="183" t="s">
        <v>189</v>
      </c>
      <c r="H4" s="183" t="s">
        <v>199</v>
      </c>
      <c r="I4" s="183" t="s">
        <v>200</v>
      </c>
      <c r="J4" s="183" t="s">
        <v>201</v>
      </c>
      <c r="K4" s="183" t="s">
        <v>202</v>
      </c>
      <c r="L4" s="183" t="s">
        <v>203</v>
      </c>
      <c r="T4" s="184"/>
      <c r="U4" s="183"/>
      <c r="V4" s="183"/>
      <c r="W4" s="183"/>
      <c r="X4" s="183"/>
      <c r="Y4" s="183"/>
      <c r="Z4" s="183"/>
      <c r="AA4" s="183"/>
      <c r="AB4" s="183"/>
      <c r="AC4" s="183"/>
      <c r="AD4" s="183"/>
      <c r="AE4" s="183"/>
      <c r="AF4" s="185"/>
      <c r="AG4" s="186"/>
      <c r="AH4" s="186"/>
      <c r="AI4" s="186"/>
      <c r="AJ4" s="183"/>
    </row>
    <row r="5" spans="1:36" x14ac:dyDescent="0.2">
      <c r="A5" s="187">
        <v>2022</v>
      </c>
      <c r="B5" s="188">
        <f>'Capacity Mix'!B5</f>
        <v>42330.410428404808</v>
      </c>
      <c r="C5" s="188">
        <f>'Capacity Mix'!C5</f>
        <v>87235.155526618473</v>
      </c>
      <c r="D5" s="188">
        <f>'Capacity Mix'!D5</f>
        <v>6212.3922204133123</v>
      </c>
      <c r="E5" s="188">
        <f>'Capacity Mix'!E5</f>
        <v>33749.090637207031</v>
      </c>
      <c r="F5" s="188">
        <f>'Capacity Mix'!F5</f>
        <v>8519.0195969715714</v>
      </c>
      <c r="G5" s="188">
        <f>'Capacity Mix'!G5</f>
        <v>11503.338192939758</v>
      </c>
      <c r="H5" s="188">
        <f>'Capacity Mix'!H5</f>
        <v>6133.4484402239323</v>
      </c>
      <c r="I5" s="188">
        <f>'Capacity Mix'!I5</f>
        <v>95.676711559295654</v>
      </c>
      <c r="J5" s="188">
        <f>'Capacity Mix'!J5</f>
        <v>2845.8616784792393</v>
      </c>
      <c r="K5" s="188">
        <f>'Capacity Mix'!K5</f>
        <v>24</v>
      </c>
      <c r="L5" s="188">
        <f>'Capacity Mix'!L5</f>
        <v>0</v>
      </c>
      <c r="T5" s="187"/>
      <c r="U5" s="189"/>
      <c r="V5" s="189"/>
      <c r="W5" s="189"/>
      <c r="X5" s="189"/>
      <c r="Y5" s="189"/>
      <c r="Z5" s="189"/>
      <c r="AA5" s="189"/>
      <c r="AB5" s="189"/>
      <c r="AC5" s="189"/>
      <c r="AD5" s="190"/>
      <c r="AE5" s="191"/>
      <c r="AF5" s="192"/>
      <c r="AG5" s="191"/>
      <c r="AH5" s="191"/>
      <c r="AI5" s="191"/>
      <c r="AJ5" s="193"/>
    </row>
    <row r="6" spans="1:36" x14ac:dyDescent="0.2">
      <c r="A6" s="187" t="s">
        <v>204</v>
      </c>
      <c r="B6" s="188">
        <f>'Capacity Mix'!B20</f>
        <v>14349.429550170898</v>
      </c>
      <c r="C6" s="188">
        <f>'Capacity Mix'!C20</f>
        <v>85880.742814943194</v>
      </c>
      <c r="D6" s="188">
        <f>'Capacity Mix'!D20</f>
        <v>1553.9007402714342</v>
      </c>
      <c r="E6" s="188">
        <f>'Capacity Mix'!E20</f>
        <v>31281.536071777344</v>
      </c>
      <c r="F6" s="188">
        <f>'Capacity Mix'!F20</f>
        <v>8519.0195969715714</v>
      </c>
      <c r="G6" s="188">
        <f>'Capacity Mix'!G20</f>
        <v>49834.289975166321</v>
      </c>
      <c r="H6" s="188">
        <f>'Capacity Mix'!H20</f>
        <v>66578.032004117966</v>
      </c>
      <c r="I6" s="188">
        <f>'Capacity Mix'!I20</f>
        <v>10598.799999237061</v>
      </c>
      <c r="J6" s="188">
        <f>'Capacity Mix'!J20</f>
        <v>2636.1416543703526</v>
      </c>
      <c r="K6" s="188">
        <f>'Capacity Mix'!K20</f>
        <v>12992</v>
      </c>
      <c r="L6" s="188">
        <f>'Capacity Mix'!L20</f>
        <v>0</v>
      </c>
      <c r="T6" s="187"/>
      <c r="U6" s="189"/>
      <c r="V6" s="189"/>
      <c r="W6" s="189"/>
      <c r="X6" s="189"/>
      <c r="Y6" s="189"/>
      <c r="Z6" s="189"/>
      <c r="AA6" s="189"/>
      <c r="AB6" s="189"/>
      <c r="AC6" s="189"/>
      <c r="AD6" s="190"/>
      <c r="AE6" s="191"/>
      <c r="AF6" s="192"/>
      <c r="AG6" s="191"/>
      <c r="AH6" s="191"/>
      <c r="AI6" s="191"/>
      <c r="AJ6" s="193"/>
    </row>
    <row r="7" spans="1:36" x14ac:dyDescent="0.2">
      <c r="A7" s="187" t="s">
        <v>205</v>
      </c>
      <c r="B7" s="188">
        <f>'Capacity Mix'!B45</f>
        <v>14349.429550170898</v>
      </c>
      <c r="C7" s="188">
        <f>'Capacity Mix'!C45</f>
        <v>92873.356843873858</v>
      </c>
      <c r="D7" s="188">
        <f>'Capacity Mix'!D45</f>
        <v>1553.9007402714342</v>
      </c>
      <c r="E7" s="188">
        <f>'Capacity Mix'!E45</f>
        <v>31281.536071777344</v>
      </c>
      <c r="F7" s="188">
        <f>'Capacity Mix'!F45</f>
        <v>8519.0195969715714</v>
      </c>
      <c r="G7" s="188">
        <f>'Capacity Mix'!G45</f>
        <v>49334.289975166321</v>
      </c>
      <c r="H7" s="188">
        <f>'Capacity Mix'!H45</f>
        <v>50623.032004117966</v>
      </c>
      <c r="I7" s="188">
        <f>'Capacity Mix'!I45</f>
        <v>8662.7999992370605</v>
      </c>
      <c r="J7" s="188">
        <f>'Capacity Mix'!J45</f>
        <v>2636.1416543703526</v>
      </c>
      <c r="K7" s="188">
        <f>'Capacity Mix'!K45</f>
        <v>12992</v>
      </c>
      <c r="L7" s="188">
        <f>'Capacity Mix'!L45</f>
        <v>0</v>
      </c>
      <c r="T7" s="187"/>
      <c r="U7" s="189"/>
      <c r="V7" s="189"/>
      <c r="W7" s="189"/>
      <c r="X7" s="189"/>
      <c r="Y7" s="189"/>
      <c r="Z7" s="189"/>
      <c r="AA7" s="189"/>
      <c r="AB7" s="189"/>
      <c r="AC7" s="189"/>
      <c r="AD7" s="190"/>
      <c r="AE7" s="191"/>
      <c r="AF7" s="192"/>
      <c r="AG7" s="191"/>
      <c r="AH7" s="191"/>
      <c r="AI7" s="191"/>
      <c r="AJ7" s="193"/>
    </row>
    <row r="8" spans="1:36" x14ac:dyDescent="0.2">
      <c r="A8" s="187" t="s">
        <v>206</v>
      </c>
      <c r="B8" s="188">
        <f>'Capacity Mix'!B70</f>
        <v>16655.076400756836</v>
      </c>
      <c r="C8" s="188">
        <f>'Capacity Mix'!C70</f>
        <v>91675.141250535846</v>
      </c>
      <c r="D8" s="188">
        <f>'Capacity Mix'!D70</f>
        <v>1553.9007402714342</v>
      </c>
      <c r="E8" s="188">
        <f>'Capacity Mix'!E70</f>
        <v>31281.536071777344</v>
      </c>
      <c r="F8" s="188">
        <f>'Capacity Mix'!F70</f>
        <v>8519.0195969715714</v>
      </c>
      <c r="G8" s="188">
        <f>'Capacity Mix'!G70</f>
        <v>24634.289975166321</v>
      </c>
      <c r="H8" s="188">
        <f>'Capacity Mix'!H70</f>
        <v>57664.032004117966</v>
      </c>
      <c r="I8" s="188">
        <f>'Capacity Mix'!I70</f>
        <v>5703.7999992370605</v>
      </c>
      <c r="J8" s="188">
        <f>'Capacity Mix'!J70</f>
        <v>2636.1416543703526</v>
      </c>
      <c r="K8" s="188">
        <f>'Capacity Mix'!K70</f>
        <v>12992</v>
      </c>
      <c r="L8" s="188">
        <f>'Capacity Mix'!L70</f>
        <v>0</v>
      </c>
      <c r="T8" s="187"/>
      <c r="U8" s="189"/>
      <c r="V8" s="189"/>
      <c r="W8" s="189"/>
      <c r="X8" s="189"/>
      <c r="Y8" s="189"/>
      <c r="Z8" s="189"/>
      <c r="AA8" s="189"/>
      <c r="AB8" s="189"/>
      <c r="AC8" s="189"/>
      <c r="AD8" s="190"/>
      <c r="AE8" s="191"/>
      <c r="AF8" s="192"/>
      <c r="AG8" s="191"/>
      <c r="AH8" s="191"/>
      <c r="AI8" s="191"/>
      <c r="AJ8" s="193"/>
    </row>
    <row r="9" spans="1:36" x14ac:dyDescent="0.2">
      <c r="A9" s="187" t="s">
        <v>207</v>
      </c>
      <c r="B9" s="188">
        <f>'Capacity Mix'!B95</f>
        <v>11912.619750976563</v>
      </c>
      <c r="C9" s="188">
        <f>'Capacity Mix'!C95</f>
        <v>84542.178510591388</v>
      </c>
      <c r="D9" s="188">
        <f>'Capacity Mix'!D95</f>
        <v>1553.9007402714342</v>
      </c>
      <c r="E9" s="188">
        <f>'Capacity Mix'!E95</f>
        <v>34888.720245361328</v>
      </c>
      <c r="F9" s="188">
        <f>'Capacity Mix'!F95</f>
        <v>8519.0195969715714</v>
      </c>
      <c r="G9" s="188">
        <f>'Capacity Mix'!G95</f>
        <v>64734.289975166321</v>
      </c>
      <c r="H9" s="188">
        <f>'Capacity Mix'!H95</f>
        <v>97748.032004117966</v>
      </c>
      <c r="I9" s="188">
        <f>'Capacity Mix'!I95</f>
        <v>22173.799999237061</v>
      </c>
      <c r="J9" s="188">
        <f>'Capacity Mix'!J95</f>
        <v>2636.1416543703526</v>
      </c>
      <c r="K9" s="188">
        <f>'Capacity Mix'!K95</f>
        <v>15992</v>
      </c>
      <c r="L9" s="188">
        <f>'Capacity Mix'!L95</f>
        <v>1106.5592346191406</v>
      </c>
      <c r="T9" s="187"/>
      <c r="U9" s="189"/>
      <c r="V9" s="189"/>
      <c r="W9" s="189"/>
      <c r="X9" s="189"/>
      <c r="Y9" s="189"/>
      <c r="Z9" s="189"/>
      <c r="AA9" s="189"/>
      <c r="AB9" s="189"/>
      <c r="AC9" s="189"/>
      <c r="AD9" s="190"/>
      <c r="AE9" s="191"/>
      <c r="AF9" s="192"/>
      <c r="AG9" s="191"/>
      <c r="AH9" s="191"/>
      <c r="AI9" s="191"/>
      <c r="AJ9" s="193"/>
    </row>
    <row r="10" spans="1:36" x14ac:dyDescent="0.2">
      <c r="A10" s="187" t="s">
        <v>208</v>
      </c>
      <c r="B10" s="188">
        <f>'Capacity Mix'!B120</f>
        <v>10622.37744140625</v>
      </c>
      <c r="C10" s="188">
        <f>'Capacity Mix'!C120</f>
        <v>82848.445985719562</v>
      </c>
      <c r="D10" s="188">
        <f>'Capacity Mix'!D120</f>
        <v>1553.9007402714342</v>
      </c>
      <c r="E10" s="188">
        <f>'Capacity Mix'!E120</f>
        <v>33749.090637207031</v>
      </c>
      <c r="F10" s="188">
        <f>'Capacity Mix'!F120</f>
        <v>8519.0195969715714</v>
      </c>
      <c r="G10" s="188">
        <f>'Capacity Mix'!G120</f>
        <v>65728.289975166321</v>
      </c>
      <c r="H10" s="188">
        <f>'Capacity Mix'!H120</f>
        <v>58687.032004117966</v>
      </c>
      <c r="I10" s="188">
        <f>'Capacity Mix'!I120</f>
        <v>3765.7999992370605</v>
      </c>
      <c r="J10" s="188">
        <f>'Capacity Mix'!J120</f>
        <v>2636.1416543703526</v>
      </c>
      <c r="K10" s="188">
        <f>'Capacity Mix'!K120</f>
        <v>12992</v>
      </c>
      <c r="L10" s="188">
        <f>'Capacity Mix'!L120</f>
        <v>0</v>
      </c>
      <c r="M10" s="204">
        <f>SUM(B10:L10)</f>
        <v>281102.09803446755</v>
      </c>
      <c r="T10" s="187"/>
      <c r="U10" s="189"/>
      <c r="V10" s="189"/>
      <c r="W10" s="189"/>
      <c r="X10" s="189"/>
      <c r="Y10" s="189"/>
      <c r="Z10" s="189"/>
      <c r="AA10" s="189"/>
      <c r="AB10" s="189"/>
      <c r="AC10" s="189"/>
      <c r="AD10" s="190"/>
      <c r="AE10" s="191"/>
      <c r="AF10" s="192"/>
      <c r="AG10" s="191"/>
      <c r="AH10" s="191"/>
      <c r="AI10" s="191"/>
      <c r="AJ10" s="193"/>
    </row>
    <row r="11" spans="1:36" x14ac:dyDescent="0.2">
      <c r="A11" s="187"/>
      <c r="B11" s="188"/>
      <c r="C11" s="188"/>
      <c r="D11" s="188"/>
      <c r="E11" s="188"/>
      <c r="F11" s="188"/>
      <c r="G11" s="188"/>
      <c r="H11" s="188"/>
      <c r="I11" s="188"/>
      <c r="J11" s="188"/>
      <c r="K11" s="194"/>
      <c r="L11" s="194"/>
      <c r="T11" s="187"/>
      <c r="U11" s="189"/>
      <c r="V11" s="189"/>
      <c r="W11" s="189"/>
      <c r="X11" s="189"/>
      <c r="Y11" s="189"/>
      <c r="Z11" s="189"/>
      <c r="AA11" s="189"/>
      <c r="AB11" s="189"/>
      <c r="AC11" s="189"/>
      <c r="AD11" s="190"/>
      <c r="AE11" s="191"/>
      <c r="AF11" s="192"/>
      <c r="AG11" s="191"/>
      <c r="AH11" s="191"/>
      <c r="AI11" s="191"/>
      <c r="AJ11" s="193"/>
    </row>
    <row r="12" spans="1:36" x14ac:dyDescent="0.2">
      <c r="A12" s="187"/>
      <c r="B12" s="188"/>
      <c r="C12" s="188"/>
      <c r="D12" s="188"/>
      <c r="E12" s="188"/>
      <c r="F12" s="188"/>
      <c r="G12" s="188"/>
      <c r="H12" s="188"/>
      <c r="I12" s="188"/>
      <c r="J12" s="188"/>
      <c r="K12" s="194"/>
      <c r="L12" s="194"/>
      <c r="T12" s="187"/>
      <c r="U12" s="189"/>
      <c r="V12" s="189"/>
      <c r="W12" s="189"/>
      <c r="X12" s="189"/>
      <c r="Y12" s="189"/>
      <c r="Z12" s="189"/>
      <c r="AA12" s="189"/>
      <c r="AB12" s="189"/>
      <c r="AC12" s="189"/>
      <c r="AD12" s="190"/>
      <c r="AE12" s="191"/>
      <c r="AF12" s="192"/>
      <c r="AG12" s="191"/>
      <c r="AH12" s="191"/>
      <c r="AI12" s="191"/>
      <c r="AJ12" s="193"/>
    </row>
    <row r="13" spans="1:36" x14ac:dyDescent="0.2">
      <c r="A13" s="187"/>
      <c r="B13" s="188">
        <f>B6-B$5</f>
        <v>-27980.98087823391</v>
      </c>
      <c r="C13" s="188">
        <f t="shared" ref="C13:L13" si="0">C6-C$5</f>
        <v>-1354.4127116752788</v>
      </c>
      <c r="D13" s="188">
        <f t="shared" si="0"/>
        <v>-4658.4914801418781</v>
      </c>
      <c r="E13" s="188">
        <f t="shared" si="0"/>
        <v>-2467.5545654296875</v>
      </c>
      <c r="F13" s="188">
        <f t="shared" si="0"/>
        <v>0</v>
      </c>
      <c r="G13" s="188">
        <f t="shared" si="0"/>
        <v>38330.951782226563</v>
      </c>
      <c r="H13" s="188">
        <f t="shared" si="0"/>
        <v>60444.583563894033</v>
      </c>
      <c r="I13" s="188">
        <f t="shared" si="0"/>
        <v>10503.123287677765</v>
      </c>
      <c r="J13" s="188">
        <f t="shared" si="0"/>
        <v>-209.72002410888672</v>
      </c>
      <c r="K13" s="188">
        <f t="shared" si="0"/>
        <v>12968</v>
      </c>
      <c r="L13" s="188">
        <f t="shared" si="0"/>
        <v>0</v>
      </c>
      <c r="T13" s="187"/>
      <c r="U13" s="189"/>
      <c r="V13" s="189"/>
      <c r="W13" s="189"/>
      <c r="X13" s="189"/>
      <c r="Y13" s="189"/>
      <c r="Z13" s="189"/>
      <c r="AA13" s="189"/>
      <c r="AB13" s="189"/>
      <c r="AC13" s="189"/>
      <c r="AD13" s="190"/>
      <c r="AE13" s="191"/>
      <c r="AF13" s="192"/>
      <c r="AG13" s="191"/>
      <c r="AH13" s="191"/>
      <c r="AI13" s="191"/>
      <c r="AJ13" s="193"/>
    </row>
    <row r="14" spans="1:36" x14ac:dyDescent="0.2">
      <c r="A14" s="187"/>
      <c r="B14" s="188">
        <f t="shared" ref="B14:L14" si="1">B7-B$5</f>
        <v>-27980.98087823391</v>
      </c>
      <c r="C14" s="188">
        <f t="shared" si="1"/>
        <v>5638.2013172553852</v>
      </c>
      <c r="D14" s="188">
        <f t="shared" si="1"/>
        <v>-4658.4914801418781</v>
      </c>
      <c r="E14" s="188">
        <f t="shared" si="1"/>
        <v>-2467.5545654296875</v>
      </c>
      <c r="F14" s="188">
        <f t="shared" si="1"/>
        <v>0</v>
      </c>
      <c r="G14" s="188">
        <f t="shared" si="1"/>
        <v>37830.951782226563</v>
      </c>
      <c r="H14" s="188">
        <f t="shared" si="1"/>
        <v>44489.583563894033</v>
      </c>
      <c r="I14" s="188">
        <f t="shared" si="1"/>
        <v>8567.1232876777649</v>
      </c>
      <c r="J14" s="188">
        <f t="shared" si="1"/>
        <v>-209.72002410888672</v>
      </c>
      <c r="K14" s="188">
        <f t="shared" si="1"/>
        <v>12968</v>
      </c>
      <c r="L14" s="188">
        <f t="shared" si="1"/>
        <v>0</v>
      </c>
      <c r="T14" s="187"/>
      <c r="U14" s="189"/>
      <c r="V14" s="189"/>
      <c r="W14" s="189"/>
      <c r="X14" s="189"/>
      <c r="Y14" s="189"/>
      <c r="Z14" s="189"/>
      <c r="AA14" s="189"/>
      <c r="AB14" s="189"/>
      <c r="AC14" s="189"/>
      <c r="AD14" s="190"/>
      <c r="AE14" s="191"/>
      <c r="AF14" s="192"/>
      <c r="AG14" s="191"/>
      <c r="AH14" s="191"/>
      <c r="AI14" s="191"/>
      <c r="AJ14" s="193"/>
    </row>
    <row r="15" spans="1:36" x14ac:dyDescent="0.2">
      <c r="A15" s="187"/>
      <c r="B15" s="188">
        <f t="shared" ref="B15:L15" si="2">B8-B$5</f>
        <v>-25675.334027647972</v>
      </c>
      <c r="C15" s="188">
        <f t="shared" si="2"/>
        <v>4439.9857239173725</v>
      </c>
      <c r="D15" s="188">
        <f t="shared" si="2"/>
        <v>-4658.4914801418781</v>
      </c>
      <c r="E15" s="188">
        <f t="shared" si="2"/>
        <v>-2467.5545654296875</v>
      </c>
      <c r="F15" s="188">
        <f t="shared" si="2"/>
        <v>0</v>
      </c>
      <c r="G15" s="188">
        <f t="shared" si="2"/>
        <v>13130.951782226563</v>
      </c>
      <c r="H15" s="188">
        <f t="shared" si="2"/>
        <v>51530.583563894033</v>
      </c>
      <c r="I15" s="188">
        <f t="shared" si="2"/>
        <v>5608.1232876777649</v>
      </c>
      <c r="J15" s="188">
        <f t="shared" si="2"/>
        <v>-209.72002410888672</v>
      </c>
      <c r="K15" s="188">
        <f t="shared" si="2"/>
        <v>12968</v>
      </c>
      <c r="L15" s="188">
        <f t="shared" si="2"/>
        <v>0</v>
      </c>
      <c r="T15" s="187"/>
      <c r="U15" s="189"/>
      <c r="V15" s="189"/>
      <c r="W15" s="189"/>
      <c r="X15" s="189"/>
      <c r="Y15" s="189"/>
      <c r="Z15" s="189"/>
      <c r="AA15" s="189"/>
      <c r="AB15" s="189"/>
      <c r="AC15" s="189"/>
      <c r="AD15" s="190"/>
      <c r="AE15" s="191"/>
      <c r="AF15" s="192"/>
      <c r="AG15" s="191"/>
      <c r="AH15" s="191"/>
      <c r="AI15" s="191"/>
      <c r="AJ15" s="193"/>
    </row>
    <row r="16" spans="1:36" x14ac:dyDescent="0.2">
      <c r="A16" s="187"/>
      <c r="B16" s="188">
        <f t="shared" ref="B16:L16" si="3">B9-B$5</f>
        <v>-30417.790677428246</v>
      </c>
      <c r="C16" s="188">
        <f t="shared" si="3"/>
        <v>-2692.9770160270855</v>
      </c>
      <c r="D16" s="188">
        <f t="shared" si="3"/>
        <v>-4658.4914801418781</v>
      </c>
      <c r="E16" s="188">
        <f t="shared" si="3"/>
        <v>1139.6296081542969</v>
      </c>
      <c r="F16" s="188">
        <f t="shared" si="3"/>
        <v>0</v>
      </c>
      <c r="G16" s="188">
        <f t="shared" si="3"/>
        <v>53230.951782226563</v>
      </c>
      <c r="H16" s="188">
        <f t="shared" si="3"/>
        <v>91614.583563894033</v>
      </c>
      <c r="I16" s="188">
        <f t="shared" si="3"/>
        <v>22078.123287677765</v>
      </c>
      <c r="J16" s="188">
        <f t="shared" si="3"/>
        <v>-209.72002410888672</v>
      </c>
      <c r="K16" s="188">
        <f t="shared" si="3"/>
        <v>15968</v>
      </c>
      <c r="L16" s="188">
        <f t="shared" si="3"/>
        <v>1106.5592346191406</v>
      </c>
      <c r="T16" s="187"/>
      <c r="U16" s="189"/>
      <c r="V16" s="189"/>
      <c r="W16" s="189"/>
      <c r="X16" s="189"/>
      <c r="Y16" s="189"/>
      <c r="Z16" s="189"/>
      <c r="AA16" s="189"/>
      <c r="AB16" s="189"/>
      <c r="AC16" s="189"/>
      <c r="AD16" s="190"/>
      <c r="AE16" s="191"/>
      <c r="AF16" s="192"/>
      <c r="AG16" s="191"/>
      <c r="AH16" s="191"/>
      <c r="AI16" s="191"/>
      <c r="AJ16" s="193"/>
    </row>
    <row r="17" spans="1:37" x14ac:dyDescent="0.2">
      <c r="A17" s="187"/>
      <c r="B17" s="188">
        <f t="shared" ref="B17:L17" si="4">B10-B$5</f>
        <v>-31708.032986998558</v>
      </c>
      <c r="C17" s="188">
        <f t="shared" si="4"/>
        <v>-4386.7095408989117</v>
      </c>
      <c r="D17" s="188">
        <f t="shared" si="4"/>
        <v>-4658.4914801418781</v>
      </c>
      <c r="E17" s="188">
        <f t="shared" si="4"/>
        <v>0</v>
      </c>
      <c r="F17" s="188">
        <f t="shared" si="4"/>
        <v>0</v>
      </c>
      <c r="G17" s="188">
        <f t="shared" si="4"/>
        <v>54224.951782226563</v>
      </c>
      <c r="H17" s="188">
        <f t="shared" si="4"/>
        <v>52553.583563894033</v>
      </c>
      <c r="I17" s="188">
        <f t="shared" si="4"/>
        <v>3670.1232876777649</v>
      </c>
      <c r="J17" s="188">
        <f t="shared" si="4"/>
        <v>-209.72002410888672</v>
      </c>
      <c r="K17" s="188">
        <f t="shared" si="4"/>
        <v>12968</v>
      </c>
      <c r="L17" s="188">
        <f t="shared" si="4"/>
        <v>0</v>
      </c>
      <c r="T17" s="187"/>
      <c r="U17" s="189"/>
      <c r="V17" s="189"/>
      <c r="W17" s="189"/>
      <c r="X17" s="189"/>
      <c r="Y17" s="189"/>
      <c r="Z17" s="189"/>
      <c r="AA17" s="189"/>
      <c r="AB17" s="189"/>
      <c r="AC17" s="189"/>
      <c r="AD17" s="190"/>
      <c r="AE17" s="191"/>
      <c r="AF17" s="192"/>
      <c r="AG17" s="191"/>
      <c r="AH17" s="191"/>
      <c r="AI17" s="191"/>
      <c r="AJ17" s="193"/>
    </row>
    <row r="18" spans="1:37" x14ac:dyDescent="0.2">
      <c r="A18" s="187"/>
      <c r="B18" s="188"/>
      <c r="C18" s="188"/>
      <c r="D18" s="188"/>
      <c r="E18" s="188"/>
      <c r="F18" s="188"/>
      <c r="G18" s="188"/>
      <c r="H18" s="188"/>
      <c r="I18" s="188"/>
      <c r="J18" s="188"/>
      <c r="K18" s="188"/>
      <c r="L18" s="188"/>
      <c r="T18" s="187"/>
      <c r="U18" s="189"/>
      <c r="V18" s="189"/>
      <c r="W18" s="189"/>
      <c r="X18" s="189"/>
      <c r="Y18" s="189"/>
      <c r="Z18" s="189"/>
      <c r="AA18" s="189"/>
      <c r="AB18" s="189"/>
      <c r="AC18" s="189"/>
      <c r="AD18" s="190"/>
      <c r="AE18" s="191"/>
      <c r="AF18" s="192"/>
      <c r="AG18" s="191"/>
      <c r="AH18" s="191"/>
      <c r="AI18" s="191"/>
      <c r="AJ18" s="193"/>
    </row>
    <row r="19" spans="1:37" x14ac:dyDescent="0.2">
      <c r="A19" s="187"/>
      <c r="B19" s="188">
        <f>B6-B9</f>
        <v>2436.8097991943359</v>
      </c>
      <c r="C19" s="188">
        <f>C6-C9</f>
        <v>1338.5643043518066</v>
      </c>
      <c r="D19" s="188"/>
      <c r="E19" s="188">
        <f>E10-E6</f>
        <v>2467.5545654296875</v>
      </c>
      <c r="F19" s="188"/>
      <c r="G19" s="188"/>
      <c r="H19" s="188">
        <f>H17-H14</f>
        <v>8064</v>
      </c>
      <c r="I19" s="188"/>
      <c r="J19" s="188"/>
      <c r="K19" s="188"/>
      <c r="L19" s="188"/>
      <c r="T19" s="187"/>
      <c r="U19" s="189"/>
      <c r="V19" s="189"/>
      <c r="W19" s="189"/>
      <c r="X19" s="189"/>
      <c r="Y19" s="189"/>
      <c r="Z19" s="189"/>
      <c r="AA19" s="189"/>
      <c r="AB19" s="189"/>
      <c r="AC19" s="189"/>
      <c r="AD19" s="190"/>
      <c r="AE19" s="191"/>
      <c r="AF19" s="192"/>
      <c r="AG19" s="191"/>
      <c r="AH19" s="191"/>
      <c r="AI19" s="191"/>
      <c r="AJ19" s="193"/>
    </row>
    <row r="20" spans="1:37" x14ac:dyDescent="0.2">
      <c r="A20" s="187"/>
      <c r="B20" s="188">
        <f>B6-B10</f>
        <v>3727.0521087646484</v>
      </c>
      <c r="C20" s="188"/>
      <c r="D20" s="188"/>
      <c r="E20" s="188"/>
      <c r="F20" s="188"/>
      <c r="G20" s="188"/>
      <c r="H20" s="188"/>
      <c r="I20" s="188"/>
      <c r="J20" s="188"/>
      <c r="K20" s="194"/>
      <c r="L20" s="194"/>
      <c r="T20" s="187"/>
      <c r="U20" s="189"/>
      <c r="V20" s="189"/>
      <c r="W20" s="189"/>
      <c r="X20" s="189"/>
      <c r="Y20" s="189"/>
      <c r="Z20" s="189"/>
      <c r="AA20" s="189"/>
      <c r="AB20" s="189"/>
      <c r="AC20" s="189"/>
      <c r="AD20" s="190"/>
      <c r="AE20" s="191"/>
      <c r="AF20" s="192"/>
      <c r="AG20" s="195"/>
      <c r="AH20" s="195"/>
      <c r="AI20" s="195"/>
      <c r="AJ20" s="196"/>
      <c r="AK20" s="194"/>
    </row>
    <row r="21" spans="1:37" x14ac:dyDescent="0.2">
      <c r="A21" s="187"/>
      <c r="B21" s="188">
        <f>B8-B6</f>
        <v>2305.6468505859375</v>
      </c>
      <c r="C21" s="188"/>
      <c r="D21" s="188"/>
      <c r="E21" s="188"/>
      <c r="F21" s="188"/>
      <c r="G21" s="188"/>
      <c r="H21" s="188"/>
      <c r="I21" s="188"/>
      <c r="J21" s="188"/>
      <c r="K21" s="194"/>
      <c r="L21" s="194"/>
      <c r="T21" s="187"/>
      <c r="U21" s="189"/>
      <c r="V21" s="189"/>
      <c r="W21" s="189"/>
      <c r="X21" s="189"/>
      <c r="Y21" s="189"/>
      <c r="Z21" s="189"/>
      <c r="AA21" s="189"/>
      <c r="AB21" s="189"/>
      <c r="AC21" s="189"/>
      <c r="AD21" s="190"/>
      <c r="AE21" s="191"/>
      <c r="AF21" s="192"/>
      <c r="AG21" s="197"/>
      <c r="AH21" s="197"/>
      <c r="AI21" s="197"/>
      <c r="AJ21" s="193"/>
      <c r="AK21" s="194"/>
    </row>
    <row r="22" spans="1:37" x14ac:dyDescent="0.2">
      <c r="A22" s="187"/>
      <c r="B22" s="188"/>
      <c r="C22" s="188"/>
      <c r="D22" s="188"/>
      <c r="E22" s="188"/>
      <c r="F22" s="188"/>
      <c r="G22" s="188"/>
      <c r="H22" s="188"/>
      <c r="I22" s="188"/>
      <c r="J22" s="188"/>
      <c r="K22" s="194"/>
      <c r="L22" s="194"/>
      <c r="T22" s="187"/>
      <c r="U22" s="189"/>
      <c r="V22" s="189"/>
      <c r="W22" s="189"/>
      <c r="X22" s="189"/>
      <c r="Y22" s="189"/>
      <c r="Z22" s="189"/>
      <c r="AA22" s="189"/>
      <c r="AB22" s="189"/>
      <c r="AC22" s="189"/>
      <c r="AD22" s="190"/>
      <c r="AE22" s="191"/>
      <c r="AF22" s="192"/>
      <c r="AG22" s="191"/>
      <c r="AH22" s="191"/>
      <c r="AI22" s="191"/>
      <c r="AJ22" s="193"/>
    </row>
    <row r="23" spans="1:37" x14ac:dyDescent="0.2">
      <c r="A23" s="187"/>
      <c r="B23" s="188"/>
      <c r="C23" s="188"/>
      <c r="D23" s="188"/>
      <c r="E23" s="188"/>
      <c r="F23" s="188"/>
      <c r="G23" s="188"/>
      <c r="H23" s="188"/>
      <c r="I23" s="188"/>
      <c r="J23" s="188"/>
      <c r="K23" s="194"/>
      <c r="L23" s="194"/>
      <c r="T23" s="187"/>
      <c r="U23" s="189"/>
      <c r="V23" s="189"/>
      <c r="W23" s="189"/>
      <c r="X23" s="189"/>
      <c r="Y23" s="189"/>
      <c r="Z23" s="189"/>
      <c r="AA23" s="189"/>
      <c r="AB23" s="189"/>
      <c r="AC23" s="189"/>
      <c r="AD23" s="190"/>
      <c r="AE23" s="191"/>
      <c r="AF23" s="192"/>
      <c r="AG23" s="195"/>
      <c r="AH23" s="198"/>
      <c r="AI23" s="198"/>
      <c r="AJ23" s="193"/>
    </row>
    <row r="24" spans="1:37" x14ac:dyDescent="0.2">
      <c r="A24" s="187"/>
      <c r="B24" s="188"/>
      <c r="C24" s="188"/>
      <c r="D24" s="188"/>
      <c r="E24" s="188"/>
      <c r="F24" s="188"/>
      <c r="G24" s="188"/>
      <c r="H24" s="188"/>
      <c r="I24" s="188"/>
      <c r="J24" s="188"/>
      <c r="K24" s="188"/>
      <c r="L24" s="199"/>
      <c r="T24" s="187"/>
      <c r="U24" s="189"/>
      <c r="V24" s="189"/>
      <c r="W24" s="189"/>
      <c r="X24" s="189"/>
      <c r="Y24" s="189"/>
      <c r="Z24" s="189"/>
      <c r="AA24" s="189"/>
      <c r="AB24" s="189"/>
      <c r="AC24" s="189"/>
      <c r="AD24" s="190"/>
      <c r="AE24" s="191"/>
      <c r="AF24" s="191"/>
      <c r="AG24" s="182"/>
      <c r="AH24" s="191"/>
      <c r="AI24" s="189"/>
      <c r="AJ24" s="193"/>
    </row>
    <row r="25" spans="1:37" x14ac:dyDescent="0.2">
      <c r="A25" s="187"/>
      <c r="B25" s="188"/>
      <c r="C25" s="188"/>
      <c r="D25" s="188"/>
      <c r="E25" s="188"/>
      <c r="F25" s="188"/>
      <c r="G25" s="188"/>
      <c r="H25" s="188"/>
      <c r="I25" s="188"/>
      <c r="J25" s="188"/>
      <c r="K25" s="194"/>
      <c r="L25" s="194"/>
      <c r="T25" s="187"/>
      <c r="U25" s="189"/>
      <c r="V25" s="189"/>
      <c r="W25" s="189"/>
      <c r="X25" s="189"/>
      <c r="Y25" s="189"/>
      <c r="Z25" s="189"/>
      <c r="AA25" s="189"/>
      <c r="AB25" s="189"/>
      <c r="AC25" s="189"/>
      <c r="AD25" s="190"/>
      <c r="AE25" s="191"/>
      <c r="AF25" s="191"/>
      <c r="AG25" s="191"/>
      <c r="AH25" s="191"/>
      <c r="AI25" s="191"/>
      <c r="AJ25" s="193"/>
    </row>
    <row r="26" spans="1:37" x14ac:dyDescent="0.2">
      <c r="A26" s="187"/>
      <c r="B26" s="188"/>
      <c r="C26" s="188"/>
      <c r="D26" s="188"/>
      <c r="E26" s="188"/>
      <c r="F26" s="188"/>
      <c r="G26" s="188"/>
      <c r="I26" s="188"/>
      <c r="J26" s="188"/>
    </row>
    <row r="27" spans="1:37" x14ac:dyDescent="0.25">
      <c r="A27" s="181" t="s">
        <v>209</v>
      </c>
    </row>
    <row r="28" spans="1:37" x14ac:dyDescent="0.25">
      <c r="A28" s="183" t="s">
        <v>193</v>
      </c>
    </row>
    <row r="29" spans="1:37" x14ac:dyDescent="0.2">
      <c r="A29" s="184" t="s">
        <v>5</v>
      </c>
      <c r="B29" s="183" t="s">
        <v>194</v>
      </c>
      <c r="C29" s="183" t="s">
        <v>195</v>
      </c>
      <c r="D29" s="183" t="s">
        <v>196</v>
      </c>
      <c r="E29" s="183" t="s">
        <v>197</v>
      </c>
      <c r="F29" s="183" t="s">
        <v>198</v>
      </c>
      <c r="G29" s="183" t="s">
        <v>189</v>
      </c>
      <c r="H29" s="183" t="s">
        <v>199</v>
      </c>
      <c r="I29" s="183" t="s">
        <v>200</v>
      </c>
      <c r="J29" s="183" t="s">
        <v>201</v>
      </c>
      <c r="K29" s="183" t="s">
        <v>202</v>
      </c>
      <c r="L29" s="183" t="s">
        <v>203</v>
      </c>
      <c r="M29" s="180" t="s">
        <v>27</v>
      </c>
      <c r="T29" s="184"/>
      <c r="U29" s="183"/>
      <c r="V29" s="183"/>
      <c r="W29" s="183"/>
      <c r="X29" s="183"/>
      <c r="Y29" s="183"/>
      <c r="Z29" s="183"/>
      <c r="AA29" s="183"/>
      <c r="AB29" s="183"/>
      <c r="AC29" s="183"/>
      <c r="AD29" s="183"/>
      <c r="AE29" s="186"/>
      <c r="AF29" s="185"/>
      <c r="AG29" s="186"/>
      <c r="AH29" s="186"/>
      <c r="AI29" s="183"/>
      <c r="AJ29" s="183"/>
    </row>
    <row r="30" spans="1:37" x14ac:dyDescent="0.2">
      <c r="A30" s="187">
        <v>2022</v>
      </c>
      <c r="B30" s="188">
        <f>'Generation Mix'!B5</f>
        <v>178511.90160400391</v>
      </c>
      <c r="C30" s="188">
        <f>'Generation Mix'!C5</f>
        <v>292044.29120657995</v>
      </c>
      <c r="D30" s="188">
        <f>'Generation Mix'!D5</f>
        <v>0.50999357914924626</v>
      </c>
      <c r="E30" s="188">
        <f>'Generation Mix'!E5</f>
        <v>273341.64649999997</v>
      </c>
      <c r="F30" s="188">
        <f>'Generation Mix'!F5</f>
        <v>7820.692374897003</v>
      </c>
      <c r="G30" s="188">
        <f>'Generation Mix'!G5</f>
        <v>31560.62857751465</v>
      </c>
      <c r="H30" s="188">
        <f>'Generation Mix'!H5</f>
        <v>12061.802950836181</v>
      </c>
      <c r="I30" s="188">
        <f>'Generation Mix'!I5</f>
        <v>0</v>
      </c>
      <c r="J30" s="188">
        <f>'Generation Mix'!J5</f>
        <v>12043.984812744378</v>
      </c>
      <c r="K30" s="188">
        <f>'Generation Mix'!K5</f>
        <v>92.469476562500006</v>
      </c>
      <c r="L30" s="188">
        <f>'Generation Mix'!L5</f>
        <v>0</v>
      </c>
      <c r="M30" s="188">
        <f>SUM(B30:L30)</f>
        <v>807477.92749671754</v>
      </c>
      <c r="T30" s="187"/>
      <c r="U30" s="189"/>
      <c r="V30" s="189"/>
      <c r="W30" s="189"/>
      <c r="X30" s="189"/>
      <c r="Y30" s="189"/>
      <c r="Z30" s="189"/>
      <c r="AA30" s="189"/>
      <c r="AB30" s="189"/>
      <c r="AC30" s="189"/>
      <c r="AD30" s="190"/>
      <c r="AE30" s="191"/>
      <c r="AF30" s="192"/>
      <c r="AG30" s="191"/>
      <c r="AH30" s="191"/>
      <c r="AI30" s="191"/>
      <c r="AJ30" s="193"/>
    </row>
    <row r="31" spans="1:37" x14ac:dyDescent="0.2">
      <c r="A31" s="187" t="s">
        <v>204</v>
      </c>
      <c r="B31" s="188">
        <f>'Generation Mix'!B20</f>
        <v>42651.159292968747</v>
      </c>
      <c r="C31" s="188">
        <f>'Generation Mix'!C20</f>
        <v>294990.12504105567</v>
      </c>
      <c r="D31" s="188">
        <f>'Generation Mix'!D20</f>
        <v>0.11586266374588013</v>
      </c>
      <c r="E31" s="188">
        <f>'Generation Mix'!E20</f>
        <v>252852.84075</v>
      </c>
      <c r="F31" s="188">
        <f>'Generation Mix'!F20</f>
        <v>8156.2971376609803</v>
      </c>
      <c r="G31" s="188">
        <f>'Generation Mix'!G20</f>
        <v>164313.94717858886</v>
      </c>
      <c r="H31" s="188">
        <f>'Generation Mix'!H20</f>
        <v>137107.1721397705</v>
      </c>
      <c r="I31" s="188">
        <f>'Generation Mix'!I20</f>
        <v>0</v>
      </c>
      <c r="J31" s="188">
        <f>'Generation Mix'!J20</f>
        <v>10073.476933228612</v>
      </c>
      <c r="K31" s="188">
        <f>'Generation Mix'!K20</f>
        <v>50056.810820312501</v>
      </c>
      <c r="L31" s="188">
        <f>'Generation Mix'!L20</f>
        <v>0</v>
      </c>
      <c r="M31" s="188">
        <f t="shared" ref="M31:M35" si="5">SUM(B31:L31)</f>
        <v>960201.94515624957</v>
      </c>
      <c r="T31" s="187"/>
      <c r="U31" s="189"/>
      <c r="V31" s="189"/>
      <c r="W31" s="189"/>
      <c r="X31" s="189"/>
      <c r="Y31" s="189"/>
      <c r="Z31" s="189"/>
      <c r="AA31" s="189"/>
      <c r="AB31" s="189"/>
      <c r="AC31" s="189"/>
      <c r="AD31" s="190"/>
      <c r="AE31" s="191"/>
      <c r="AF31" s="192"/>
      <c r="AG31" s="191"/>
      <c r="AH31" s="191"/>
      <c r="AI31" s="191"/>
      <c r="AJ31" s="193"/>
    </row>
    <row r="32" spans="1:37" x14ac:dyDescent="0.2">
      <c r="A32" s="187" t="s">
        <v>205</v>
      </c>
      <c r="B32" s="188">
        <f>'Generation Mix'!B45</f>
        <v>41240.587541015622</v>
      </c>
      <c r="C32" s="188">
        <f>'Generation Mix'!C45</f>
        <v>323873.92195676256</v>
      </c>
      <c r="D32" s="188">
        <f>'Generation Mix'!D45</f>
        <v>0.11571432805061341</v>
      </c>
      <c r="E32" s="188">
        <f>'Generation Mix'!E45</f>
        <v>252852.84224999999</v>
      </c>
      <c r="F32" s="188">
        <f>'Generation Mix'!F45</f>
        <v>8157.988587703705</v>
      </c>
      <c r="G32" s="188">
        <f>'Generation Mix'!G45</f>
        <v>162869.18905358887</v>
      </c>
      <c r="H32" s="188">
        <f>'Generation Mix'!H45</f>
        <v>104858.66748071289</v>
      </c>
      <c r="I32" s="188">
        <f>'Generation Mix'!I45</f>
        <v>0</v>
      </c>
      <c r="J32" s="188">
        <f>'Generation Mix'!J45</f>
        <v>10304.473639356613</v>
      </c>
      <c r="K32" s="188">
        <f>'Generation Mix'!K45</f>
        <v>50056.810820312501</v>
      </c>
      <c r="L32" s="188">
        <f>'Generation Mix'!L45</f>
        <v>0</v>
      </c>
      <c r="M32" s="188">
        <f t="shared" si="5"/>
        <v>954214.59704378084</v>
      </c>
      <c r="T32" s="187"/>
      <c r="U32" s="189"/>
      <c r="V32" s="189"/>
      <c r="W32" s="189"/>
      <c r="X32" s="189"/>
      <c r="Y32" s="189"/>
      <c r="Z32" s="189"/>
      <c r="AA32" s="189"/>
      <c r="AB32" s="189"/>
      <c r="AC32" s="189"/>
      <c r="AD32" s="190"/>
      <c r="AE32" s="191"/>
      <c r="AF32" s="192"/>
      <c r="AG32" s="191"/>
      <c r="AH32" s="191"/>
      <c r="AI32" s="191"/>
      <c r="AJ32" s="193"/>
    </row>
    <row r="33" spans="1:37" x14ac:dyDescent="0.2">
      <c r="A33" s="187" t="s">
        <v>206</v>
      </c>
      <c r="B33" s="188">
        <f>'Generation Mix'!B70</f>
        <v>56381.225906250002</v>
      </c>
      <c r="C33" s="188">
        <f>'Generation Mix'!C70</f>
        <v>326878.33728997124</v>
      </c>
      <c r="D33" s="188">
        <f>'Generation Mix'!D70</f>
        <v>3.1657046359181402</v>
      </c>
      <c r="E33" s="188">
        <f>'Generation Mix'!E70</f>
        <v>252852.83374999999</v>
      </c>
      <c r="F33" s="188">
        <f>'Generation Mix'!F70</f>
        <v>8019.5976989746096</v>
      </c>
      <c r="G33" s="188">
        <f>'Generation Mix'!G70</f>
        <v>80048.51249108887</v>
      </c>
      <c r="H33" s="188">
        <f>'Generation Mix'!H70</f>
        <v>116088.41901428223</v>
      </c>
      <c r="I33" s="188">
        <f>'Generation Mix'!I70</f>
        <v>0</v>
      </c>
      <c r="J33" s="188">
        <f>'Generation Mix'!J70</f>
        <v>9426.5323530069581</v>
      </c>
      <c r="K33" s="188">
        <f>'Generation Mix'!K70</f>
        <v>50056.772320312499</v>
      </c>
      <c r="L33" s="188">
        <f>'Generation Mix'!L70</f>
        <v>0</v>
      </c>
      <c r="M33" s="188">
        <f t="shared" si="5"/>
        <v>899755.39652852225</v>
      </c>
      <c r="T33" s="187"/>
      <c r="U33" s="189"/>
      <c r="V33" s="189"/>
      <c r="W33" s="189"/>
      <c r="X33" s="189"/>
      <c r="Y33" s="189"/>
      <c r="Z33" s="189"/>
      <c r="AA33" s="189"/>
      <c r="AB33" s="189"/>
      <c r="AC33" s="189"/>
      <c r="AD33" s="190"/>
      <c r="AE33" s="191"/>
      <c r="AF33" s="192"/>
      <c r="AG33" s="191"/>
      <c r="AH33" s="191"/>
      <c r="AI33" s="191"/>
      <c r="AJ33" s="193"/>
    </row>
    <row r="34" spans="1:37" x14ac:dyDescent="0.2">
      <c r="A34" s="187" t="s">
        <v>207</v>
      </c>
      <c r="B34" s="188">
        <f>'Generation Mix'!B95</f>
        <v>36022.658554687499</v>
      </c>
      <c r="C34" s="188">
        <f>'Generation Mix'!C95</f>
        <v>265979.11181418539</v>
      </c>
      <c r="D34" s="188">
        <f>'Generation Mix'!D95</f>
        <v>1.5459298698902131</v>
      </c>
      <c r="E34" s="188">
        <f>'Generation Mix'!E95</f>
        <v>281688.74625000003</v>
      </c>
      <c r="F34" s="188">
        <f>'Generation Mix'!F95</f>
        <v>7951.344666981061</v>
      </c>
      <c r="G34" s="188">
        <f>'Generation Mix'!G95</f>
        <v>213925.49805944823</v>
      </c>
      <c r="H34" s="188">
        <f>'Generation Mix'!H95</f>
        <v>198780.28869677734</v>
      </c>
      <c r="I34" s="188">
        <f>'Generation Mix'!I95</f>
        <v>0</v>
      </c>
      <c r="J34" s="188">
        <f>'Generation Mix'!J95</f>
        <v>9524.9764105298527</v>
      </c>
      <c r="K34" s="188">
        <f>'Generation Mix'!K95</f>
        <v>61615.494820312502</v>
      </c>
      <c r="L34" s="188">
        <f>'Generation Mix'!L95</f>
        <v>6577.9787500000002</v>
      </c>
      <c r="M34" s="188">
        <f t="shared" si="5"/>
        <v>1082067.6439527918</v>
      </c>
      <c r="T34" s="187"/>
      <c r="U34" s="189"/>
      <c r="V34" s="189"/>
      <c r="W34" s="189"/>
      <c r="X34" s="189"/>
      <c r="Y34" s="189"/>
      <c r="Z34" s="189"/>
      <c r="AA34" s="189"/>
      <c r="AB34" s="189"/>
      <c r="AC34" s="189"/>
      <c r="AD34" s="190"/>
      <c r="AE34" s="191"/>
      <c r="AF34" s="192"/>
      <c r="AG34" s="191"/>
      <c r="AH34" s="191"/>
      <c r="AI34" s="191"/>
      <c r="AJ34" s="193"/>
    </row>
    <row r="35" spans="1:37" x14ac:dyDescent="0.2">
      <c r="A35" s="187" t="s">
        <v>208</v>
      </c>
      <c r="B35" s="188">
        <f>'Generation Mix'!B120</f>
        <v>33344.755328125</v>
      </c>
      <c r="C35" s="188">
        <f>'Generation Mix'!C120</f>
        <v>235401.74558083783</v>
      </c>
      <c r="D35" s="188">
        <f>'Generation Mix'!D120</f>
        <v>3.6780073930025101</v>
      </c>
      <c r="E35" s="188">
        <f>'Generation Mix'!E120</f>
        <v>273341.63750000001</v>
      </c>
      <c r="F35" s="188">
        <f>'Generation Mix'!F120</f>
        <v>8101.5087145919797</v>
      </c>
      <c r="G35" s="188">
        <f>'Generation Mix'!G120</f>
        <v>213701.22281140136</v>
      </c>
      <c r="H35" s="188">
        <f>'Generation Mix'!H120</f>
        <v>120042.59708166504</v>
      </c>
      <c r="I35" s="188">
        <f>'Generation Mix'!I120</f>
        <v>0</v>
      </c>
      <c r="J35" s="188">
        <f>'Generation Mix'!J120</f>
        <v>11753.845858626128</v>
      </c>
      <c r="K35" s="188">
        <f>'Generation Mix'!K120</f>
        <v>50056.810820312501</v>
      </c>
      <c r="L35" s="188">
        <f>'Generation Mix'!L120</f>
        <v>0</v>
      </c>
      <c r="M35" s="188">
        <f t="shared" si="5"/>
        <v>945747.80170295283</v>
      </c>
      <c r="T35" s="187"/>
      <c r="U35" s="189"/>
      <c r="V35" s="189"/>
      <c r="W35" s="189"/>
      <c r="X35" s="189"/>
      <c r="Y35" s="189"/>
      <c r="Z35" s="189"/>
      <c r="AA35" s="189"/>
      <c r="AB35" s="189"/>
      <c r="AC35" s="189"/>
      <c r="AD35" s="190"/>
      <c r="AE35" s="191"/>
      <c r="AF35" s="192"/>
      <c r="AG35" s="191"/>
      <c r="AH35" s="191"/>
      <c r="AI35" s="191"/>
      <c r="AJ35" s="193"/>
    </row>
    <row r="36" spans="1:37" x14ac:dyDescent="0.2">
      <c r="A36" s="187"/>
      <c r="B36" s="188"/>
      <c r="C36" s="188"/>
      <c r="D36" s="188"/>
      <c r="E36" s="188"/>
      <c r="F36" s="188"/>
      <c r="G36" s="188"/>
      <c r="H36" s="188"/>
      <c r="I36" s="188"/>
      <c r="J36" s="188"/>
      <c r="K36" s="194"/>
      <c r="L36" s="194"/>
      <c r="M36" s="188"/>
      <c r="T36" s="187"/>
      <c r="U36" s="189"/>
      <c r="V36" s="189"/>
      <c r="W36" s="189"/>
      <c r="X36" s="189"/>
      <c r="Y36" s="189"/>
      <c r="Z36" s="189"/>
      <c r="AA36" s="189"/>
      <c r="AB36" s="189"/>
      <c r="AC36" s="189"/>
      <c r="AD36" s="190"/>
      <c r="AE36" s="191"/>
      <c r="AF36" s="192"/>
      <c r="AG36" s="191"/>
      <c r="AH36" s="191"/>
      <c r="AI36" s="191"/>
      <c r="AJ36" s="193"/>
    </row>
    <row r="37" spans="1:37" x14ac:dyDescent="0.2">
      <c r="A37" s="187"/>
      <c r="B37" s="188">
        <f>B31-B$30</f>
        <v>-135860.74231103517</v>
      </c>
      <c r="C37" s="188">
        <f t="shared" ref="C37:L37" si="6">C31-C$30</f>
        <v>2945.8338344757212</v>
      </c>
      <c r="D37" s="188">
        <f t="shared" si="6"/>
        <v>-0.39413091540336614</v>
      </c>
      <c r="E37" s="188">
        <f t="shared" si="6"/>
        <v>-20488.80574999997</v>
      </c>
      <c r="F37" s="188">
        <f t="shared" si="6"/>
        <v>335.60476276397731</v>
      </c>
      <c r="G37" s="188">
        <f t="shared" si="6"/>
        <v>132753.31860107422</v>
      </c>
      <c r="H37" s="188">
        <f t="shared" si="6"/>
        <v>125045.36918893432</v>
      </c>
      <c r="I37" s="188">
        <f t="shared" si="6"/>
        <v>0</v>
      </c>
      <c r="J37" s="188">
        <f t="shared" si="6"/>
        <v>-1970.507879515766</v>
      </c>
      <c r="K37" s="188">
        <f t="shared" si="6"/>
        <v>49964.341343749998</v>
      </c>
      <c r="L37" s="188">
        <f t="shared" si="6"/>
        <v>0</v>
      </c>
      <c r="M37" s="188"/>
      <c r="T37" s="187"/>
      <c r="U37" s="189"/>
      <c r="V37" s="189"/>
      <c r="W37" s="189"/>
      <c r="X37" s="189"/>
      <c r="Y37" s="189"/>
      <c r="Z37" s="189"/>
      <c r="AA37" s="189"/>
      <c r="AB37" s="189"/>
      <c r="AC37" s="189"/>
      <c r="AD37" s="190"/>
      <c r="AE37" s="191"/>
      <c r="AF37" s="192"/>
      <c r="AG37" s="191"/>
      <c r="AH37" s="191"/>
      <c r="AI37" s="191"/>
      <c r="AJ37" s="193"/>
    </row>
    <row r="38" spans="1:37" x14ac:dyDescent="0.2">
      <c r="A38" s="187"/>
      <c r="B38" s="188">
        <f t="shared" ref="B38:L41" si="7">B32-B$30</f>
        <v>-137271.3140629883</v>
      </c>
      <c r="C38" s="188">
        <f t="shared" si="7"/>
        <v>31829.630750182609</v>
      </c>
      <c r="D38" s="188">
        <f t="shared" si="7"/>
        <v>-0.39427925109863282</v>
      </c>
      <c r="E38" s="188">
        <f t="shared" si="7"/>
        <v>-20488.804249999986</v>
      </c>
      <c r="F38" s="188">
        <f t="shared" si="7"/>
        <v>337.29621280670199</v>
      </c>
      <c r="G38" s="188">
        <f t="shared" si="7"/>
        <v>131308.56047607423</v>
      </c>
      <c r="H38" s="188">
        <f t="shared" si="7"/>
        <v>92796.864529876708</v>
      </c>
      <c r="I38" s="188">
        <f t="shared" si="7"/>
        <v>0</v>
      </c>
      <c r="J38" s="188">
        <f t="shared" si="7"/>
        <v>-1739.5111733877657</v>
      </c>
      <c r="K38" s="188">
        <f t="shared" si="7"/>
        <v>49964.341343749998</v>
      </c>
      <c r="L38" s="188">
        <f t="shared" si="7"/>
        <v>0</v>
      </c>
      <c r="M38" s="188"/>
      <c r="T38" s="187"/>
      <c r="U38" s="189"/>
      <c r="V38" s="189"/>
      <c r="W38" s="189"/>
      <c r="X38" s="189"/>
      <c r="Y38" s="189"/>
      <c r="Z38" s="189"/>
      <c r="AA38" s="189"/>
      <c r="AB38" s="189"/>
      <c r="AC38" s="189"/>
      <c r="AD38" s="190"/>
      <c r="AE38" s="191"/>
      <c r="AF38" s="192"/>
      <c r="AG38" s="191"/>
      <c r="AH38" s="191"/>
      <c r="AI38" s="191"/>
      <c r="AJ38" s="193"/>
    </row>
    <row r="39" spans="1:37" x14ac:dyDescent="0.2">
      <c r="A39" s="187"/>
      <c r="B39" s="188">
        <f t="shared" si="7"/>
        <v>-122130.6756977539</v>
      </c>
      <c r="C39" s="188">
        <f t="shared" si="7"/>
        <v>34834.046083391295</v>
      </c>
      <c r="D39" s="188">
        <f t="shared" si="7"/>
        <v>2.6557110567688937</v>
      </c>
      <c r="E39" s="188">
        <f t="shared" si="7"/>
        <v>-20488.812749999983</v>
      </c>
      <c r="F39" s="188">
        <f t="shared" si="7"/>
        <v>198.90532407760656</v>
      </c>
      <c r="G39" s="188">
        <f t="shared" si="7"/>
        <v>48487.883913574216</v>
      </c>
      <c r="H39" s="188">
        <f t="shared" si="7"/>
        <v>104026.61606344605</v>
      </c>
      <c r="I39" s="188">
        <f t="shared" si="7"/>
        <v>0</v>
      </c>
      <c r="J39" s="188">
        <f t="shared" si="7"/>
        <v>-2617.4524597374202</v>
      </c>
      <c r="K39" s="188">
        <f t="shared" si="7"/>
        <v>49964.302843749996</v>
      </c>
      <c r="L39" s="188">
        <f t="shared" si="7"/>
        <v>0</v>
      </c>
      <c r="M39" s="188"/>
      <c r="T39" s="187"/>
      <c r="U39" s="189"/>
      <c r="V39" s="189"/>
      <c r="W39" s="189"/>
      <c r="X39" s="189"/>
      <c r="Y39" s="189"/>
      <c r="Z39" s="189"/>
      <c r="AA39" s="189"/>
      <c r="AB39" s="189"/>
      <c r="AC39" s="189"/>
      <c r="AD39" s="190"/>
      <c r="AE39" s="191"/>
      <c r="AF39" s="192"/>
      <c r="AG39" s="191"/>
      <c r="AH39" s="191"/>
      <c r="AI39" s="191"/>
      <c r="AJ39" s="193"/>
    </row>
    <row r="40" spans="1:37" x14ac:dyDescent="0.2">
      <c r="A40" s="187"/>
      <c r="B40" s="188">
        <f t="shared" si="7"/>
        <v>-142489.2430493164</v>
      </c>
      <c r="C40" s="188">
        <f t="shared" si="7"/>
        <v>-26065.179392394552</v>
      </c>
      <c r="D40" s="188">
        <f t="shared" si="7"/>
        <v>1.0359362907409668</v>
      </c>
      <c r="E40" s="188">
        <f t="shared" si="7"/>
        <v>8347.0997500000522</v>
      </c>
      <c r="F40" s="188">
        <f t="shared" si="7"/>
        <v>130.65229208405799</v>
      </c>
      <c r="G40" s="188">
        <f t="shared" si="7"/>
        <v>182364.86948193359</v>
      </c>
      <c r="H40" s="188">
        <f t="shared" si="7"/>
        <v>186718.48574594114</v>
      </c>
      <c r="I40" s="188">
        <f t="shared" si="7"/>
        <v>0</v>
      </c>
      <c r="J40" s="188">
        <f t="shared" si="7"/>
        <v>-2519.0084022145256</v>
      </c>
      <c r="K40" s="188">
        <f t="shared" si="7"/>
        <v>61523.02534375</v>
      </c>
      <c r="L40" s="188">
        <f t="shared" si="7"/>
        <v>6577.9787500000002</v>
      </c>
      <c r="M40" s="188"/>
      <c r="T40" s="187"/>
      <c r="U40" s="189"/>
      <c r="V40" s="189"/>
      <c r="W40" s="189"/>
      <c r="X40" s="189"/>
      <c r="Y40" s="189"/>
      <c r="Z40" s="189"/>
      <c r="AA40" s="189"/>
      <c r="AB40" s="189"/>
      <c r="AC40" s="189"/>
      <c r="AD40" s="190"/>
      <c r="AE40" s="191"/>
      <c r="AF40" s="192"/>
      <c r="AG40" s="191"/>
      <c r="AH40" s="191"/>
      <c r="AI40" s="191"/>
      <c r="AJ40" s="193"/>
    </row>
    <row r="41" spans="1:37" x14ac:dyDescent="0.2">
      <c r="A41" s="187"/>
      <c r="B41" s="188">
        <f t="shared" si="7"/>
        <v>-145167.14627587891</v>
      </c>
      <c r="C41" s="188">
        <f t="shared" si="7"/>
        <v>-56642.545625742117</v>
      </c>
      <c r="D41" s="188">
        <f t="shared" si="7"/>
        <v>3.1680138138532641</v>
      </c>
      <c r="E41" s="188">
        <f t="shared" si="7"/>
        <v>-8.9999999618157744E-3</v>
      </c>
      <c r="F41" s="188">
        <f t="shared" si="7"/>
        <v>280.8163396949767</v>
      </c>
      <c r="G41" s="188">
        <f t="shared" si="7"/>
        <v>182140.59423388672</v>
      </c>
      <c r="H41" s="188">
        <f t="shared" si="7"/>
        <v>107980.79413082886</v>
      </c>
      <c r="I41" s="188">
        <f t="shared" si="7"/>
        <v>0</v>
      </c>
      <c r="J41" s="188">
        <f t="shared" si="7"/>
        <v>-290.13895411825069</v>
      </c>
      <c r="K41" s="188">
        <f t="shared" si="7"/>
        <v>49964.341343749998</v>
      </c>
      <c r="L41" s="188">
        <f t="shared" si="7"/>
        <v>0</v>
      </c>
      <c r="M41" s="188"/>
      <c r="T41" s="187"/>
      <c r="U41" s="189"/>
      <c r="V41" s="189"/>
      <c r="W41" s="189"/>
      <c r="X41" s="189"/>
      <c r="Y41" s="189"/>
      <c r="Z41" s="189"/>
      <c r="AA41" s="189"/>
      <c r="AB41" s="189"/>
      <c r="AC41" s="189"/>
      <c r="AD41" s="190"/>
      <c r="AE41" s="191"/>
      <c r="AF41" s="192"/>
      <c r="AG41" s="191"/>
      <c r="AH41" s="191"/>
      <c r="AI41" s="191"/>
      <c r="AJ41" s="193"/>
    </row>
    <row r="42" spans="1:37" x14ac:dyDescent="0.2">
      <c r="A42" s="187"/>
      <c r="B42" s="188"/>
      <c r="C42" s="188"/>
      <c r="D42" s="188"/>
      <c r="E42" s="188"/>
      <c r="F42" s="188"/>
      <c r="G42" s="188"/>
      <c r="H42" s="188"/>
      <c r="I42" s="188"/>
      <c r="J42" s="188"/>
      <c r="K42" s="194"/>
      <c r="L42" s="194"/>
      <c r="M42" s="188"/>
      <c r="T42" s="187"/>
      <c r="U42" s="189"/>
      <c r="V42" s="189"/>
      <c r="W42" s="189"/>
      <c r="X42" s="189"/>
      <c r="Y42" s="189"/>
      <c r="Z42" s="189"/>
      <c r="AA42" s="189"/>
      <c r="AB42" s="189"/>
      <c r="AC42" s="189"/>
      <c r="AD42" s="190"/>
      <c r="AE42" s="191"/>
      <c r="AF42" s="192"/>
      <c r="AG42" s="191"/>
      <c r="AH42" s="191"/>
      <c r="AI42" s="191"/>
      <c r="AJ42" s="193"/>
    </row>
    <row r="43" spans="1:37" x14ac:dyDescent="0.2">
      <c r="A43" s="187"/>
      <c r="B43" s="188"/>
      <c r="C43" s="188"/>
      <c r="D43" s="188"/>
      <c r="E43" s="188"/>
      <c r="F43" s="188"/>
      <c r="G43" s="188"/>
      <c r="H43" s="188"/>
      <c r="I43" s="188"/>
      <c r="J43" s="188"/>
      <c r="K43" s="194"/>
      <c r="L43" s="194"/>
      <c r="M43" s="188"/>
      <c r="T43" s="187"/>
      <c r="U43" s="189"/>
      <c r="V43" s="189"/>
      <c r="W43" s="189"/>
      <c r="X43" s="189"/>
      <c r="Y43" s="189"/>
      <c r="Z43" s="189"/>
      <c r="AA43" s="189"/>
      <c r="AB43" s="189"/>
      <c r="AC43" s="189"/>
      <c r="AD43" s="190"/>
      <c r="AE43" s="191"/>
      <c r="AF43" s="192"/>
      <c r="AG43" s="191"/>
      <c r="AH43" s="191"/>
      <c r="AI43" s="191"/>
      <c r="AJ43" s="193"/>
    </row>
    <row r="44" spans="1:37" x14ac:dyDescent="0.2">
      <c r="A44" s="187"/>
      <c r="B44" s="193">
        <f>B30/$M30</f>
        <v>0.22107341330977692</v>
      </c>
      <c r="C44" s="193">
        <f t="shared" ref="C44:M44" si="8">C30/$M30</f>
        <v>0.36167464306046571</v>
      </c>
      <c r="D44" s="193">
        <f t="shared" si="8"/>
        <v>6.3158825991725875E-7</v>
      </c>
      <c r="E44" s="193">
        <f t="shared" si="8"/>
        <v>0.33851284003191667</v>
      </c>
      <c r="F44" s="193">
        <f t="shared" si="8"/>
        <v>9.6853326989904554E-3</v>
      </c>
      <c r="G44" s="193">
        <f t="shared" si="8"/>
        <v>3.9085438131239748E-2</v>
      </c>
      <c r="H44" s="193">
        <f t="shared" si="8"/>
        <v>1.4937625587152923E-2</v>
      </c>
      <c r="I44" s="193">
        <f t="shared" si="8"/>
        <v>0</v>
      </c>
      <c r="J44" s="193">
        <f t="shared" si="8"/>
        <v>1.491555917829511E-2</v>
      </c>
      <c r="K44" s="193">
        <f t="shared" si="8"/>
        <v>1.1451641390268949E-4</v>
      </c>
      <c r="L44" s="193">
        <f t="shared" si="8"/>
        <v>0</v>
      </c>
      <c r="M44" s="193">
        <f t="shared" si="8"/>
        <v>1</v>
      </c>
      <c r="T44" s="187"/>
      <c r="U44" s="189"/>
      <c r="V44" s="189"/>
      <c r="W44" s="189"/>
      <c r="X44" s="189"/>
      <c r="Y44" s="189"/>
      <c r="Z44" s="189"/>
      <c r="AA44" s="189"/>
      <c r="AB44" s="189"/>
      <c r="AC44" s="189"/>
      <c r="AD44" s="190"/>
      <c r="AE44" s="191"/>
      <c r="AF44" s="192"/>
      <c r="AG44" s="191"/>
      <c r="AH44" s="191"/>
      <c r="AI44" s="191"/>
      <c r="AJ44" s="193"/>
    </row>
    <row r="45" spans="1:37" x14ac:dyDescent="0.2">
      <c r="A45" s="187"/>
      <c r="B45" s="193">
        <f t="shared" ref="B45:M45" si="9">B31/$M31</f>
        <v>4.4418946981021064E-2</v>
      </c>
      <c r="C45" s="193">
        <f t="shared" si="9"/>
        <v>0.30721675427667788</v>
      </c>
      <c r="D45" s="193">
        <f t="shared" si="9"/>
        <v>1.2066489172444478E-7</v>
      </c>
      <c r="E45" s="193">
        <f t="shared" si="9"/>
        <v>0.26333298117705267</v>
      </c>
      <c r="F45" s="193">
        <f t="shared" si="9"/>
        <v>8.4943559829320503E-3</v>
      </c>
      <c r="G45" s="193">
        <f t="shared" si="9"/>
        <v>0.17112436400225242</v>
      </c>
      <c r="H45" s="193">
        <f t="shared" si="9"/>
        <v>0.14278993375446625</v>
      </c>
      <c r="I45" s="193">
        <f t="shared" si="9"/>
        <v>0</v>
      </c>
      <c r="J45" s="193">
        <f t="shared" si="9"/>
        <v>1.0490998257235772E-2</v>
      </c>
      <c r="K45" s="193">
        <f t="shared" si="9"/>
        <v>5.2131544903470252E-2</v>
      </c>
      <c r="L45" s="193">
        <f t="shared" si="9"/>
        <v>0</v>
      </c>
      <c r="M45" s="193">
        <f t="shared" si="9"/>
        <v>1</v>
      </c>
      <c r="T45" s="187"/>
      <c r="U45" s="189"/>
      <c r="V45" s="189"/>
      <c r="W45" s="189"/>
      <c r="X45" s="189"/>
      <c r="Y45" s="189"/>
      <c r="Z45" s="189"/>
      <c r="AA45" s="189"/>
      <c r="AB45" s="189"/>
      <c r="AC45" s="189"/>
      <c r="AD45" s="190"/>
      <c r="AE45" s="191"/>
      <c r="AF45" s="192"/>
      <c r="AG45" s="195"/>
      <c r="AH45" s="195"/>
      <c r="AI45" s="195"/>
      <c r="AJ45" s="193"/>
      <c r="AK45" s="194"/>
    </row>
    <row r="46" spans="1:37" x14ac:dyDescent="0.2">
      <c r="A46" s="187"/>
      <c r="B46" s="193">
        <f t="shared" ref="B46:M46" si="10">B32/$M32</f>
        <v>4.3219405434355811E-2</v>
      </c>
      <c r="C46" s="193">
        <f t="shared" si="10"/>
        <v>0.3394141348918211</v>
      </c>
      <c r="D46" s="193">
        <f t="shared" si="10"/>
        <v>1.2126656667075095E-7</v>
      </c>
      <c r="E46" s="193">
        <f t="shared" si="10"/>
        <v>0.26498530103537987</v>
      </c>
      <c r="F46" s="193">
        <f t="shared" si="10"/>
        <v>8.5494275742350693E-3</v>
      </c>
      <c r="G46" s="193">
        <f t="shared" si="10"/>
        <v>0.17068402596037438</v>
      </c>
      <c r="H46" s="193">
        <f t="shared" si="10"/>
        <v>0.10989002663087725</v>
      </c>
      <c r="I46" s="193">
        <f t="shared" si="10"/>
        <v>0</v>
      </c>
      <c r="J46" s="193">
        <f t="shared" si="10"/>
        <v>1.0798905897353221E-2</v>
      </c>
      <c r="K46" s="193">
        <f t="shared" si="10"/>
        <v>5.2458651309036534E-2</v>
      </c>
      <c r="L46" s="193">
        <f t="shared" si="10"/>
        <v>0</v>
      </c>
      <c r="M46" s="193">
        <f t="shared" si="10"/>
        <v>1</v>
      </c>
      <c r="T46" s="187"/>
      <c r="U46" s="189"/>
      <c r="V46" s="189"/>
      <c r="W46" s="189"/>
      <c r="X46" s="189"/>
      <c r="Y46" s="189"/>
      <c r="Z46" s="189"/>
      <c r="AA46" s="189"/>
      <c r="AB46" s="189"/>
      <c r="AC46" s="189"/>
      <c r="AD46" s="190"/>
      <c r="AE46" s="191"/>
      <c r="AF46" s="192"/>
      <c r="AG46" s="197"/>
      <c r="AH46" s="197"/>
      <c r="AI46" s="197"/>
      <c r="AJ46" s="193"/>
      <c r="AK46" s="194"/>
    </row>
    <row r="47" spans="1:37" x14ac:dyDescent="0.2">
      <c r="A47" s="187"/>
      <c r="B47" s="193">
        <f t="shared" ref="B47:M47" si="11">B33/$M33</f>
        <v>6.2662837170838481E-2</v>
      </c>
      <c r="C47" s="193">
        <f t="shared" si="11"/>
        <v>0.36329688996714921</v>
      </c>
      <c r="D47" s="193">
        <f t="shared" si="11"/>
        <v>3.5184058335545503E-6</v>
      </c>
      <c r="E47" s="193">
        <f t="shared" si="11"/>
        <v>0.28102397020964637</v>
      </c>
      <c r="F47" s="193">
        <f t="shared" si="11"/>
        <v>8.9130865231997394E-3</v>
      </c>
      <c r="G47" s="193">
        <f t="shared" si="11"/>
        <v>8.8966971245669352E-2</v>
      </c>
      <c r="H47" s="193">
        <f t="shared" si="11"/>
        <v>0.12902219810203966</v>
      </c>
      <c r="I47" s="193">
        <f t="shared" si="11"/>
        <v>0</v>
      </c>
      <c r="J47" s="193">
        <f t="shared" si="11"/>
        <v>1.0476772230960591E-2</v>
      </c>
      <c r="K47" s="193">
        <f t="shared" si="11"/>
        <v>5.5633756144663142E-2</v>
      </c>
      <c r="L47" s="193">
        <f t="shared" si="11"/>
        <v>0</v>
      </c>
      <c r="M47" s="193">
        <f t="shared" si="11"/>
        <v>1</v>
      </c>
      <c r="T47" s="187"/>
      <c r="U47" s="189"/>
      <c r="V47" s="189"/>
      <c r="W47" s="189"/>
      <c r="X47" s="189"/>
      <c r="Y47" s="189"/>
      <c r="Z47" s="189"/>
      <c r="AA47" s="189"/>
      <c r="AB47" s="189"/>
      <c r="AC47" s="189"/>
      <c r="AD47" s="190"/>
      <c r="AE47" s="191"/>
      <c r="AF47" s="192"/>
      <c r="AG47" s="191"/>
      <c r="AH47" s="191"/>
      <c r="AI47" s="191"/>
      <c r="AJ47" s="193"/>
    </row>
    <row r="48" spans="1:37" x14ac:dyDescent="0.2">
      <c r="A48" s="187"/>
      <c r="B48" s="193">
        <f t="shared" ref="B48:M48" si="12">B34/$M34</f>
        <v>3.3290579157414568E-2</v>
      </c>
      <c r="C48" s="193">
        <f t="shared" si="12"/>
        <v>0.24580636275433207</v>
      </c>
      <c r="D48" s="193">
        <f t="shared" si="12"/>
        <v>1.4286813569648318E-6</v>
      </c>
      <c r="E48" s="193">
        <f t="shared" si="12"/>
        <v>0.2603245257579197</v>
      </c>
      <c r="F48" s="193">
        <f t="shared" si="12"/>
        <v>7.3482879849681194E-3</v>
      </c>
      <c r="G48" s="193">
        <f t="shared" si="12"/>
        <v>0.19770066987492449</v>
      </c>
      <c r="H48" s="193">
        <f t="shared" si="12"/>
        <v>0.18370412405146241</v>
      </c>
      <c r="I48" s="193">
        <f t="shared" si="12"/>
        <v>0</v>
      </c>
      <c r="J48" s="193">
        <f t="shared" si="12"/>
        <v>8.8025702124639137E-3</v>
      </c>
      <c r="K48" s="193">
        <f t="shared" si="12"/>
        <v>5.6942368773943902E-2</v>
      </c>
      <c r="L48" s="193">
        <f t="shared" si="12"/>
        <v>6.0790827512138259E-3</v>
      </c>
      <c r="M48" s="193">
        <f t="shared" si="12"/>
        <v>1</v>
      </c>
      <c r="T48" s="187"/>
      <c r="U48" s="189"/>
      <c r="V48" s="189"/>
      <c r="W48" s="189"/>
      <c r="X48" s="189"/>
      <c r="Y48" s="189"/>
      <c r="Z48" s="189"/>
      <c r="AA48" s="189"/>
      <c r="AB48" s="189"/>
      <c r="AC48" s="189"/>
      <c r="AD48" s="190"/>
      <c r="AE48" s="191"/>
      <c r="AF48" s="192"/>
      <c r="AG48" s="191"/>
      <c r="AH48" s="189"/>
      <c r="AI48" s="189"/>
      <c r="AJ48" s="193"/>
    </row>
    <row r="49" spans="1:36" x14ac:dyDescent="0.2">
      <c r="A49" s="187"/>
      <c r="B49" s="193">
        <f t="shared" ref="B49:M49" si="13">B35/$M35</f>
        <v>3.5257555204551413E-2</v>
      </c>
      <c r="C49" s="193">
        <f t="shared" si="13"/>
        <v>0.24890541131257579</v>
      </c>
      <c r="D49" s="193">
        <f t="shared" si="13"/>
        <v>3.8889938590179505E-6</v>
      </c>
      <c r="E49" s="193">
        <f t="shared" si="13"/>
        <v>0.28902170008517036</v>
      </c>
      <c r="F49" s="193">
        <f t="shared" si="13"/>
        <v>8.5662464136887929E-3</v>
      </c>
      <c r="G49" s="193">
        <f t="shared" si="13"/>
        <v>0.22596005238035136</v>
      </c>
      <c r="H49" s="193">
        <f t="shared" si="13"/>
        <v>0.12692876141558176</v>
      </c>
      <c r="I49" s="193">
        <f t="shared" si="13"/>
        <v>0</v>
      </c>
      <c r="J49" s="193">
        <f t="shared" si="13"/>
        <v>1.2428097466852859E-2</v>
      </c>
      <c r="K49" s="193">
        <f>K35/$M35</f>
        <v>5.2928286727368677E-2</v>
      </c>
      <c r="L49" s="193">
        <f t="shared" si="13"/>
        <v>0</v>
      </c>
      <c r="M49" s="193">
        <f t="shared" si="13"/>
        <v>1</v>
      </c>
      <c r="U49" s="200"/>
      <c r="V49" s="200"/>
      <c r="W49" s="200"/>
      <c r="X49" s="200"/>
      <c r="Y49" s="200"/>
      <c r="Z49" s="200"/>
      <c r="AA49" s="201"/>
      <c r="AB49" s="201"/>
      <c r="AC49" s="200"/>
      <c r="AE49" s="191"/>
      <c r="AF49" s="191"/>
      <c r="AG49" s="202"/>
      <c r="AH49" s="191"/>
      <c r="AI49" s="189"/>
      <c r="AJ49" s="193"/>
    </row>
    <row r="50" spans="1:36" x14ac:dyDescent="0.2">
      <c r="A50" s="187"/>
      <c r="B50" s="188"/>
      <c r="C50" s="188"/>
      <c r="D50" s="188"/>
      <c r="E50" s="188"/>
      <c r="F50" s="188"/>
      <c r="G50" s="188"/>
      <c r="H50" s="188"/>
      <c r="I50" s="188"/>
      <c r="J50" s="188"/>
      <c r="K50" s="194"/>
      <c r="M50" s="188"/>
      <c r="U50" s="200"/>
      <c r="V50" s="200"/>
      <c r="W50" s="200"/>
      <c r="X50" s="200"/>
      <c r="Y50" s="200"/>
      <c r="Z50" s="200"/>
      <c r="AA50" s="201"/>
      <c r="AB50" s="201"/>
      <c r="AC50" s="200"/>
      <c r="AE50" s="191"/>
      <c r="AF50" s="191"/>
      <c r="AG50" s="191"/>
      <c r="AH50" s="191"/>
      <c r="AI50" s="191"/>
      <c r="AJ50" s="193"/>
    </row>
    <row r="51" spans="1:36" x14ac:dyDescent="0.2">
      <c r="A51" s="187"/>
      <c r="B51" s="188"/>
      <c r="C51" s="188"/>
      <c r="D51" s="188"/>
      <c r="E51" s="188"/>
      <c r="F51" s="188"/>
      <c r="G51" s="188"/>
      <c r="H51" s="188"/>
      <c r="I51" s="188"/>
      <c r="J51" s="188"/>
      <c r="M51" s="188"/>
    </row>
    <row r="52" spans="1:36" x14ac:dyDescent="0.25">
      <c r="A52" s="181"/>
    </row>
    <row r="53" spans="1:36" x14ac:dyDescent="0.25">
      <c r="A53" s="183"/>
    </row>
    <row r="54" spans="1:36" x14ac:dyDescent="0.2">
      <c r="A54" s="184"/>
      <c r="B54" s="183"/>
      <c r="C54" s="183"/>
      <c r="D54" s="183"/>
      <c r="E54" s="183"/>
      <c r="F54" s="183"/>
      <c r="G54" s="183"/>
      <c r="H54" s="183"/>
      <c r="I54" s="183"/>
      <c r="J54" s="183"/>
      <c r="K54" s="183"/>
      <c r="L54" s="183"/>
      <c r="T54" s="184"/>
      <c r="U54" s="183"/>
      <c r="V54" s="183"/>
      <c r="W54" s="183"/>
      <c r="X54" s="183"/>
      <c r="Y54" s="183"/>
      <c r="Z54" s="183"/>
      <c r="AA54" s="183"/>
      <c r="AB54" s="183"/>
      <c r="AC54" s="183"/>
      <c r="AD54" s="183"/>
      <c r="AE54" s="186"/>
      <c r="AF54" s="185"/>
      <c r="AG54" s="186"/>
      <c r="AH54" s="186"/>
      <c r="AI54" s="183"/>
      <c r="AJ54" s="183"/>
    </row>
    <row r="55" spans="1:36" x14ac:dyDescent="0.2">
      <c r="A55" s="187"/>
      <c r="B55" s="188"/>
      <c r="C55" s="188"/>
      <c r="D55" s="188"/>
      <c r="E55" s="188"/>
      <c r="F55" s="188"/>
      <c r="G55" s="188"/>
      <c r="H55" s="188"/>
      <c r="I55" s="188"/>
      <c r="J55" s="188"/>
      <c r="K55" s="194"/>
      <c r="L55" s="190"/>
      <c r="M55" s="194"/>
      <c r="T55" s="187"/>
      <c r="U55" s="189"/>
      <c r="V55" s="189"/>
      <c r="W55" s="189"/>
      <c r="X55" s="189"/>
      <c r="Y55" s="189"/>
      <c r="Z55" s="189"/>
      <c r="AA55" s="189"/>
      <c r="AB55" s="189"/>
      <c r="AC55" s="189"/>
      <c r="AD55" s="190"/>
      <c r="AE55" s="191"/>
      <c r="AF55" s="192"/>
      <c r="AG55" s="191"/>
      <c r="AH55" s="191"/>
      <c r="AI55" s="191"/>
      <c r="AJ55" s="193"/>
    </row>
    <row r="56" spans="1:36" x14ac:dyDescent="0.2">
      <c r="A56" s="187"/>
      <c r="B56" s="188"/>
      <c r="C56" s="188"/>
      <c r="D56" s="188"/>
      <c r="E56" s="188"/>
      <c r="F56" s="188"/>
      <c r="G56" s="188"/>
      <c r="H56" s="188"/>
      <c r="I56" s="188"/>
      <c r="J56" s="188"/>
      <c r="K56" s="194"/>
      <c r="L56" s="190"/>
      <c r="M56" s="194"/>
      <c r="T56" s="187"/>
      <c r="U56" s="189"/>
      <c r="V56" s="189"/>
      <c r="W56" s="189"/>
      <c r="X56" s="189"/>
      <c r="Y56" s="189"/>
      <c r="Z56" s="189"/>
      <c r="AA56" s="189"/>
      <c r="AB56" s="189"/>
      <c r="AC56" s="189"/>
      <c r="AD56" s="190"/>
      <c r="AE56" s="191"/>
      <c r="AF56" s="192"/>
      <c r="AG56" s="191"/>
      <c r="AH56" s="191"/>
      <c r="AI56" s="191"/>
      <c r="AJ56" s="193"/>
    </row>
    <row r="57" spans="1:36" x14ac:dyDescent="0.2">
      <c r="A57" s="187"/>
      <c r="B57" s="188"/>
      <c r="C57" s="188"/>
      <c r="D57" s="188"/>
      <c r="E57" s="188"/>
      <c r="F57" s="188"/>
      <c r="G57" s="188"/>
      <c r="H57" s="188"/>
      <c r="I57" s="188"/>
      <c r="J57" s="188"/>
      <c r="K57" s="194"/>
      <c r="L57" s="190"/>
      <c r="M57" s="194"/>
      <c r="T57" s="187"/>
      <c r="U57" s="189"/>
      <c r="V57" s="189"/>
      <c r="W57" s="189"/>
      <c r="X57" s="189"/>
      <c r="Y57" s="189"/>
      <c r="Z57" s="189"/>
      <c r="AA57" s="189"/>
      <c r="AB57" s="189"/>
      <c r="AC57" s="189"/>
      <c r="AD57" s="190"/>
      <c r="AE57" s="191"/>
      <c r="AF57" s="192"/>
      <c r="AG57" s="191"/>
      <c r="AH57" s="191"/>
      <c r="AI57" s="191"/>
      <c r="AJ57" s="193"/>
    </row>
    <row r="58" spans="1:36" x14ac:dyDescent="0.2">
      <c r="A58" s="187"/>
      <c r="B58" s="188"/>
      <c r="C58" s="188"/>
      <c r="D58" s="188"/>
      <c r="E58" s="188"/>
      <c r="F58" s="188"/>
      <c r="G58" s="188"/>
      <c r="H58" s="188"/>
      <c r="I58" s="188"/>
      <c r="J58" s="188"/>
      <c r="K58" s="194"/>
      <c r="L58" s="190"/>
      <c r="M58" s="194"/>
      <c r="T58" s="187"/>
      <c r="U58" s="189"/>
      <c r="V58" s="189"/>
      <c r="W58" s="189"/>
      <c r="X58" s="189"/>
      <c r="Y58" s="189"/>
      <c r="Z58" s="189"/>
      <c r="AA58" s="189"/>
      <c r="AB58" s="189"/>
      <c r="AC58" s="189"/>
      <c r="AD58" s="190"/>
      <c r="AE58" s="191"/>
      <c r="AF58" s="192"/>
      <c r="AG58" s="191"/>
      <c r="AH58" s="191"/>
      <c r="AI58" s="191"/>
      <c r="AJ58" s="193"/>
    </row>
    <row r="59" spans="1:36" x14ac:dyDescent="0.2">
      <c r="A59" s="187"/>
      <c r="B59" s="188"/>
      <c r="C59" s="188"/>
      <c r="D59" s="188"/>
      <c r="E59" s="188"/>
      <c r="F59" s="188"/>
      <c r="G59" s="188"/>
      <c r="H59" s="188"/>
      <c r="I59" s="188"/>
      <c r="J59" s="188"/>
      <c r="K59" s="194"/>
      <c r="L59" s="190"/>
      <c r="M59" s="194"/>
      <c r="T59" s="187"/>
      <c r="U59" s="189"/>
      <c r="V59" s="189"/>
      <c r="W59" s="189"/>
      <c r="X59" s="189"/>
      <c r="Y59" s="189"/>
      <c r="Z59" s="189"/>
      <c r="AA59" s="189"/>
      <c r="AB59" s="189"/>
      <c r="AC59" s="189"/>
      <c r="AD59" s="190"/>
      <c r="AE59" s="191"/>
      <c r="AF59" s="192"/>
      <c r="AG59" s="191"/>
      <c r="AH59" s="191"/>
      <c r="AI59" s="191"/>
      <c r="AJ59" s="193"/>
    </row>
    <row r="60" spans="1:36" x14ac:dyDescent="0.2">
      <c r="A60" s="187"/>
      <c r="B60" s="188"/>
      <c r="C60" s="188"/>
      <c r="D60" s="188"/>
      <c r="E60" s="188"/>
      <c r="F60" s="188"/>
      <c r="G60" s="188"/>
      <c r="H60" s="188"/>
      <c r="I60" s="188"/>
      <c r="J60" s="188"/>
      <c r="K60" s="194"/>
      <c r="L60" s="190"/>
      <c r="M60" s="194"/>
      <c r="T60" s="187"/>
      <c r="U60" s="189"/>
      <c r="V60" s="189"/>
      <c r="W60" s="189"/>
      <c r="X60" s="189"/>
      <c r="Y60" s="189"/>
      <c r="Z60" s="189"/>
      <c r="AA60" s="189"/>
      <c r="AB60" s="189"/>
      <c r="AC60" s="189"/>
      <c r="AD60" s="190"/>
      <c r="AE60" s="191"/>
      <c r="AF60" s="192"/>
      <c r="AG60" s="191"/>
      <c r="AH60" s="191"/>
      <c r="AI60" s="191"/>
      <c r="AJ60" s="193"/>
    </row>
    <row r="61" spans="1:36" x14ac:dyDescent="0.2">
      <c r="A61" s="187"/>
      <c r="B61" s="188"/>
      <c r="C61" s="188"/>
      <c r="D61" s="188"/>
      <c r="E61" s="188"/>
      <c r="F61" s="188"/>
      <c r="G61" s="188"/>
      <c r="H61" s="188"/>
      <c r="I61" s="188"/>
      <c r="J61" s="188"/>
      <c r="K61" s="194"/>
      <c r="L61" s="190"/>
      <c r="M61" s="194"/>
      <c r="T61" s="187"/>
      <c r="U61" s="189"/>
      <c r="V61" s="189"/>
      <c r="W61" s="189"/>
      <c r="X61" s="189"/>
      <c r="Y61" s="189"/>
      <c r="Z61" s="189"/>
      <c r="AA61" s="189"/>
      <c r="AB61" s="189"/>
      <c r="AC61" s="189"/>
      <c r="AD61" s="190"/>
      <c r="AE61" s="191"/>
      <c r="AF61" s="192"/>
      <c r="AG61" s="191"/>
      <c r="AH61" s="191"/>
      <c r="AI61" s="191"/>
      <c r="AJ61" s="193"/>
    </row>
    <row r="62" spans="1:36" x14ac:dyDescent="0.2">
      <c r="A62" s="187"/>
      <c r="B62" s="188"/>
      <c r="C62" s="188"/>
      <c r="D62" s="188"/>
      <c r="E62" s="188"/>
      <c r="F62" s="188"/>
      <c r="G62" s="188"/>
      <c r="H62" s="188"/>
      <c r="I62" s="188"/>
      <c r="J62" s="188"/>
      <c r="K62" s="194"/>
      <c r="L62" s="190"/>
      <c r="M62" s="194"/>
      <c r="T62" s="187"/>
      <c r="U62" s="189"/>
      <c r="V62" s="189"/>
      <c r="W62" s="189"/>
      <c r="X62" s="189"/>
      <c r="Y62" s="189"/>
      <c r="Z62" s="189"/>
      <c r="AA62" s="189"/>
      <c r="AB62" s="189"/>
      <c r="AC62" s="189"/>
      <c r="AD62" s="190"/>
      <c r="AE62" s="191"/>
      <c r="AF62" s="192"/>
      <c r="AG62" s="191"/>
      <c r="AH62" s="191"/>
      <c r="AI62" s="191"/>
      <c r="AJ62" s="193"/>
    </row>
    <row r="63" spans="1:36" x14ac:dyDescent="0.2">
      <c r="A63" s="187"/>
      <c r="B63" s="188"/>
      <c r="C63" s="188"/>
      <c r="D63" s="188"/>
      <c r="E63" s="188"/>
      <c r="F63" s="188"/>
      <c r="G63" s="188"/>
      <c r="H63" s="188"/>
      <c r="I63" s="188"/>
      <c r="J63" s="188"/>
      <c r="K63" s="194"/>
      <c r="L63" s="190"/>
      <c r="M63" s="194"/>
      <c r="T63" s="187"/>
      <c r="U63" s="189"/>
      <c r="V63" s="189"/>
      <c r="W63" s="189"/>
      <c r="X63" s="189"/>
      <c r="Y63" s="189"/>
      <c r="Z63" s="189"/>
      <c r="AA63" s="189"/>
      <c r="AB63" s="189"/>
      <c r="AC63" s="189"/>
      <c r="AD63" s="190"/>
      <c r="AE63" s="191"/>
      <c r="AF63" s="192"/>
      <c r="AG63" s="191"/>
      <c r="AH63" s="191"/>
      <c r="AI63" s="191"/>
      <c r="AJ63" s="193"/>
    </row>
    <row r="64" spans="1:36" x14ac:dyDescent="0.2">
      <c r="A64" s="187"/>
      <c r="B64" s="188"/>
      <c r="C64" s="188"/>
      <c r="D64" s="188"/>
      <c r="E64" s="188"/>
      <c r="F64" s="188"/>
      <c r="G64" s="188"/>
      <c r="H64" s="188"/>
      <c r="I64" s="188"/>
      <c r="J64" s="188"/>
      <c r="K64" s="194"/>
      <c r="L64" s="190"/>
      <c r="M64" s="194"/>
      <c r="T64" s="187"/>
      <c r="U64" s="189"/>
      <c r="V64" s="189"/>
      <c r="W64" s="189"/>
      <c r="X64" s="189"/>
      <c r="Y64" s="189"/>
      <c r="Z64" s="189"/>
      <c r="AA64" s="189"/>
      <c r="AB64" s="189"/>
      <c r="AC64" s="189"/>
      <c r="AD64" s="190"/>
      <c r="AE64" s="191"/>
      <c r="AF64" s="192"/>
      <c r="AG64" s="191"/>
      <c r="AH64" s="191"/>
      <c r="AI64" s="191"/>
      <c r="AJ64" s="193"/>
    </row>
    <row r="65" spans="1:37" x14ac:dyDescent="0.2">
      <c r="A65" s="187"/>
      <c r="B65" s="188"/>
      <c r="C65" s="188"/>
      <c r="D65" s="188"/>
      <c r="E65" s="188"/>
      <c r="F65" s="188"/>
      <c r="G65" s="188"/>
      <c r="H65" s="188"/>
      <c r="I65" s="188"/>
      <c r="J65" s="188"/>
      <c r="K65" s="194"/>
      <c r="L65" s="190"/>
      <c r="M65" s="194"/>
      <c r="T65" s="187"/>
      <c r="U65" s="189"/>
      <c r="V65" s="189"/>
      <c r="W65" s="189"/>
      <c r="X65" s="189"/>
      <c r="Y65" s="189"/>
      <c r="Z65" s="189"/>
      <c r="AA65" s="189"/>
      <c r="AB65" s="189"/>
      <c r="AC65" s="189"/>
      <c r="AD65" s="190"/>
      <c r="AE65" s="191"/>
      <c r="AF65" s="192"/>
      <c r="AG65" s="191"/>
      <c r="AH65" s="191"/>
      <c r="AI65" s="191"/>
      <c r="AJ65" s="193"/>
    </row>
    <row r="66" spans="1:37" x14ac:dyDescent="0.2">
      <c r="A66" s="187"/>
      <c r="B66" s="188"/>
      <c r="C66" s="188"/>
      <c r="D66" s="188"/>
      <c r="E66" s="188"/>
      <c r="F66" s="188"/>
      <c r="G66" s="188"/>
      <c r="H66" s="188"/>
      <c r="I66" s="188"/>
      <c r="J66" s="188"/>
      <c r="K66" s="194"/>
      <c r="L66" s="190"/>
      <c r="M66" s="194"/>
      <c r="T66" s="187"/>
      <c r="U66" s="189"/>
      <c r="V66" s="189"/>
      <c r="W66" s="189"/>
      <c r="X66" s="189"/>
      <c r="Y66" s="189"/>
      <c r="Z66" s="189"/>
      <c r="AA66" s="189"/>
      <c r="AB66" s="189"/>
      <c r="AC66" s="189"/>
      <c r="AD66" s="190"/>
      <c r="AE66" s="191"/>
      <c r="AF66" s="192"/>
      <c r="AG66" s="191"/>
      <c r="AH66" s="191"/>
      <c r="AI66" s="191"/>
      <c r="AJ66" s="193"/>
    </row>
    <row r="67" spans="1:37" x14ac:dyDescent="0.2">
      <c r="A67" s="187"/>
      <c r="B67" s="188"/>
      <c r="C67" s="188"/>
      <c r="D67" s="188"/>
      <c r="E67" s="188"/>
      <c r="F67" s="188"/>
      <c r="G67" s="188"/>
      <c r="H67" s="188"/>
      <c r="I67" s="188"/>
      <c r="J67" s="188"/>
      <c r="K67" s="194"/>
      <c r="L67" s="190"/>
      <c r="M67" s="194"/>
      <c r="T67" s="187"/>
      <c r="U67" s="189"/>
      <c r="V67" s="189"/>
      <c r="W67" s="189"/>
      <c r="X67" s="189"/>
      <c r="Y67" s="189"/>
      <c r="Z67" s="189"/>
      <c r="AA67" s="189"/>
      <c r="AB67" s="189"/>
      <c r="AC67" s="189"/>
      <c r="AD67" s="190"/>
      <c r="AE67" s="191"/>
      <c r="AF67" s="192"/>
      <c r="AG67" s="191"/>
      <c r="AH67" s="191"/>
      <c r="AI67" s="191"/>
      <c r="AJ67" s="193"/>
    </row>
    <row r="68" spans="1:37" x14ac:dyDescent="0.2">
      <c r="A68" s="187"/>
      <c r="B68" s="188"/>
      <c r="C68" s="188"/>
      <c r="D68" s="188"/>
      <c r="E68" s="188"/>
      <c r="F68" s="188"/>
      <c r="G68" s="188"/>
      <c r="H68" s="188"/>
      <c r="I68" s="188"/>
      <c r="J68" s="188"/>
      <c r="K68" s="194"/>
      <c r="L68" s="190"/>
      <c r="M68" s="194"/>
      <c r="T68" s="187"/>
      <c r="U68" s="189"/>
      <c r="V68" s="189"/>
      <c r="W68" s="189"/>
      <c r="X68" s="189"/>
      <c r="Y68" s="189"/>
      <c r="Z68" s="189"/>
      <c r="AA68" s="189"/>
      <c r="AB68" s="189"/>
      <c r="AC68" s="189"/>
      <c r="AD68" s="190"/>
      <c r="AE68" s="191"/>
      <c r="AF68" s="192"/>
      <c r="AG68" s="191"/>
      <c r="AH68" s="191"/>
      <c r="AI68" s="191"/>
      <c r="AJ68" s="193"/>
    </row>
    <row r="69" spans="1:37" x14ac:dyDescent="0.2">
      <c r="A69" s="187"/>
      <c r="B69" s="188"/>
      <c r="C69" s="188"/>
      <c r="D69" s="188"/>
      <c r="E69" s="188"/>
      <c r="F69" s="188"/>
      <c r="G69" s="188"/>
      <c r="H69" s="188"/>
      <c r="I69" s="188"/>
      <c r="J69" s="188"/>
      <c r="K69" s="194"/>
      <c r="L69" s="190"/>
      <c r="M69" s="194"/>
      <c r="T69" s="187"/>
      <c r="U69" s="189"/>
      <c r="V69" s="189"/>
      <c r="W69" s="189"/>
      <c r="X69" s="189"/>
      <c r="Y69" s="189"/>
      <c r="Z69" s="189"/>
      <c r="AA69" s="189"/>
      <c r="AB69" s="189"/>
      <c r="AC69" s="189"/>
      <c r="AD69" s="190"/>
      <c r="AE69" s="191"/>
      <c r="AF69" s="192"/>
      <c r="AG69" s="191"/>
      <c r="AH69" s="191"/>
      <c r="AI69" s="191"/>
      <c r="AJ69" s="193"/>
    </row>
    <row r="70" spans="1:37" x14ac:dyDescent="0.2">
      <c r="A70" s="187"/>
      <c r="B70" s="188"/>
      <c r="C70" s="188"/>
      <c r="D70" s="188"/>
      <c r="E70" s="188"/>
      <c r="F70" s="188"/>
      <c r="G70" s="188"/>
      <c r="H70" s="188"/>
      <c r="I70" s="188"/>
      <c r="J70" s="188"/>
      <c r="K70" s="194"/>
      <c r="L70" s="190"/>
      <c r="M70" s="194"/>
      <c r="T70" s="187"/>
      <c r="U70" s="189"/>
      <c r="V70" s="189"/>
      <c r="W70" s="189"/>
      <c r="X70" s="189"/>
      <c r="Y70" s="189"/>
      <c r="Z70" s="189"/>
      <c r="AA70" s="189"/>
      <c r="AB70" s="189"/>
      <c r="AC70" s="189"/>
      <c r="AD70" s="190"/>
      <c r="AE70" s="191"/>
      <c r="AF70" s="192"/>
      <c r="AG70" s="195"/>
      <c r="AH70" s="195"/>
      <c r="AI70" s="195"/>
      <c r="AJ70" s="193"/>
      <c r="AK70" s="194"/>
    </row>
    <row r="71" spans="1:37" x14ac:dyDescent="0.2">
      <c r="A71" s="187"/>
      <c r="B71" s="188"/>
      <c r="C71" s="188"/>
      <c r="D71" s="188"/>
      <c r="E71" s="188"/>
      <c r="F71" s="188"/>
      <c r="G71" s="188"/>
      <c r="H71" s="188"/>
      <c r="I71" s="188"/>
      <c r="J71" s="188"/>
      <c r="K71" s="194"/>
      <c r="L71" s="190"/>
      <c r="M71" s="194"/>
      <c r="T71" s="187"/>
      <c r="U71" s="189"/>
      <c r="V71" s="189"/>
      <c r="W71" s="189"/>
      <c r="X71" s="189"/>
      <c r="Y71" s="189"/>
      <c r="Z71" s="189"/>
      <c r="AA71" s="189"/>
      <c r="AB71" s="189"/>
      <c r="AC71" s="189"/>
      <c r="AD71" s="190"/>
      <c r="AE71" s="191"/>
      <c r="AF71" s="192"/>
      <c r="AG71" s="197"/>
      <c r="AH71" s="197"/>
      <c r="AI71" s="197"/>
      <c r="AJ71" s="193"/>
      <c r="AK71" s="194"/>
    </row>
    <row r="72" spans="1:37" x14ac:dyDescent="0.2">
      <c r="A72" s="187"/>
      <c r="B72" s="188"/>
      <c r="C72" s="188"/>
      <c r="D72" s="188"/>
      <c r="E72" s="188"/>
      <c r="F72" s="188"/>
      <c r="G72" s="188"/>
      <c r="H72" s="188"/>
      <c r="I72" s="188"/>
      <c r="J72" s="188"/>
      <c r="K72" s="194"/>
      <c r="L72" s="190"/>
      <c r="M72" s="194"/>
      <c r="T72" s="187"/>
      <c r="U72" s="189"/>
      <c r="V72" s="189"/>
      <c r="W72" s="189"/>
      <c r="X72" s="189"/>
      <c r="Y72" s="189"/>
      <c r="Z72" s="189"/>
      <c r="AA72" s="189"/>
      <c r="AB72" s="189"/>
      <c r="AC72" s="189"/>
      <c r="AD72" s="190"/>
      <c r="AE72" s="191"/>
      <c r="AF72" s="192"/>
      <c r="AG72" s="191"/>
      <c r="AH72" s="191"/>
      <c r="AI72" s="191"/>
      <c r="AJ72" s="193"/>
    </row>
    <row r="73" spans="1:37" x14ac:dyDescent="0.2">
      <c r="A73" s="187"/>
      <c r="B73" s="188"/>
      <c r="C73" s="188"/>
      <c r="D73" s="188"/>
      <c r="E73" s="188"/>
      <c r="F73" s="188"/>
      <c r="G73" s="188"/>
      <c r="H73" s="188"/>
      <c r="I73" s="188"/>
      <c r="J73" s="188"/>
      <c r="K73" s="194"/>
      <c r="L73" s="190"/>
      <c r="M73" s="194"/>
      <c r="T73" s="187"/>
      <c r="U73" s="189"/>
      <c r="V73" s="189"/>
      <c r="W73" s="189"/>
      <c r="X73" s="189"/>
      <c r="Y73" s="189"/>
      <c r="Z73" s="189"/>
      <c r="AA73" s="189"/>
      <c r="AB73" s="189"/>
      <c r="AC73" s="189"/>
      <c r="AD73" s="190"/>
      <c r="AE73" s="191"/>
      <c r="AF73" s="192"/>
      <c r="AG73" s="191"/>
      <c r="AH73" s="189"/>
      <c r="AI73" s="189"/>
      <c r="AJ73" s="193"/>
    </row>
    <row r="74" spans="1:37" x14ac:dyDescent="0.2">
      <c r="A74" s="187"/>
      <c r="B74" s="188"/>
      <c r="C74" s="188"/>
      <c r="D74" s="188"/>
      <c r="E74" s="188"/>
      <c r="F74" s="188"/>
      <c r="G74" s="188"/>
      <c r="H74" s="188"/>
      <c r="I74" s="188"/>
      <c r="J74" s="188"/>
      <c r="K74" s="188"/>
      <c r="L74" s="189"/>
      <c r="M74" s="188"/>
      <c r="U74" s="200"/>
      <c r="V74" s="200"/>
      <c r="W74" s="200"/>
      <c r="X74" s="200"/>
      <c r="Y74" s="200"/>
      <c r="Z74" s="200"/>
      <c r="AA74" s="201"/>
      <c r="AB74" s="201"/>
      <c r="AC74" s="200"/>
      <c r="AE74" s="191"/>
      <c r="AF74" s="191"/>
      <c r="AG74" s="182"/>
      <c r="AH74" s="191"/>
      <c r="AI74" s="189"/>
      <c r="AJ74" s="193"/>
    </row>
    <row r="75" spans="1:37" ht="12" customHeight="1" x14ac:dyDescent="0.2">
      <c r="A75" s="187"/>
      <c r="B75" s="188"/>
      <c r="C75" s="188"/>
      <c r="D75" s="188"/>
      <c r="E75" s="188"/>
      <c r="F75" s="188"/>
      <c r="G75" s="188"/>
      <c r="H75" s="188"/>
      <c r="I75" s="188"/>
      <c r="J75" s="188"/>
      <c r="K75" s="194"/>
      <c r="L75" s="190"/>
      <c r="M75" s="194"/>
      <c r="U75" s="200"/>
      <c r="V75" s="200"/>
      <c r="W75" s="200"/>
      <c r="X75" s="200"/>
      <c r="Y75" s="200"/>
      <c r="Z75" s="200"/>
      <c r="AA75" s="201"/>
      <c r="AB75" s="201"/>
      <c r="AC75" s="200"/>
      <c r="AE75" s="191"/>
      <c r="AF75" s="191"/>
      <c r="AG75" s="191"/>
      <c r="AH75" s="191"/>
      <c r="AI75" s="191"/>
      <c r="AJ75" s="193"/>
    </row>
    <row r="76" spans="1:37" x14ac:dyDescent="0.25">
      <c r="I76" s="203"/>
    </row>
    <row r="77" spans="1:37" x14ac:dyDescent="0.25">
      <c r="A77" s="181"/>
    </row>
    <row r="78" spans="1:37" x14ac:dyDescent="0.25">
      <c r="A78" s="183"/>
    </row>
    <row r="79" spans="1:37" x14ac:dyDescent="0.2">
      <c r="A79" s="184"/>
      <c r="B79" s="183"/>
      <c r="C79" s="183"/>
      <c r="D79" s="183"/>
      <c r="E79" s="183"/>
      <c r="F79" s="183"/>
      <c r="G79" s="183"/>
      <c r="H79" s="183"/>
      <c r="I79" s="183"/>
      <c r="J79" s="183"/>
      <c r="K79" s="183"/>
      <c r="L79" s="183"/>
    </row>
    <row r="80" spans="1:37" x14ac:dyDescent="0.2">
      <c r="A80" s="187"/>
      <c r="B80" s="188"/>
      <c r="C80" s="188"/>
      <c r="D80" s="188"/>
      <c r="E80" s="188"/>
      <c r="F80" s="188"/>
      <c r="G80" s="188"/>
      <c r="H80" s="188"/>
      <c r="I80" s="188"/>
      <c r="J80" s="188"/>
      <c r="K80" s="194"/>
      <c r="L80" s="194"/>
    </row>
    <row r="81" spans="1:12" x14ac:dyDescent="0.2">
      <c r="A81" s="187"/>
      <c r="B81" s="188"/>
      <c r="C81" s="188"/>
      <c r="D81" s="188"/>
      <c r="E81" s="188"/>
      <c r="F81" s="188"/>
      <c r="G81" s="188"/>
      <c r="H81" s="188"/>
      <c r="I81" s="188"/>
      <c r="J81" s="188"/>
      <c r="K81" s="194"/>
      <c r="L81" s="194"/>
    </row>
    <row r="82" spans="1:12" x14ac:dyDescent="0.2">
      <c r="A82" s="187"/>
      <c r="B82" s="188"/>
      <c r="C82" s="188"/>
      <c r="D82" s="188"/>
      <c r="E82" s="188"/>
      <c r="F82" s="188"/>
      <c r="G82" s="188"/>
      <c r="H82" s="188"/>
      <c r="I82" s="188"/>
      <c r="J82" s="188"/>
      <c r="K82" s="194"/>
      <c r="L82" s="194"/>
    </row>
    <row r="83" spans="1:12" x14ac:dyDescent="0.2">
      <c r="A83" s="187"/>
      <c r="B83" s="188"/>
      <c r="C83" s="188"/>
      <c r="D83" s="188"/>
      <c r="E83" s="188"/>
      <c r="F83" s="188"/>
      <c r="G83" s="188"/>
      <c r="H83" s="188"/>
      <c r="I83" s="188"/>
      <c r="J83" s="188"/>
      <c r="K83" s="194"/>
      <c r="L83" s="194"/>
    </row>
    <row r="84" spans="1:12" x14ac:dyDescent="0.2">
      <c r="A84" s="187"/>
      <c r="B84" s="188"/>
      <c r="C84" s="188"/>
      <c r="D84" s="188"/>
      <c r="E84" s="188"/>
      <c r="F84" s="188"/>
      <c r="G84" s="188"/>
      <c r="H84" s="188"/>
      <c r="I84" s="188"/>
      <c r="J84" s="188"/>
      <c r="K84" s="194"/>
      <c r="L84" s="194"/>
    </row>
    <row r="85" spans="1:12" x14ac:dyDescent="0.2">
      <c r="A85" s="187"/>
      <c r="B85" s="188"/>
      <c r="C85" s="188"/>
      <c r="D85" s="188"/>
      <c r="E85" s="188"/>
      <c r="F85" s="188"/>
      <c r="G85" s="188"/>
      <c r="H85" s="188"/>
      <c r="I85" s="188"/>
      <c r="J85" s="188"/>
      <c r="K85" s="194"/>
      <c r="L85" s="194"/>
    </row>
    <row r="86" spans="1:12" x14ac:dyDescent="0.2">
      <c r="A86" s="187"/>
      <c r="B86" s="188"/>
      <c r="C86" s="188"/>
      <c r="D86" s="188"/>
      <c r="E86" s="188"/>
      <c r="F86" s="188"/>
      <c r="G86" s="188"/>
      <c r="H86" s="188"/>
      <c r="I86" s="188"/>
      <c r="J86" s="188"/>
      <c r="K86" s="194"/>
      <c r="L86" s="194"/>
    </row>
    <row r="87" spans="1:12" x14ac:dyDescent="0.2">
      <c r="A87" s="187"/>
      <c r="B87" s="188"/>
      <c r="C87" s="188"/>
      <c r="D87" s="188"/>
      <c r="E87" s="188"/>
      <c r="F87" s="188"/>
      <c r="G87" s="188"/>
      <c r="H87" s="188"/>
      <c r="I87" s="188"/>
      <c r="J87" s="188"/>
      <c r="K87" s="194"/>
      <c r="L87" s="194"/>
    </row>
    <row r="88" spans="1:12" x14ac:dyDescent="0.2">
      <c r="A88" s="187"/>
      <c r="B88" s="188"/>
      <c r="C88" s="188"/>
      <c r="D88" s="188"/>
      <c r="E88" s="188"/>
      <c r="F88" s="188"/>
      <c r="G88" s="188"/>
      <c r="H88" s="188"/>
      <c r="I88" s="188"/>
      <c r="J88" s="188"/>
      <c r="K88" s="194"/>
      <c r="L88" s="194"/>
    </row>
    <row r="89" spans="1:12" x14ac:dyDescent="0.2">
      <c r="A89" s="187"/>
      <c r="B89" s="188"/>
      <c r="C89" s="188"/>
      <c r="D89" s="188"/>
      <c r="E89" s="188"/>
      <c r="F89" s="188"/>
      <c r="G89" s="188"/>
      <c r="H89" s="188"/>
      <c r="I89" s="188"/>
      <c r="J89" s="188"/>
      <c r="K89" s="194"/>
      <c r="L89" s="194"/>
    </row>
    <row r="90" spans="1:12" x14ac:dyDescent="0.2">
      <c r="A90" s="187"/>
      <c r="B90" s="188"/>
      <c r="C90" s="188"/>
      <c r="D90" s="188"/>
      <c r="E90" s="188"/>
      <c r="F90" s="188"/>
      <c r="G90" s="188"/>
      <c r="H90" s="188"/>
      <c r="I90" s="188"/>
      <c r="J90" s="188"/>
      <c r="K90" s="194"/>
      <c r="L90" s="194"/>
    </row>
    <row r="91" spans="1:12" x14ac:dyDescent="0.2">
      <c r="A91" s="187"/>
      <c r="B91" s="188"/>
      <c r="C91" s="188"/>
      <c r="D91" s="188"/>
      <c r="E91" s="188"/>
      <c r="F91" s="188"/>
      <c r="G91" s="188"/>
      <c r="H91" s="188"/>
      <c r="I91" s="188"/>
      <c r="J91" s="188"/>
      <c r="K91" s="194"/>
      <c r="L91" s="194"/>
    </row>
    <row r="92" spans="1:12" x14ac:dyDescent="0.2">
      <c r="A92" s="187"/>
      <c r="B92" s="188"/>
      <c r="C92" s="188"/>
      <c r="D92" s="188"/>
      <c r="E92" s="188"/>
      <c r="F92" s="188"/>
      <c r="G92" s="188"/>
      <c r="H92" s="188"/>
      <c r="I92" s="188"/>
      <c r="J92" s="188"/>
      <c r="K92" s="194"/>
      <c r="L92" s="194"/>
    </row>
    <row r="93" spans="1:12" x14ac:dyDescent="0.2">
      <c r="A93" s="187"/>
      <c r="B93" s="188"/>
      <c r="C93" s="188"/>
      <c r="D93" s="188"/>
      <c r="E93" s="188"/>
      <c r="F93" s="188"/>
      <c r="G93" s="188"/>
      <c r="H93" s="188"/>
      <c r="I93" s="188"/>
      <c r="J93" s="188"/>
      <c r="K93" s="194"/>
      <c r="L93" s="194"/>
    </row>
    <row r="94" spans="1:12" x14ac:dyDescent="0.2">
      <c r="A94" s="187"/>
      <c r="B94" s="188"/>
      <c r="C94" s="188"/>
      <c r="D94" s="188"/>
      <c r="E94" s="188"/>
      <c r="F94" s="188"/>
      <c r="G94" s="188"/>
      <c r="H94" s="188"/>
      <c r="I94" s="188"/>
      <c r="J94" s="188"/>
      <c r="K94" s="194"/>
      <c r="L94" s="194"/>
    </row>
    <row r="95" spans="1:12" x14ac:dyDescent="0.2">
      <c r="A95" s="187"/>
      <c r="B95" s="188"/>
      <c r="C95" s="188"/>
      <c r="D95" s="188"/>
      <c r="E95" s="188"/>
      <c r="F95" s="188"/>
      <c r="G95" s="188"/>
      <c r="H95" s="188"/>
      <c r="I95" s="188"/>
      <c r="J95" s="188"/>
      <c r="K95" s="194"/>
      <c r="L95" s="194"/>
    </row>
    <row r="96" spans="1:12" x14ac:dyDescent="0.2">
      <c r="A96" s="187"/>
      <c r="B96" s="188"/>
      <c r="C96" s="188"/>
      <c r="D96" s="188"/>
      <c r="E96" s="188"/>
      <c r="F96" s="188"/>
      <c r="G96" s="188"/>
      <c r="H96" s="188"/>
      <c r="I96" s="188"/>
      <c r="J96" s="188"/>
      <c r="K96" s="194"/>
      <c r="L96" s="194"/>
    </row>
    <row r="97" spans="1:12" x14ac:dyDescent="0.2">
      <c r="A97" s="187"/>
      <c r="B97" s="188"/>
      <c r="C97" s="188"/>
      <c r="D97" s="188"/>
      <c r="E97" s="188"/>
      <c r="F97" s="188"/>
      <c r="G97" s="188"/>
      <c r="H97" s="188"/>
      <c r="I97" s="188"/>
      <c r="J97" s="188"/>
      <c r="K97" s="194"/>
      <c r="L97" s="194"/>
    </row>
    <row r="98" spans="1:12" x14ac:dyDescent="0.2">
      <c r="A98" s="187"/>
      <c r="B98" s="188"/>
      <c r="C98" s="188"/>
      <c r="D98" s="188"/>
      <c r="E98" s="188"/>
      <c r="F98" s="188"/>
      <c r="G98" s="188"/>
      <c r="H98" s="188"/>
      <c r="I98" s="188"/>
      <c r="J98" s="188"/>
      <c r="K98" s="194"/>
      <c r="L98" s="194"/>
    </row>
    <row r="102" spans="1:12" x14ac:dyDescent="0.25">
      <c r="A102" s="181"/>
    </row>
    <row r="103" spans="1:12" x14ac:dyDescent="0.25">
      <c r="A103" s="183"/>
    </row>
    <row r="104" spans="1:12" x14ac:dyDescent="0.2">
      <c r="A104" s="184"/>
      <c r="B104" s="183"/>
      <c r="C104" s="183"/>
      <c r="D104" s="183"/>
      <c r="E104" s="183"/>
      <c r="F104" s="183"/>
      <c r="G104" s="183"/>
      <c r="H104" s="183"/>
      <c r="I104" s="183"/>
      <c r="J104" s="183"/>
      <c r="K104" s="183"/>
      <c r="L104" s="183"/>
    </row>
    <row r="105" spans="1:12" x14ac:dyDescent="0.2">
      <c r="A105" s="187"/>
      <c r="B105" s="188"/>
      <c r="C105" s="188"/>
      <c r="D105" s="188"/>
      <c r="E105" s="188"/>
      <c r="F105" s="188"/>
      <c r="G105" s="188"/>
      <c r="H105" s="188"/>
      <c r="I105" s="188"/>
      <c r="J105" s="188"/>
      <c r="K105" s="194"/>
      <c r="L105" s="194"/>
    </row>
    <row r="106" spans="1:12" x14ac:dyDescent="0.2">
      <c r="A106" s="187"/>
      <c r="B106" s="188"/>
      <c r="C106" s="188"/>
      <c r="D106" s="188"/>
      <c r="E106" s="188"/>
      <c r="F106" s="188"/>
      <c r="G106" s="188"/>
      <c r="H106" s="188"/>
      <c r="I106" s="188"/>
      <c r="J106" s="188"/>
      <c r="K106" s="194"/>
      <c r="L106" s="194"/>
    </row>
    <row r="107" spans="1:12" x14ac:dyDescent="0.2">
      <c r="A107" s="187"/>
      <c r="B107" s="188"/>
      <c r="C107" s="188"/>
      <c r="D107" s="188"/>
      <c r="E107" s="188"/>
      <c r="F107" s="188"/>
      <c r="G107" s="188"/>
      <c r="H107" s="188"/>
      <c r="I107" s="188"/>
      <c r="J107" s="188"/>
      <c r="K107" s="194"/>
      <c r="L107" s="194"/>
    </row>
    <row r="108" spans="1:12" x14ac:dyDescent="0.2">
      <c r="A108" s="187"/>
      <c r="B108" s="188"/>
      <c r="C108" s="188"/>
      <c r="D108" s="188"/>
      <c r="E108" s="188"/>
      <c r="F108" s="188"/>
      <c r="G108" s="188"/>
      <c r="H108" s="188"/>
      <c r="I108" s="188"/>
      <c r="J108" s="188"/>
      <c r="K108" s="194"/>
      <c r="L108" s="194"/>
    </row>
    <row r="109" spans="1:12" x14ac:dyDescent="0.2">
      <c r="A109" s="187"/>
      <c r="B109" s="188"/>
      <c r="C109" s="188"/>
      <c r="D109" s="188"/>
      <c r="E109" s="188"/>
      <c r="F109" s="188"/>
      <c r="G109" s="188"/>
      <c r="H109" s="188"/>
      <c r="I109" s="188"/>
      <c r="J109" s="188"/>
      <c r="K109" s="194"/>
      <c r="L109" s="194"/>
    </row>
    <row r="110" spans="1:12" x14ac:dyDescent="0.2">
      <c r="A110" s="187"/>
      <c r="B110" s="188"/>
      <c r="C110" s="188"/>
      <c r="D110" s="188"/>
      <c r="E110" s="188"/>
      <c r="F110" s="188"/>
      <c r="G110" s="188"/>
      <c r="H110" s="188"/>
      <c r="I110" s="188"/>
      <c r="J110" s="188"/>
      <c r="K110" s="194"/>
      <c r="L110" s="194"/>
    </row>
    <row r="111" spans="1:12" x14ac:dyDescent="0.2">
      <c r="A111" s="187"/>
      <c r="B111" s="188"/>
      <c r="C111" s="188"/>
      <c r="D111" s="188"/>
      <c r="E111" s="188"/>
      <c r="F111" s="188"/>
      <c r="G111" s="188"/>
      <c r="H111" s="188"/>
      <c r="I111" s="188"/>
      <c r="J111" s="188"/>
      <c r="K111" s="194"/>
      <c r="L111" s="194"/>
    </row>
    <row r="112" spans="1:12" x14ac:dyDescent="0.2">
      <c r="A112" s="187"/>
      <c r="B112" s="188"/>
      <c r="C112" s="188"/>
      <c r="D112" s="188"/>
      <c r="E112" s="188"/>
      <c r="F112" s="188"/>
      <c r="G112" s="188"/>
      <c r="H112" s="188"/>
      <c r="I112" s="188"/>
      <c r="J112" s="188"/>
      <c r="K112" s="194"/>
      <c r="L112" s="194"/>
    </row>
    <row r="113" spans="1:12" x14ac:dyDescent="0.2">
      <c r="A113" s="187"/>
      <c r="B113" s="188"/>
      <c r="C113" s="188"/>
      <c r="D113" s="188"/>
      <c r="E113" s="188"/>
      <c r="F113" s="188"/>
      <c r="G113" s="188"/>
      <c r="H113" s="188"/>
      <c r="I113" s="188"/>
      <c r="J113" s="188"/>
      <c r="K113" s="194"/>
      <c r="L113" s="194"/>
    </row>
    <row r="114" spans="1:12" x14ac:dyDescent="0.2">
      <c r="A114" s="187"/>
      <c r="B114" s="188"/>
      <c r="C114" s="188"/>
      <c r="D114" s="188"/>
      <c r="E114" s="188"/>
      <c r="F114" s="188"/>
      <c r="G114" s="188"/>
      <c r="H114" s="188"/>
      <c r="I114" s="188"/>
      <c r="J114" s="188"/>
      <c r="K114" s="194"/>
      <c r="L114" s="194"/>
    </row>
    <row r="115" spans="1:12" x14ac:dyDescent="0.2">
      <c r="A115" s="187"/>
      <c r="B115" s="188"/>
      <c r="C115" s="188"/>
      <c r="D115" s="188"/>
      <c r="E115" s="188"/>
      <c r="F115" s="188"/>
      <c r="G115" s="188"/>
      <c r="H115" s="188"/>
      <c r="I115" s="188"/>
      <c r="J115" s="188"/>
      <c r="K115" s="194"/>
      <c r="L115" s="194"/>
    </row>
    <row r="116" spans="1:12" x14ac:dyDescent="0.2">
      <c r="A116" s="187"/>
      <c r="B116" s="188"/>
      <c r="C116" s="188"/>
      <c r="D116" s="188"/>
      <c r="E116" s="188"/>
      <c r="F116" s="188"/>
      <c r="G116" s="188"/>
      <c r="H116" s="188"/>
      <c r="I116" s="188"/>
      <c r="J116" s="188"/>
      <c r="K116" s="194"/>
      <c r="L116" s="194"/>
    </row>
    <row r="117" spans="1:12" x14ac:dyDescent="0.2">
      <c r="A117" s="187"/>
      <c r="B117" s="188"/>
      <c r="C117" s="188"/>
      <c r="D117" s="188"/>
      <c r="E117" s="188"/>
      <c r="F117" s="188"/>
      <c r="G117" s="188"/>
      <c r="H117" s="188"/>
      <c r="I117" s="188"/>
      <c r="J117" s="188"/>
      <c r="K117" s="194"/>
      <c r="L117" s="194"/>
    </row>
    <row r="118" spans="1:12" x14ac:dyDescent="0.2">
      <c r="A118" s="187"/>
      <c r="B118" s="188"/>
      <c r="C118" s="188"/>
      <c r="D118" s="188"/>
      <c r="E118" s="188"/>
      <c r="F118" s="188"/>
      <c r="G118" s="188"/>
      <c r="H118" s="188"/>
      <c r="I118" s="188"/>
      <c r="J118" s="188"/>
      <c r="K118" s="194"/>
      <c r="L118" s="194"/>
    </row>
    <row r="119" spans="1:12" x14ac:dyDescent="0.2">
      <c r="A119" s="187"/>
      <c r="B119" s="188"/>
      <c r="C119" s="188"/>
      <c r="D119" s="188"/>
      <c r="E119" s="188"/>
      <c r="F119" s="188"/>
      <c r="G119" s="188"/>
      <c r="H119" s="188"/>
      <c r="I119" s="188"/>
      <c r="J119" s="188"/>
      <c r="K119" s="194"/>
      <c r="L119" s="194"/>
    </row>
    <row r="120" spans="1:12" x14ac:dyDescent="0.2">
      <c r="A120" s="187"/>
      <c r="B120" s="188"/>
      <c r="C120" s="188"/>
      <c r="D120" s="188"/>
      <c r="E120" s="188"/>
      <c r="F120" s="188"/>
      <c r="G120" s="188"/>
      <c r="H120" s="188"/>
      <c r="I120" s="188"/>
      <c r="J120" s="188"/>
      <c r="K120" s="194"/>
      <c r="L120" s="194"/>
    </row>
    <row r="121" spans="1:12" x14ac:dyDescent="0.2">
      <c r="A121" s="187"/>
      <c r="B121" s="188"/>
      <c r="C121" s="188"/>
      <c r="D121" s="188"/>
      <c r="E121" s="188"/>
      <c r="F121" s="188"/>
      <c r="G121" s="188"/>
      <c r="H121" s="188"/>
      <c r="I121" s="188"/>
      <c r="J121" s="188"/>
      <c r="K121" s="194"/>
      <c r="L121" s="194"/>
    </row>
    <row r="122" spans="1:12" x14ac:dyDescent="0.2">
      <c r="A122" s="187"/>
      <c r="B122" s="188"/>
      <c r="C122" s="188"/>
      <c r="D122" s="188"/>
      <c r="E122" s="188"/>
      <c r="F122" s="188"/>
      <c r="G122" s="188"/>
      <c r="H122" s="188"/>
      <c r="I122" s="188"/>
      <c r="J122" s="188"/>
      <c r="K122" s="194"/>
      <c r="L122" s="194"/>
    </row>
    <row r="123" spans="1:12" x14ac:dyDescent="0.2">
      <c r="A123" s="187"/>
      <c r="B123" s="188"/>
      <c r="C123" s="188"/>
      <c r="D123" s="188"/>
      <c r="E123" s="188"/>
      <c r="F123" s="188"/>
      <c r="G123" s="188"/>
      <c r="H123" s="188"/>
      <c r="I123" s="188"/>
      <c r="J123" s="188"/>
      <c r="K123" s="194"/>
      <c r="L123" s="194"/>
    </row>
  </sheetData>
  <pageMargins left="0.75" right="0.75" top="1.6354166666666667" bottom="1" header="0.5" footer="0.5"/>
  <pageSetup orientation="portrait" r:id="rId1"/>
  <headerFooter alignWithMargins="0">
    <oddHeader>&amp;R&amp;8KPSC Case No. 2023-00092
Commission Staff's First Set of Data Requests
Dated May 22, 2023
Item No. 8
Attachment 9
Page &amp;P of &amp;N</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24E279619F95042B749F285AD849710" ma:contentTypeVersion="6" ma:contentTypeDescription="Create a new document." ma:contentTypeScope="" ma:versionID="9efcb60d1043213120baa1c2a5ced3c4">
  <xsd:schema xmlns:xsd="http://www.w3.org/2001/XMLSchema" xmlns:xs="http://www.w3.org/2001/XMLSchema" xmlns:p="http://schemas.microsoft.com/office/2006/metadata/properties" xmlns:ns2="3a237afa-4e34-4ed2-a661-6b50ee752538" xmlns:ns3="3cfa24eb-7003-41d4-9e13-8a6000afb2b1" targetNamespace="http://schemas.microsoft.com/office/2006/metadata/properties" ma:root="true" ma:fieldsID="df7372a9d273fb1b6632fac54e022f6b" ns2:_="" ns3:_="">
    <xsd:import namespace="3a237afa-4e34-4ed2-a661-6b50ee752538"/>
    <xsd:import namespace="3cfa24eb-7003-41d4-9e13-8a6000afb2b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237afa-4e34-4ed2-a661-6b50ee7525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fa24eb-7003-41d4-9e13-8a6000afb2b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MTIzNzQ8L1VzZXJOYW1lPjxEYXRlVGltZT41LzEwLzIwMjMgNzo1MjozMyBQTTwvRGF0ZVRpbWU+PExhYmVsU3RyaW5nPkFFUCBJbnRlcm5hbDwvTGFiZWxTdHJpbmc+PC9pdGVtPjwvbGFiZWxIaXN0b3J5Pg==</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ADBA5007-03DF-450D-80ED-FAFCE0AD764D}">
  <ds:schemaRefs>
    <ds:schemaRef ds:uri="http://schemas.microsoft.com/sharepoint/v3/contenttype/forms"/>
  </ds:schemaRefs>
</ds:datastoreItem>
</file>

<file path=customXml/itemProps2.xml><?xml version="1.0" encoding="utf-8"?>
<ds:datastoreItem xmlns:ds="http://schemas.openxmlformats.org/officeDocument/2006/customXml" ds:itemID="{963ACA07-BDD0-4BE8-AC0B-DB42B49293DB}">
  <ds:schemaRefs>
    <ds:schemaRef ds:uri="http://purl.org/dc/elements/1.1/"/>
    <ds:schemaRef ds:uri="http://purl.org/dc/terms/"/>
    <ds:schemaRef ds:uri="http://www.w3.org/XML/1998/namespace"/>
    <ds:schemaRef ds:uri="http://purl.org/dc/dcmitype/"/>
    <ds:schemaRef ds:uri="http://schemas.microsoft.com/office/2006/metadata/properties"/>
    <ds:schemaRef ds:uri="http://schemas.microsoft.com/office/2006/documentManagement/types"/>
    <ds:schemaRef ds:uri="3a237afa-4e34-4ed2-a661-6b50ee752538"/>
    <ds:schemaRef ds:uri="http://schemas.microsoft.com/office/infopath/2007/PartnerControls"/>
    <ds:schemaRef ds:uri="http://schemas.openxmlformats.org/package/2006/metadata/core-properties"/>
    <ds:schemaRef ds:uri="3cfa24eb-7003-41d4-9e13-8a6000afb2b1"/>
  </ds:schemaRefs>
</ds:datastoreItem>
</file>

<file path=customXml/itemProps3.xml><?xml version="1.0" encoding="utf-8"?>
<ds:datastoreItem xmlns:ds="http://schemas.openxmlformats.org/officeDocument/2006/customXml" ds:itemID="{0C1171DC-AFAD-402D-9D98-79D581EA39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237afa-4e34-4ed2-a661-6b50ee752538"/>
    <ds:schemaRef ds:uri="3cfa24eb-7003-41d4-9e13-8a6000afb2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D72285D-005F-48A4-ADC8-3E6237CD1199}">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B54AA3CE-0587-4D02-BD3E-0200B962FB0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PJM_RTO_Load</vt:lpstr>
      <vt:lpstr>Natural Gas Prices</vt:lpstr>
      <vt:lpstr>Coal Prices</vt:lpstr>
      <vt:lpstr>CO2 Emission Prices</vt:lpstr>
      <vt:lpstr>Load Growth</vt:lpstr>
      <vt:lpstr>ELCC</vt:lpstr>
      <vt:lpstr>Tax Credits</vt:lpstr>
      <vt:lpstr>Capital Cost Comparison</vt:lpstr>
      <vt:lpstr>Supply Mix Charts</vt:lpstr>
      <vt:lpstr>Capacity Mix</vt:lpstr>
      <vt:lpstr>Generation Mix</vt:lpstr>
      <vt:lpstr>Energy Prices</vt:lpstr>
      <vt:lpstr>Inflation</vt:lpstr>
      <vt:lpstr>Capacity Costs</vt:lpstr>
      <vt:lpstr>2019 Energy Prices</vt:lpstr>
      <vt:lpstr>ELCC Charts</vt:lpstr>
      <vt:lpstr>Stochastic Inputs</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Gregory J Soller</dc:creator>
  <cp:keywords/>
  <dc:description/>
  <cp:lastModifiedBy>s212374</cp:lastModifiedBy>
  <cp:revision/>
  <dcterms:created xsi:type="dcterms:W3CDTF">2023-01-28T08:58:16Z</dcterms:created>
  <dcterms:modified xsi:type="dcterms:W3CDTF">2023-06-20T16:26:15Z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ffd51a4-5314-4c60-bce6-0affc34d9cd7_Enabled">
    <vt:lpwstr>true</vt:lpwstr>
  </property>
  <property fmtid="{D5CDD505-2E9C-101B-9397-08002B2CF9AE}" pid="3" name="MSIP_Label_dffd51a4-5314-4c60-bce6-0affc34d9cd7_SetDate">
    <vt:lpwstr>2023-01-28T08:58:16Z</vt:lpwstr>
  </property>
  <property fmtid="{D5CDD505-2E9C-101B-9397-08002B2CF9AE}" pid="4" name="MSIP_Label_dffd51a4-5314-4c60-bce6-0affc34d9cd7_Method">
    <vt:lpwstr>Standard</vt:lpwstr>
  </property>
  <property fmtid="{D5CDD505-2E9C-101B-9397-08002B2CF9AE}" pid="5" name="MSIP_Label_dffd51a4-5314-4c60-bce6-0affc34d9cd7_Name">
    <vt:lpwstr>dffd51a4-5314-4c60-bce6-0affc34d9cd7</vt:lpwstr>
  </property>
  <property fmtid="{D5CDD505-2E9C-101B-9397-08002B2CF9AE}" pid="6" name="MSIP_Label_dffd51a4-5314-4c60-bce6-0affc34d9cd7_SiteId">
    <vt:lpwstr>4a156c19-bc94-41ac-aacf-954686490869</vt:lpwstr>
  </property>
  <property fmtid="{D5CDD505-2E9C-101B-9397-08002B2CF9AE}" pid="7" name="MSIP_Label_dffd51a4-5314-4c60-bce6-0affc34d9cd7_ActionId">
    <vt:lpwstr>43b06fc0-a31b-446d-a8f1-08acdd7c06c8</vt:lpwstr>
  </property>
  <property fmtid="{D5CDD505-2E9C-101B-9397-08002B2CF9AE}" pid="8" name="MSIP_Label_dffd51a4-5314-4c60-bce6-0affc34d9cd7_ContentBits">
    <vt:lpwstr>0</vt:lpwstr>
  </property>
  <property fmtid="{D5CDD505-2E9C-101B-9397-08002B2CF9AE}" pid="9" name="{A44787D4-0540-4523-9961-78E4036D8C6D}">
    <vt:lpwstr>{849678C0-5485-4254-8B19-A3B30AA1FD03}</vt:lpwstr>
  </property>
  <property fmtid="{D5CDD505-2E9C-101B-9397-08002B2CF9AE}" pid="10" name="ContentTypeId">
    <vt:lpwstr>0x010100E24E279619F95042B749F285AD849710</vt:lpwstr>
  </property>
  <property fmtid="{D5CDD505-2E9C-101B-9397-08002B2CF9AE}" pid="11" name="Tax" linkTarget="Prop_Tax">
    <vt:lpwstr>#REF!</vt:lpwstr>
  </property>
  <property fmtid="{D5CDD505-2E9C-101B-9397-08002B2CF9AE}" pid="12" name="Tax_Rate" linkTarget="Prop_Tax_Rate">
    <vt:lpwstr>#REF!</vt:lpwstr>
  </property>
  <property fmtid="{D5CDD505-2E9C-101B-9397-08002B2CF9AE}" pid="13" name="docIndexRef">
    <vt:lpwstr>7315bfe2-0f74-477f-ab94-5e70b3311ef3</vt:lpwstr>
  </property>
  <property fmtid="{D5CDD505-2E9C-101B-9397-08002B2CF9AE}" pid="14" name="bjSaver">
    <vt:lpwstr>lvsgbvZhZpDG41LJt3mCDTRQNEDVqpbk</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6" name="bjDocumentLabelXML-0">
    <vt:lpwstr>ames.com/2008/01/sie/internal/label"&gt;&lt;element uid="50c31824-0780-4910-87d1-eaaffd182d42" value="" /&gt;&lt;element uid="d14f5c36-f44a-4315-b438-005cfe8f069f" value="" /&gt;&lt;/sisl&gt;</vt:lpwstr>
  </property>
  <property fmtid="{D5CDD505-2E9C-101B-9397-08002B2CF9AE}" pid="17" name="bjDocumentSecurityLabel">
    <vt:lpwstr>AEP Internal</vt:lpwstr>
  </property>
  <property fmtid="{D5CDD505-2E9C-101B-9397-08002B2CF9AE}" pid="18" name="MSIP_Label_69f43042-6bda-44b2-91eb-eca3d3d484f4_SiteId">
    <vt:lpwstr>15f3c881-6b03-4ff6-8559-77bf5177818f</vt:lpwstr>
  </property>
  <property fmtid="{D5CDD505-2E9C-101B-9397-08002B2CF9AE}" pid="19" name="MSIP_Label_69f43042-6bda-44b2-91eb-eca3d3d484f4_Name">
    <vt:lpwstr>AEP Internal</vt:lpwstr>
  </property>
  <property fmtid="{D5CDD505-2E9C-101B-9397-08002B2CF9AE}" pid="20" name="MSIP_Label_69f43042-6bda-44b2-91eb-eca3d3d484f4_Enabled">
    <vt:lpwstr>true</vt:lpwstr>
  </property>
  <property fmtid="{D5CDD505-2E9C-101B-9397-08002B2CF9AE}" pid="21" name="bjClsUserRVM">
    <vt:lpwstr>[]</vt:lpwstr>
  </property>
  <property fmtid="{D5CDD505-2E9C-101B-9397-08002B2CF9AE}" pid="22" name="bjLabelHistoryID">
    <vt:lpwstr>{8D72285D-005F-48A4-ADC8-3E6237CD1199}</vt:lpwstr>
  </property>
</Properties>
</file>