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65AB416C-3FB8-477A-873F-4F81A27F37F0}" xr6:coauthVersionLast="47" xr6:coauthVersionMax="47" xr10:uidLastSave="{00000000-0000-0000-0000-000000000000}"/>
  <bookViews>
    <workbookView xWindow="-18105" yWindow="3525" windowWidth="16560" windowHeight="10845" activeTab="1" xr2:uid="{2CB71FEA-B757-4F25-B03D-380F841968EA}"/>
  </bookViews>
  <sheets>
    <sheet name="DepreciationSch_06-30-2022" sheetId="3" r:id="rId1"/>
    <sheet name="DeprAdj" sheetId="1" r:id="rId2"/>
  </sheets>
  <externalReferences>
    <externalReference r:id="rId3"/>
  </externalReferences>
  <definedNames>
    <definedName name="_xlnm.Print_Area" localSheetId="1">DeprAdj!$B$2:$I$55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7" i="3" l="1"/>
  <c r="O99" i="3" s="1"/>
  <c r="N97" i="3"/>
  <c r="N99" i="3" s="1"/>
  <c r="M97" i="3"/>
  <c r="M99" i="3" s="1"/>
  <c r="P95" i="3"/>
  <c r="Q95" i="3" s="1"/>
  <c r="P94" i="3"/>
  <c r="Q94" i="3" s="1"/>
  <c r="P93" i="3"/>
  <c r="Q93" i="3" s="1"/>
  <c r="P92" i="3"/>
  <c r="Q92" i="3" s="1"/>
  <c r="P91" i="3"/>
  <c r="Q91" i="3" s="1"/>
  <c r="P90" i="3"/>
  <c r="Q90" i="3" s="1"/>
  <c r="P89" i="3"/>
  <c r="Q89" i="3" s="1"/>
  <c r="P88" i="3"/>
  <c r="Q88" i="3" s="1"/>
  <c r="P87" i="3"/>
  <c r="Q87" i="3" s="1"/>
  <c r="P86" i="3"/>
  <c r="Q86" i="3" s="1"/>
  <c r="P85" i="3"/>
  <c r="Q85" i="3" s="1"/>
  <c r="P84" i="3"/>
  <c r="Q84" i="3" s="1"/>
  <c r="P83" i="3"/>
  <c r="Q83" i="3" s="1"/>
  <c r="P82" i="3"/>
  <c r="Q82" i="3" s="1"/>
  <c r="P81" i="3"/>
  <c r="Q81" i="3" s="1"/>
  <c r="P80" i="3"/>
  <c r="Q80" i="3" s="1"/>
  <c r="P79" i="3"/>
  <c r="Q79" i="3" s="1"/>
  <c r="P78" i="3"/>
  <c r="Q78" i="3" s="1"/>
  <c r="P77" i="3"/>
  <c r="Q77" i="3" s="1"/>
  <c r="P76" i="3"/>
  <c r="Q76" i="3" s="1"/>
  <c r="P75" i="3"/>
  <c r="Q75" i="3" s="1"/>
  <c r="P74" i="3"/>
  <c r="Q74" i="3" s="1"/>
  <c r="P73" i="3"/>
  <c r="Q73" i="3" s="1"/>
  <c r="P72" i="3"/>
  <c r="Q72" i="3" s="1"/>
  <c r="P71" i="3"/>
  <c r="Q71" i="3" s="1"/>
  <c r="P70" i="3"/>
  <c r="Q70" i="3" s="1"/>
  <c r="P69" i="3"/>
  <c r="Q69" i="3" s="1"/>
  <c r="P68" i="3"/>
  <c r="Q68" i="3" s="1"/>
  <c r="P67" i="3"/>
  <c r="Q67" i="3" s="1"/>
  <c r="P66" i="3"/>
  <c r="Q66" i="3" s="1"/>
  <c r="P65" i="3"/>
  <c r="Q65" i="3" s="1"/>
  <c r="P64" i="3"/>
  <c r="Q64" i="3" s="1"/>
  <c r="P63" i="3"/>
  <c r="Q63" i="3" s="1"/>
  <c r="P62" i="3"/>
  <c r="Q62" i="3" s="1"/>
  <c r="P61" i="3"/>
  <c r="Q61" i="3" s="1"/>
  <c r="P60" i="3"/>
  <c r="Q60" i="3" s="1"/>
  <c r="P59" i="3"/>
  <c r="Q59" i="3" s="1"/>
  <c r="P58" i="3"/>
  <c r="Q58" i="3" s="1"/>
  <c r="P57" i="3"/>
  <c r="Q57" i="3" s="1"/>
  <c r="P56" i="3"/>
  <c r="Q56" i="3" s="1"/>
  <c r="P55" i="3"/>
  <c r="Q55" i="3" s="1"/>
  <c r="P54" i="3"/>
  <c r="Q54" i="3" s="1"/>
  <c r="P53" i="3"/>
  <c r="Q53" i="3" s="1"/>
  <c r="P52" i="3"/>
  <c r="Q52" i="3" s="1"/>
  <c r="P51" i="3"/>
  <c r="Q51" i="3" s="1"/>
  <c r="P50" i="3"/>
  <c r="Q50" i="3" s="1"/>
  <c r="P49" i="3"/>
  <c r="Q49" i="3" s="1"/>
  <c r="P48" i="3"/>
  <c r="Q48" i="3" s="1"/>
  <c r="P47" i="3"/>
  <c r="Q47" i="3" s="1"/>
  <c r="P46" i="3"/>
  <c r="Q46" i="3" s="1"/>
  <c r="P45" i="3"/>
  <c r="Q45" i="3" s="1"/>
  <c r="P44" i="3"/>
  <c r="Q44" i="3" s="1"/>
  <c r="P43" i="3"/>
  <c r="Q43" i="3" s="1"/>
  <c r="P42" i="3"/>
  <c r="Q42" i="3" s="1"/>
  <c r="P41" i="3"/>
  <c r="Q41" i="3" s="1"/>
  <c r="P40" i="3"/>
  <c r="Q40" i="3" s="1"/>
  <c r="P39" i="3"/>
  <c r="Q39" i="3" s="1"/>
  <c r="P38" i="3"/>
  <c r="Q38" i="3" s="1"/>
  <c r="P37" i="3"/>
  <c r="Q37" i="3" s="1"/>
  <c r="P36" i="3"/>
  <c r="Q36" i="3" s="1"/>
  <c r="P35" i="3"/>
  <c r="Q35" i="3" s="1"/>
  <c r="P34" i="3"/>
  <c r="Q34" i="3" s="1"/>
  <c r="P33" i="3"/>
  <c r="Q33" i="3" s="1"/>
  <c r="P32" i="3"/>
  <c r="Q32" i="3" s="1"/>
  <c r="P31" i="3"/>
  <c r="Q31" i="3" s="1"/>
  <c r="P30" i="3"/>
  <c r="Q30" i="3" s="1"/>
  <c r="P29" i="3"/>
  <c r="Q29" i="3" s="1"/>
  <c r="P28" i="3"/>
  <c r="Q28" i="3" s="1"/>
  <c r="P27" i="3"/>
  <c r="Q27" i="3" s="1"/>
  <c r="P26" i="3"/>
  <c r="Q26" i="3" s="1"/>
  <c r="P25" i="3"/>
  <c r="Q25" i="3" s="1"/>
  <c r="P24" i="3"/>
  <c r="Q24" i="3" s="1"/>
  <c r="P23" i="3"/>
  <c r="Q23" i="3" s="1"/>
  <c r="P22" i="3"/>
  <c r="Q22" i="3" s="1"/>
  <c r="P21" i="3"/>
  <c r="Q21" i="3" s="1"/>
  <c r="P20" i="3"/>
  <c r="Q20" i="3" s="1"/>
  <c r="P19" i="3"/>
  <c r="Q19" i="3" s="1"/>
  <c r="P18" i="3"/>
  <c r="Q18" i="3" s="1"/>
  <c r="P17" i="3"/>
  <c r="D52" i="1"/>
  <c r="E51" i="1"/>
  <c r="F51" i="1" s="1"/>
  <c r="H51" i="1" s="1"/>
  <c r="E50" i="1"/>
  <c r="F50" i="1" s="1"/>
  <c r="H50" i="1" s="1"/>
  <c r="E49" i="1"/>
  <c r="F49" i="1" s="1"/>
  <c r="H49" i="1" s="1"/>
  <c r="E48" i="1"/>
  <c r="F48" i="1" s="1"/>
  <c r="H48" i="1" s="1"/>
  <c r="E47" i="1"/>
  <c r="F47" i="1" s="1"/>
  <c r="H47" i="1" s="1"/>
  <c r="E46" i="1"/>
  <c r="H39" i="1"/>
  <c r="D36" i="1"/>
  <c r="H35" i="1"/>
  <c r="H34" i="1"/>
  <c r="H33" i="1"/>
  <c r="D32" i="1"/>
  <c r="H32" i="1" s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G16" i="1"/>
  <c r="H16" i="1" s="1"/>
  <c r="H15" i="1"/>
  <c r="H14" i="1"/>
  <c r="H13" i="1"/>
  <c r="G12" i="1"/>
  <c r="H12" i="1" s="1"/>
  <c r="H11" i="1"/>
  <c r="H10" i="1"/>
  <c r="P97" i="3" l="1"/>
  <c r="P99" i="3" s="1"/>
  <c r="Q17" i="3"/>
  <c r="Q97" i="3" s="1"/>
  <c r="Q99" i="3" s="1"/>
  <c r="E57" i="1"/>
  <c r="F46" i="1"/>
  <c r="H46" i="1" s="1"/>
  <c r="H52" i="1" s="1"/>
  <c r="H36" i="1" s="1"/>
  <c r="H38" i="1" s="1"/>
  <c r="H40" i="1" s="1"/>
</calcChain>
</file>

<file path=xl/sharedStrings.xml><?xml version="1.0" encoding="utf-8"?>
<sst xmlns="http://schemas.openxmlformats.org/spreadsheetml/2006/main" count="159" uniqueCount="102">
  <si>
    <t>Table A</t>
  </si>
  <si>
    <t>DEPRECIATION EXPENSE ADJUSTMENTS</t>
  </si>
  <si>
    <t>Green River Valley Water District</t>
  </si>
  <si>
    <t>Asset</t>
  </si>
  <si>
    <t>Pro forma</t>
  </si>
  <si>
    <t>Description</t>
  </si>
  <si>
    <t>Cost *</t>
  </si>
  <si>
    <t>Life</t>
  </si>
  <si>
    <t>Depr. Exp.</t>
  </si>
  <si>
    <t>Structures &amp; Improvements</t>
  </si>
  <si>
    <t>Structure &amp; Impr Office Building</t>
  </si>
  <si>
    <t>Collecting &amp; Impounding Reservoirs</t>
  </si>
  <si>
    <t>River Intakes</t>
  </si>
  <si>
    <t>Supply Mains</t>
  </si>
  <si>
    <t>Electric Pumping Equipment</t>
  </si>
  <si>
    <t>Water Treatment Equipment</t>
  </si>
  <si>
    <t>Distr Reservoirs &amp; Standpipes</t>
  </si>
  <si>
    <t>Pumping Equipment</t>
  </si>
  <si>
    <t>Trans. &amp; Distribution Mains</t>
  </si>
  <si>
    <t>Services</t>
  </si>
  <si>
    <t>Meters</t>
  </si>
  <si>
    <t>Hydrants</t>
  </si>
  <si>
    <t>Transportation Equipment</t>
  </si>
  <si>
    <t>Tools, Shop &amp; Equipment</t>
  </si>
  <si>
    <t>Power Operated Equipment</t>
  </si>
  <si>
    <t>T &amp; D Mains</t>
  </si>
  <si>
    <t>Office Furniture</t>
  </si>
  <si>
    <t>Shop Equipment</t>
  </si>
  <si>
    <t>Backhoe</t>
  </si>
  <si>
    <t>New Water Treatment Plant</t>
  </si>
  <si>
    <t>varies</t>
  </si>
  <si>
    <t>TOTAL PRO FORMA DEPRECIATION EXPENSE</t>
  </si>
  <si>
    <t xml:space="preserve">     Less Reported Depreciaton Expense</t>
  </si>
  <si>
    <t>Depreciation Expense Adjustment</t>
  </si>
  <si>
    <t>NEW WATER TREATMENT PLANT PROJECT</t>
  </si>
  <si>
    <t>Asset Class</t>
  </si>
  <si>
    <t>Constr. Cost</t>
  </si>
  <si>
    <t>%</t>
  </si>
  <si>
    <t>Project Cost</t>
  </si>
  <si>
    <t>Concrete Structures</t>
  </si>
  <si>
    <t>Piping</t>
  </si>
  <si>
    <t>Treatment Equipment</t>
  </si>
  <si>
    <t>Laboratory Equipment</t>
  </si>
  <si>
    <t xml:space="preserve">     Totals</t>
  </si>
  <si>
    <t xml:space="preserve">  *  Costs from 06/30/22 Depr. Exp. Sch. associated with assets that contributed to depr. exp. in the test  year.</t>
  </si>
  <si>
    <t>11-2345678</t>
  </si>
  <si>
    <t>GREEN RIVER VALLEY WATER DISTRICT [81831]</t>
  </si>
  <si>
    <t>07/01/2021 - 06/30/2022</t>
  </si>
  <si>
    <t>Depreciation Expense</t>
  </si>
  <si>
    <t>Sorted: General - tax link</t>
  </si>
  <si>
    <t>Federal</t>
  </si>
  <si>
    <t>System No.</t>
  </si>
  <si>
    <t>S</t>
  </si>
  <si>
    <t>Date In Service</t>
  </si>
  <si>
    <t>Method / Conv.</t>
  </si>
  <si>
    <t>Cost / Other Basis</t>
  </si>
  <si>
    <t>Beg. Accum. Depreciation</t>
  </si>
  <si>
    <t>Current Depreciation</t>
  </si>
  <si>
    <t>Net Book Value</t>
  </si>
  <si>
    <t>990, Pg 10 #1 - Form 990, Page 10</t>
  </si>
  <si>
    <t>LAND AND LAND RIGHTS</t>
  </si>
  <si>
    <t>No Calc /N/A</t>
  </si>
  <si>
    <t>L &amp; LRIGHTS STRUCTURES AND IMPROVS</t>
  </si>
  <si>
    <t>L &amp; L RIGHTS WATER TREATMENT</t>
  </si>
  <si>
    <t>L % L RIGHTS HYDRANTS</t>
  </si>
  <si>
    <t>STRUCTURES AND IMPROVEMENTS</t>
  </si>
  <si>
    <t>SL /N/A</t>
  </si>
  <si>
    <t>STRUCTURES AND IMPROVEMENTS OFFICE BUILDING</t>
  </si>
  <si>
    <t>RIVER INTAKES</t>
  </si>
  <si>
    <t>COLLECTING AND IMPOUNDING RES</t>
  </si>
  <si>
    <t>SUPPLY MAINS</t>
  </si>
  <si>
    <t>ELECTRIC PUMPING EQUIPMENT</t>
  </si>
  <si>
    <t>WATER TRTEATMENT EQUIPMENT</t>
  </si>
  <si>
    <t>DISTRIBUTION RES AND STAND PIPES</t>
  </si>
  <si>
    <t>T &amp; D MAINS</t>
  </si>
  <si>
    <t>SERVICES</t>
  </si>
  <si>
    <t>METERS</t>
  </si>
  <si>
    <t>METER INSTALLATIONS</t>
  </si>
  <si>
    <t>HYDRANTS</t>
  </si>
  <si>
    <t>OTHER PLANT</t>
  </si>
  <si>
    <t>OFFICE FURNITURE AND FIXTURES</t>
  </si>
  <si>
    <t>TRANSPORTATION EQUIPMENT</t>
  </si>
  <si>
    <t>TOOLS AND SHOP EQUIPMENT</t>
  </si>
  <si>
    <t>LAB EQUIPMENT</t>
  </si>
  <si>
    <t>POWER OPERATED EQUIPMENT</t>
  </si>
  <si>
    <t>COMMUNICATION EQUIPMENT</t>
  </si>
  <si>
    <t>Water Treatment Equip</t>
  </si>
  <si>
    <t>Transmission and Dist Lines</t>
  </si>
  <si>
    <t>Transportation Equip Dump TR</t>
  </si>
  <si>
    <t>Truck and Bed</t>
  </si>
  <si>
    <t>Trans Equipment</t>
  </si>
  <si>
    <t>M /HY</t>
  </si>
  <si>
    <t>Crain</t>
  </si>
  <si>
    <t>Hammer</t>
  </si>
  <si>
    <t>Power operated equip</t>
  </si>
  <si>
    <t>CONSTRUCTION IN PROGRESS</t>
  </si>
  <si>
    <t>Subtotal: 990, Pg 10 #1 - Form 990, Page 10</t>
  </si>
  <si>
    <t>Less dispositions and exchanges:</t>
  </si>
  <si>
    <t>Net for: 990, Pg 10 #1 - Form 990, Page 10</t>
  </si>
  <si>
    <t>Page 2 of 2</t>
  </si>
  <si>
    <t>End Accum
Depreciation</t>
  </si>
  <si>
    <t>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</si>
</sst>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"/>
    <numFmt numFmtId="168" formatCode="#,##0.0000"/>
  </numFmts>
  <fonts count="20">
    <font>
      <sz val="12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indexed="8"/>
      <name val="ARIAL"/>
      <charset val="1"/>
    </font>
    <font>
      <sz val="8"/>
      <color indexed="8"/>
      <name val="CCHBold8"/>
      <family val="2"/>
      <charset val="1"/>
    </font>
    <font>
      <sz val="10"/>
      <color indexed="8"/>
      <name val="CCHBold10"/>
      <charset val="1"/>
    </font>
    <font>
      <sz val="14"/>
      <color indexed="8"/>
      <name val="CCHBold14"/>
      <family val="2"/>
      <charset val="1"/>
    </font>
    <font>
      <b/>
      <sz val="7"/>
      <color indexed="8"/>
      <name val="CCHBold8"/>
      <family val="2"/>
      <charset val="1"/>
    </font>
    <font>
      <b/>
      <sz val="8"/>
      <color indexed="8"/>
      <name val="CCHNormal8"/>
      <family val="2"/>
      <charset val="1"/>
    </font>
    <font>
      <b/>
      <sz val="7"/>
      <color indexed="8"/>
      <name val="CCHNormal8"/>
      <family val="2"/>
      <charset val="1"/>
    </font>
    <font>
      <sz val="8"/>
      <color indexed="8"/>
      <name val="CCHNormal8"/>
      <family val="2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>
      <alignment vertical="top"/>
    </xf>
  </cellStyleXfs>
  <cellXfs count="97">
    <xf numFmtId="0" fontId="0" fillId="0" borderId="0" xfId="0"/>
    <xf numFmtId="0" fontId="2" fillId="0" borderId="0" xfId="0" applyFont="1"/>
    <xf numFmtId="3" fontId="2" fillId="0" borderId="0" xfId="0" applyNumberFormat="1" applyFont="1"/>
    <xf numFmtId="164" fontId="2" fillId="0" borderId="0" xfId="1" applyNumberFormat="1" applyFont="1" applyAlignment="1"/>
    <xf numFmtId="3" fontId="4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0" xfId="1" applyNumberFormat="1" applyFont="1" applyAlignment="1"/>
    <xf numFmtId="0" fontId="2" fillId="0" borderId="4" xfId="0" applyFont="1" applyBorder="1"/>
    <xf numFmtId="3" fontId="7" fillId="0" borderId="0" xfId="0" applyNumberFormat="1" applyFont="1" applyAlignment="1">
      <alignment horizontal="left" vertical="center"/>
    </xf>
    <xf numFmtId="0" fontId="2" fillId="0" borderId="6" xfId="0" applyFont="1" applyBorder="1"/>
    <xf numFmtId="3" fontId="7" fillId="0" borderId="7" xfId="0" applyNumberFormat="1" applyFont="1" applyBorder="1" applyAlignment="1">
      <alignment horizontal="center" vertical="center"/>
    </xf>
    <xf numFmtId="164" fontId="8" fillId="0" borderId="7" xfId="1" applyNumberFormat="1" applyFont="1" applyBorder="1" applyAlignment="1">
      <alignment horizontal="center" vertical="center"/>
    </xf>
    <xf numFmtId="3" fontId="2" fillId="0" borderId="8" xfId="0" applyNumberFormat="1" applyFont="1" applyBorder="1"/>
    <xf numFmtId="3" fontId="7" fillId="0" borderId="0" xfId="0" applyNumberFormat="1" applyFont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3" fontId="2" fillId="0" borderId="5" xfId="0" applyNumberFormat="1" applyFont="1" applyBorder="1"/>
    <xf numFmtId="43" fontId="8" fillId="0" borderId="0" xfId="1" applyFont="1" applyBorder="1" applyAlignment="1">
      <alignment horizontal="center" vertical="center"/>
    </xf>
    <xf numFmtId="43" fontId="8" fillId="0" borderId="0" xfId="1" applyFont="1" applyBorder="1" applyAlignment="1">
      <alignment horizontal="center"/>
    </xf>
    <xf numFmtId="43" fontId="9" fillId="0" borderId="0" xfId="1" applyFont="1" applyBorder="1" applyAlignment="1">
      <alignment horizontal="center" vertical="center"/>
    </xf>
    <xf numFmtId="43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65" fontId="2" fillId="0" borderId="0" xfId="1" applyNumberFormat="1" applyFont="1" applyBorder="1"/>
    <xf numFmtId="165" fontId="2" fillId="0" borderId="0" xfId="1" applyNumberFormat="1" applyFont="1" applyBorder="1" applyAlignment="1">
      <alignment horizontal="right" vertical="center"/>
    </xf>
    <xf numFmtId="164" fontId="2" fillId="0" borderId="0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43" fontId="2" fillId="0" borderId="0" xfId="1" applyFont="1" applyBorder="1"/>
    <xf numFmtId="165" fontId="2" fillId="0" borderId="0" xfId="1" quotePrefix="1" applyNumberFormat="1" applyFont="1" applyBorder="1"/>
    <xf numFmtId="165" fontId="2" fillId="0" borderId="0" xfId="1" applyNumberFormat="1" applyFont="1" applyBorder="1" applyAlignment="1"/>
    <xf numFmtId="165" fontId="2" fillId="0" borderId="0" xfId="1" applyNumberFormat="1" applyFont="1" applyBorder="1" applyAlignment="1">
      <alignment vertical="top"/>
    </xf>
    <xf numFmtId="164" fontId="2" fillId="0" borderId="0" xfId="1" applyNumberFormat="1" applyFont="1" applyBorder="1" applyAlignment="1">
      <alignment horizontal="right" vertical="top"/>
    </xf>
    <xf numFmtId="165" fontId="10" fillId="0" borderId="0" xfId="1" applyNumberFormat="1" applyFont="1" applyBorder="1" applyAlignment="1">
      <alignment vertical="top"/>
    </xf>
    <xf numFmtId="3" fontId="11" fillId="0" borderId="0" xfId="0" applyNumberFormat="1" applyFont="1" applyAlignment="1">
      <alignment horizontal="center"/>
    </xf>
    <xf numFmtId="165" fontId="8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/>
    <xf numFmtId="166" fontId="8" fillId="0" borderId="0" xfId="2" applyNumberFormat="1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165" fontId="10" fillId="0" borderId="0" xfId="1" applyNumberFormat="1" applyFont="1" applyBorder="1" applyAlignment="1">
      <alignment vertical="center"/>
    </xf>
    <xf numFmtId="166" fontId="2" fillId="0" borderId="0" xfId="2" applyNumberFormat="1" applyFont="1" applyBorder="1" applyAlignment="1">
      <alignment vertical="center"/>
    </xf>
    <xf numFmtId="165" fontId="1" fillId="0" borderId="7" xfId="1" applyNumberFormat="1" applyFont="1" applyBorder="1" applyAlignment="1"/>
    <xf numFmtId="165" fontId="2" fillId="0" borderId="7" xfId="1" applyNumberFormat="1" applyFont="1" applyBorder="1"/>
    <xf numFmtId="164" fontId="2" fillId="0" borderId="7" xfId="1" applyNumberFormat="1" applyFont="1" applyBorder="1" applyAlignment="1"/>
    <xf numFmtId="165" fontId="10" fillId="0" borderId="0" xfId="1" applyNumberFormat="1" applyFont="1" applyBorder="1" applyAlignment="1"/>
    <xf numFmtId="165" fontId="10" fillId="0" borderId="0" xfId="1" applyNumberFormat="1" applyFont="1" applyBorder="1" applyAlignment="1">
      <alignment horizontal="center"/>
    </xf>
    <xf numFmtId="164" fontId="10" fillId="0" borderId="0" xfId="1" applyNumberFormat="1" applyFont="1" applyBorder="1" applyAlignment="1">
      <alignment horizontal="center"/>
    </xf>
    <xf numFmtId="165" fontId="2" fillId="0" borderId="5" xfId="1" applyNumberFormat="1" applyFont="1" applyBorder="1"/>
    <xf numFmtId="165" fontId="2" fillId="0" borderId="0" xfId="1" applyNumberFormat="1" applyFont="1"/>
    <xf numFmtId="166" fontId="2" fillId="0" borderId="0" xfId="2" applyNumberFormat="1" applyFont="1" applyBorder="1"/>
    <xf numFmtId="10" fontId="2" fillId="0" borderId="0" xfId="3" applyNumberFormat="1" applyFont="1" applyBorder="1" applyAlignment="1"/>
    <xf numFmtId="164" fontId="2" fillId="0" borderId="0" xfId="1" applyNumberFormat="1" applyFont="1" applyBorder="1"/>
    <xf numFmtId="165" fontId="2" fillId="0" borderId="0" xfId="0" applyNumberFormat="1" applyFont="1"/>
    <xf numFmtId="165" fontId="10" fillId="0" borderId="0" xfId="1" applyNumberFormat="1" applyFont="1" applyBorder="1"/>
    <xf numFmtId="165" fontId="10" fillId="0" borderId="0" xfId="0" applyNumberFormat="1" applyFont="1"/>
    <xf numFmtId="167" fontId="2" fillId="0" borderId="0" xfId="0" applyNumberFormat="1" applyFont="1"/>
    <xf numFmtId="165" fontId="2" fillId="0" borderId="8" xfId="1" applyNumberFormat="1" applyFont="1" applyBorder="1"/>
    <xf numFmtId="0" fontId="12" fillId="0" borderId="0" xfId="4">
      <alignment vertical="top"/>
    </xf>
    <xf numFmtId="0" fontId="17" fillId="0" borderId="0" xfId="4" applyFont="1" applyAlignment="1">
      <alignment horizontal="center" vertical="top" wrapText="1"/>
    </xf>
    <xf numFmtId="168" fontId="19" fillId="0" borderId="0" xfId="4" applyNumberFormat="1" applyFont="1" applyAlignment="1">
      <alignment horizontal="right" vertical="top" wrapText="1"/>
    </xf>
    <xf numFmtId="4" fontId="19" fillId="0" borderId="0" xfId="4" applyNumberFormat="1" applyFont="1" applyAlignment="1">
      <alignment horizontal="right" vertical="top" wrapText="1"/>
    </xf>
    <xf numFmtId="4" fontId="17" fillId="0" borderId="10" xfId="4" applyNumberFormat="1" applyFont="1" applyBorder="1" applyAlignment="1">
      <alignment horizontal="right" vertical="top" wrapText="1"/>
    </xf>
    <xf numFmtId="4" fontId="19" fillId="0" borderId="9" xfId="4" applyNumberFormat="1" applyFont="1" applyBorder="1" applyAlignment="1">
      <alignment horizontal="right" vertical="top" wrapText="1"/>
    </xf>
    <xf numFmtId="0" fontId="12" fillId="0" borderId="0" xfId="4" applyFill="1">
      <alignment vertical="top"/>
    </xf>
    <xf numFmtId="4" fontId="17" fillId="0" borderId="0" xfId="4" applyNumberFormat="1" applyFont="1" applyFill="1" applyAlignment="1">
      <alignment horizontal="right" vertical="top" wrapText="1"/>
    </xf>
    <xf numFmtId="4" fontId="19" fillId="0" borderId="0" xfId="4" applyNumberFormat="1" applyFont="1" applyAlignment="1">
      <alignment vertical="top" wrapText="1"/>
    </xf>
    <xf numFmtId="4" fontId="19" fillId="0" borderId="9" xfId="4" applyNumberFormat="1" applyFont="1" applyBorder="1" applyAlignment="1">
      <alignment vertical="top" wrapText="1"/>
    </xf>
    <xf numFmtId="4" fontId="19" fillId="0" borderId="0" xfId="4" applyNumberFormat="1" applyFont="1" applyFill="1" applyAlignment="1">
      <alignment horizontal="right" vertical="top" wrapText="1"/>
    </xf>
    <xf numFmtId="0" fontId="16" fillId="0" borderId="9" xfId="4" applyFont="1" applyBorder="1" applyAlignment="1">
      <alignment horizontal="left" vertical="top" wrapText="1" readingOrder="1"/>
    </xf>
    <xf numFmtId="0" fontId="13" fillId="0" borderId="10" xfId="4" applyFont="1" applyBorder="1" applyAlignment="1">
      <alignment horizontal="center" vertical="top" wrapText="1" readingOrder="1"/>
    </xf>
    <xf numFmtId="0" fontId="16" fillId="0" borderId="0" xfId="4" applyFont="1" applyAlignment="1">
      <alignment horizontal="left" vertical="top" wrapText="1" readingOrder="1"/>
    </xf>
    <xf numFmtId="0" fontId="17" fillId="0" borderId="0" xfId="4" applyFont="1" applyFill="1" applyAlignment="1">
      <alignment horizontal="left" vertical="top" wrapText="1"/>
    </xf>
    <xf numFmtId="0" fontId="16" fillId="0" borderId="0" xfId="4" applyFont="1" applyFill="1" applyAlignment="1">
      <alignment horizontal="left" vertical="top" wrapText="1" readingOrder="1"/>
    </xf>
    <xf numFmtId="0" fontId="13" fillId="0" borderId="0" xfId="4" applyFont="1" applyAlignment="1">
      <alignment horizontal="left" vertical="top" wrapText="1"/>
    </xf>
    <xf numFmtId="0" fontId="13" fillId="0" borderId="0" xfId="4" applyFont="1" applyAlignment="1">
      <alignment horizontal="center" vertical="top" wrapText="1"/>
    </xf>
    <xf numFmtId="0" fontId="17" fillId="0" borderId="0" xfId="4" applyFont="1" applyAlignment="1">
      <alignment horizontal="center" vertical="top" wrapText="1" readingOrder="1"/>
    </xf>
    <xf numFmtId="0" fontId="17" fillId="0" borderId="0" xfId="4" applyFont="1" applyAlignment="1">
      <alignment horizontal="center" vertical="top" wrapText="1"/>
    </xf>
    <xf numFmtId="0" fontId="13" fillId="0" borderId="0" xfId="4" applyFont="1" applyAlignment="1">
      <alignment horizontal="center" vertical="top" wrapText="1" readingOrder="1"/>
    </xf>
    <xf numFmtId="0" fontId="14" fillId="0" borderId="0" xfId="4" applyFont="1" applyAlignment="1">
      <alignment horizontal="center" vertical="top" wrapText="1"/>
    </xf>
    <xf numFmtId="14" fontId="13" fillId="0" borderId="0" xfId="4" applyNumberFormat="1" applyFont="1" applyAlignment="1">
      <alignment horizontal="right" vertical="top" wrapText="1"/>
    </xf>
    <xf numFmtId="0" fontId="15" fillId="0" borderId="0" xfId="4" applyFont="1" applyAlignment="1">
      <alignment horizontal="center" vertical="top" wrapText="1"/>
    </xf>
    <xf numFmtId="19" fontId="13" fillId="0" borderId="0" xfId="4" applyNumberFormat="1" applyFont="1" applyAlignment="1">
      <alignment horizontal="right" vertical="top" wrapText="1"/>
    </xf>
    <xf numFmtId="0" fontId="17" fillId="0" borderId="0" xfId="4" applyFont="1" applyAlignment="1">
      <alignment horizontal="left" vertical="top" wrapText="1"/>
    </xf>
    <xf numFmtId="4" fontId="17" fillId="0" borderId="10" xfId="4" applyNumberFormat="1" applyFont="1" applyBorder="1" applyAlignment="1">
      <alignment horizontal="right" vertical="top" wrapText="1"/>
    </xf>
    <xf numFmtId="4" fontId="17" fillId="0" borderId="0" xfId="4" applyNumberFormat="1" applyFont="1" applyAlignment="1">
      <alignment horizontal="right" vertical="top" wrapText="1"/>
    </xf>
    <xf numFmtId="1" fontId="19" fillId="0" borderId="0" xfId="4" applyNumberFormat="1" applyFont="1" applyAlignment="1">
      <alignment horizontal="left" vertical="top" wrapText="1"/>
    </xf>
    <xf numFmtId="0" fontId="19" fillId="0" borderId="0" xfId="4" applyFont="1" applyAlignment="1">
      <alignment horizontal="left" vertical="top" wrapText="1"/>
    </xf>
    <xf numFmtId="14" fontId="19" fillId="0" borderId="0" xfId="4" applyNumberFormat="1" applyFont="1" applyAlignment="1">
      <alignment horizontal="right" vertical="top" wrapText="1"/>
    </xf>
    <xf numFmtId="0" fontId="17" fillId="0" borderId="10" xfId="4" applyFont="1" applyBorder="1" applyAlignment="1">
      <alignment horizontal="center" vertical="top" wrapText="1" readingOrder="1"/>
    </xf>
    <xf numFmtId="0" fontId="18" fillId="0" borderId="0" xfId="4" applyFont="1" applyFill="1" applyAlignment="1">
      <alignment horizontal="left" vertical="top" wrapText="1"/>
    </xf>
    <xf numFmtId="0" fontId="17" fillId="0" borderId="10" xfId="4" applyFont="1" applyBorder="1" applyAlignment="1">
      <alignment horizontal="center" vertical="top" wrapText="1"/>
    </xf>
    <xf numFmtId="3" fontId="5" fillId="0" borderId="0" xfId="0" applyNumberFormat="1" applyFont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CD0AFED4-1A00-488B-A479-8BF0402C01A1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RALD~1.WUE\AppData\Local\Temp\11\ZNPC4B4\Attachment_32_RateStudyWorkpap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O"/>
      <sheetName val="Adj"/>
      <sheetName val="Resale"/>
      <sheetName val="DeprAdj"/>
      <sheetName val="DSch"/>
      <sheetName val="Al_Dpr"/>
      <sheetName val="Al_Plnt"/>
      <sheetName val="Sys"/>
      <sheetName val="Fac"/>
      <sheetName val="Mtrx"/>
      <sheetName val="Whol"/>
      <sheetName val="AlocOM_R"/>
      <sheetName val="AlocSum"/>
      <sheetName val="Units"/>
      <sheetName val="CalcRet"/>
      <sheetName val="Rates"/>
      <sheetName val="Bills"/>
      <sheetName val="Usage"/>
      <sheetName val="ExBA"/>
      <sheetName val="PropBA"/>
    </sheetNames>
    <sheetDataSet>
      <sheetData sheetId="0">
        <row r="38">
          <cell r="F38">
            <v>901466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56A98-7EB7-48B6-8D9F-A725D14884DE}">
  <dimension ref="A1:S124"/>
  <sheetViews>
    <sheetView showGridLines="0" showOutlineSymbols="0" topLeftCell="A16" workbookViewId="0">
      <selection activeCell="K122" sqref="K122"/>
    </sheetView>
  </sheetViews>
  <sheetFormatPr defaultColWidth="5.21875" defaultRowHeight="12.75" customHeight="1"/>
  <cols>
    <col min="1" max="1" width="1.44140625" style="56" customWidth="1"/>
    <col min="2" max="3" width="3.33203125" style="56" customWidth="1"/>
    <col min="4" max="4" width="16.88671875" style="56" customWidth="1"/>
    <col min="5" max="5" width="1" style="56" customWidth="1"/>
    <col min="6" max="6" width="5.77734375" style="56" customWidth="1"/>
    <col min="7" max="7" width="1.44140625" style="56" customWidth="1"/>
    <col min="8" max="8" width="0.77734375" style="56" customWidth="1"/>
    <col min="9" max="9" width="1.88671875" style="56" customWidth="1"/>
    <col min="10" max="10" width="0.88671875" style="56" customWidth="1"/>
    <col min="11" max="11" width="5.5546875" style="56" customWidth="1"/>
    <col min="12" max="12" width="6.33203125" style="56" customWidth="1"/>
    <col min="13" max="14" width="11" style="56" customWidth="1"/>
    <col min="15" max="15" width="8.77734375" style="56" bestFit="1" customWidth="1"/>
    <col min="16" max="16" width="9.88671875" style="56" customWidth="1"/>
    <col min="17" max="17" width="11" style="56" customWidth="1"/>
    <col min="18" max="19" width="5.33203125" style="56" customWidth="1"/>
    <col min="20" max="256" width="5.21875" style="56"/>
    <col min="257" max="257" width="1.44140625" style="56" customWidth="1"/>
    <col min="258" max="259" width="3.33203125" style="56" customWidth="1"/>
    <col min="260" max="260" width="16.88671875" style="56" customWidth="1"/>
    <col min="261" max="261" width="1" style="56" customWidth="1"/>
    <col min="262" max="262" width="5.77734375" style="56" customWidth="1"/>
    <col min="263" max="263" width="1.44140625" style="56" customWidth="1"/>
    <col min="264" max="264" width="0.77734375" style="56" customWidth="1"/>
    <col min="265" max="265" width="1.88671875" style="56" customWidth="1"/>
    <col min="266" max="266" width="0.88671875" style="56" customWidth="1"/>
    <col min="267" max="267" width="5.5546875" style="56" customWidth="1"/>
    <col min="268" max="268" width="6.33203125" style="56" customWidth="1"/>
    <col min="269" max="270" width="11" style="56" customWidth="1"/>
    <col min="271" max="271" width="8.77734375" style="56" bestFit="1" customWidth="1"/>
    <col min="272" max="272" width="9.88671875" style="56" customWidth="1"/>
    <col min="273" max="273" width="11" style="56" customWidth="1"/>
    <col min="274" max="275" width="5.33203125" style="56" customWidth="1"/>
    <col min="276" max="512" width="5.21875" style="56"/>
    <col min="513" max="513" width="1.44140625" style="56" customWidth="1"/>
    <col min="514" max="515" width="3.33203125" style="56" customWidth="1"/>
    <col min="516" max="516" width="16.88671875" style="56" customWidth="1"/>
    <col min="517" max="517" width="1" style="56" customWidth="1"/>
    <col min="518" max="518" width="5.77734375" style="56" customWidth="1"/>
    <col min="519" max="519" width="1.44140625" style="56" customWidth="1"/>
    <col min="520" max="520" width="0.77734375" style="56" customWidth="1"/>
    <col min="521" max="521" width="1.88671875" style="56" customWidth="1"/>
    <col min="522" max="522" width="0.88671875" style="56" customWidth="1"/>
    <col min="523" max="523" width="5.5546875" style="56" customWidth="1"/>
    <col min="524" max="524" width="6.33203125" style="56" customWidth="1"/>
    <col min="525" max="526" width="11" style="56" customWidth="1"/>
    <col min="527" max="527" width="8.77734375" style="56" bestFit="1" customWidth="1"/>
    <col min="528" max="528" width="9.88671875" style="56" customWidth="1"/>
    <col min="529" max="529" width="11" style="56" customWidth="1"/>
    <col min="530" max="531" width="5.33203125" style="56" customWidth="1"/>
    <col min="532" max="768" width="5.21875" style="56"/>
    <col min="769" max="769" width="1.44140625" style="56" customWidth="1"/>
    <col min="770" max="771" width="3.33203125" style="56" customWidth="1"/>
    <col min="772" max="772" width="16.88671875" style="56" customWidth="1"/>
    <col min="773" max="773" width="1" style="56" customWidth="1"/>
    <col min="774" max="774" width="5.77734375" style="56" customWidth="1"/>
    <col min="775" max="775" width="1.44140625" style="56" customWidth="1"/>
    <col min="776" max="776" width="0.77734375" style="56" customWidth="1"/>
    <col min="777" max="777" width="1.88671875" style="56" customWidth="1"/>
    <col min="778" max="778" width="0.88671875" style="56" customWidth="1"/>
    <col min="779" max="779" width="5.5546875" style="56" customWidth="1"/>
    <col min="780" max="780" width="6.33203125" style="56" customWidth="1"/>
    <col min="781" max="782" width="11" style="56" customWidth="1"/>
    <col min="783" max="783" width="8.77734375" style="56" bestFit="1" customWidth="1"/>
    <col min="784" max="784" width="9.88671875" style="56" customWidth="1"/>
    <col min="785" max="785" width="11" style="56" customWidth="1"/>
    <col min="786" max="787" width="5.33203125" style="56" customWidth="1"/>
    <col min="788" max="1024" width="5.21875" style="56"/>
    <col min="1025" max="1025" width="1.44140625" style="56" customWidth="1"/>
    <col min="1026" max="1027" width="3.33203125" style="56" customWidth="1"/>
    <col min="1028" max="1028" width="16.88671875" style="56" customWidth="1"/>
    <col min="1029" max="1029" width="1" style="56" customWidth="1"/>
    <col min="1030" max="1030" width="5.77734375" style="56" customWidth="1"/>
    <col min="1031" max="1031" width="1.44140625" style="56" customWidth="1"/>
    <col min="1032" max="1032" width="0.77734375" style="56" customWidth="1"/>
    <col min="1033" max="1033" width="1.88671875" style="56" customWidth="1"/>
    <col min="1034" max="1034" width="0.88671875" style="56" customWidth="1"/>
    <col min="1035" max="1035" width="5.5546875" style="56" customWidth="1"/>
    <col min="1036" max="1036" width="6.33203125" style="56" customWidth="1"/>
    <col min="1037" max="1038" width="11" style="56" customWidth="1"/>
    <col min="1039" max="1039" width="8.77734375" style="56" bestFit="1" customWidth="1"/>
    <col min="1040" max="1040" width="9.88671875" style="56" customWidth="1"/>
    <col min="1041" max="1041" width="11" style="56" customWidth="1"/>
    <col min="1042" max="1043" width="5.33203125" style="56" customWidth="1"/>
    <col min="1044" max="1280" width="5.21875" style="56"/>
    <col min="1281" max="1281" width="1.44140625" style="56" customWidth="1"/>
    <col min="1282" max="1283" width="3.33203125" style="56" customWidth="1"/>
    <col min="1284" max="1284" width="16.88671875" style="56" customWidth="1"/>
    <col min="1285" max="1285" width="1" style="56" customWidth="1"/>
    <col min="1286" max="1286" width="5.77734375" style="56" customWidth="1"/>
    <col min="1287" max="1287" width="1.44140625" style="56" customWidth="1"/>
    <col min="1288" max="1288" width="0.77734375" style="56" customWidth="1"/>
    <col min="1289" max="1289" width="1.88671875" style="56" customWidth="1"/>
    <col min="1290" max="1290" width="0.88671875" style="56" customWidth="1"/>
    <col min="1291" max="1291" width="5.5546875" style="56" customWidth="1"/>
    <col min="1292" max="1292" width="6.33203125" style="56" customWidth="1"/>
    <col min="1293" max="1294" width="11" style="56" customWidth="1"/>
    <col min="1295" max="1295" width="8.77734375" style="56" bestFit="1" customWidth="1"/>
    <col min="1296" max="1296" width="9.88671875" style="56" customWidth="1"/>
    <col min="1297" max="1297" width="11" style="56" customWidth="1"/>
    <col min="1298" max="1299" width="5.33203125" style="56" customWidth="1"/>
    <col min="1300" max="1536" width="5.21875" style="56"/>
    <col min="1537" max="1537" width="1.44140625" style="56" customWidth="1"/>
    <col min="1538" max="1539" width="3.33203125" style="56" customWidth="1"/>
    <col min="1540" max="1540" width="16.88671875" style="56" customWidth="1"/>
    <col min="1541" max="1541" width="1" style="56" customWidth="1"/>
    <col min="1542" max="1542" width="5.77734375" style="56" customWidth="1"/>
    <col min="1543" max="1543" width="1.44140625" style="56" customWidth="1"/>
    <col min="1544" max="1544" width="0.77734375" style="56" customWidth="1"/>
    <col min="1545" max="1545" width="1.88671875" style="56" customWidth="1"/>
    <col min="1546" max="1546" width="0.88671875" style="56" customWidth="1"/>
    <col min="1547" max="1547" width="5.5546875" style="56" customWidth="1"/>
    <col min="1548" max="1548" width="6.33203125" style="56" customWidth="1"/>
    <col min="1549" max="1550" width="11" style="56" customWidth="1"/>
    <col min="1551" max="1551" width="8.77734375" style="56" bestFit="1" customWidth="1"/>
    <col min="1552" max="1552" width="9.88671875" style="56" customWidth="1"/>
    <col min="1553" max="1553" width="11" style="56" customWidth="1"/>
    <col min="1554" max="1555" width="5.33203125" style="56" customWidth="1"/>
    <col min="1556" max="1792" width="5.21875" style="56"/>
    <col min="1793" max="1793" width="1.44140625" style="56" customWidth="1"/>
    <col min="1794" max="1795" width="3.33203125" style="56" customWidth="1"/>
    <col min="1796" max="1796" width="16.88671875" style="56" customWidth="1"/>
    <col min="1797" max="1797" width="1" style="56" customWidth="1"/>
    <col min="1798" max="1798" width="5.77734375" style="56" customWidth="1"/>
    <col min="1799" max="1799" width="1.44140625" style="56" customWidth="1"/>
    <col min="1800" max="1800" width="0.77734375" style="56" customWidth="1"/>
    <col min="1801" max="1801" width="1.88671875" style="56" customWidth="1"/>
    <col min="1802" max="1802" width="0.88671875" style="56" customWidth="1"/>
    <col min="1803" max="1803" width="5.5546875" style="56" customWidth="1"/>
    <col min="1804" max="1804" width="6.33203125" style="56" customWidth="1"/>
    <col min="1805" max="1806" width="11" style="56" customWidth="1"/>
    <col min="1807" max="1807" width="8.77734375" style="56" bestFit="1" customWidth="1"/>
    <col min="1808" max="1808" width="9.88671875" style="56" customWidth="1"/>
    <col min="1809" max="1809" width="11" style="56" customWidth="1"/>
    <col min="1810" max="1811" width="5.33203125" style="56" customWidth="1"/>
    <col min="1812" max="2048" width="5.21875" style="56"/>
    <col min="2049" max="2049" width="1.44140625" style="56" customWidth="1"/>
    <col min="2050" max="2051" width="3.33203125" style="56" customWidth="1"/>
    <col min="2052" max="2052" width="16.88671875" style="56" customWidth="1"/>
    <col min="2053" max="2053" width="1" style="56" customWidth="1"/>
    <col min="2054" max="2054" width="5.77734375" style="56" customWidth="1"/>
    <col min="2055" max="2055" width="1.44140625" style="56" customWidth="1"/>
    <col min="2056" max="2056" width="0.77734375" style="56" customWidth="1"/>
    <col min="2057" max="2057" width="1.88671875" style="56" customWidth="1"/>
    <col min="2058" max="2058" width="0.88671875" style="56" customWidth="1"/>
    <col min="2059" max="2059" width="5.5546875" style="56" customWidth="1"/>
    <col min="2060" max="2060" width="6.33203125" style="56" customWidth="1"/>
    <col min="2061" max="2062" width="11" style="56" customWidth="1"/>
    <col min="2063" max="2063" width="8.77734375" style="56" bestFit="1" customWidth="1"/>
    <col min="2064" max="2064" width="9.88671875" style="56" customWidth="1"/>
    <col min="2065" max="2065" width="11" style="56" customWidth="1"/>
    <col min="2066" max="2067" width="5.33203125" style="56" customWidth="1"/>
    <col min="2068" max="2304" width="5.21875" style="56"/>
    <col min="2305" max="2305" width="1.44140625" style="56" customWidth="1"/>
    <col min="2306" max="2307" width="3.33203125" style="56" customWidth="1"/>
    <col min="2308" max="2308" width="16.88671875" style="56" customWidth="1"/>
    <col min="2309" max="2309" width="1" style="56" customWidth="1"/>
    <col min="2310" max="2310" width="5.77734375" style="56" customWidth="1"/>
    <col min="2311" max="2311" width="1.44140625" style="56" customWidth="1"/>
    <col min="2312" max="2312" width="0.77734375" style="56" customWidth="1"/>
    <col min="2313" max="2313" width="1.88671875" style="56" customWidth="1"/>
    <col min="2314" max="2314" width="0.88671875" style="56" customWidth="1"/>
    <col min="2315" max="2315" width="5.5546875" style="56" customWidth="1"/>
    <col min="2316" max="2316" width="6.33203125" style="56" customWidth="1"/>
    <col min="2317" max="2318" width="11" style="56" customWidth="1"/>
    <col min="2319" max="2319" width="8.77734375" style="56" bestFit="1" customWidth="1"/>
    <col min="2320" max="2320" width="9.88671875" style="56" customWidth="1"/>
    <col min="2321" max="2321" width="11" style="56" customWidth="1"/>
    <col min="2322" max="2323" width="5.33203125" style="56" customWidth="1"/>
    <col min="2324" max="2560" width="5.21875" style="56"/>
    <col min="2561" max="2561" width="1.44140625" style="56" customWidth="1"/>
    <col min="2562" max="2563" width="3.33203125" style="56" customWidth="1"/>
    <col min="2564" max="2564" width="16.88671875" style="56" customWidth="1"/>
    <col min="2565" max="2565" width="1" style="56" customWidth="1"/>
    <col min="2566" max="2566" width="5.77734375" style="56" customWidth="1"/>
    <col min="2567" max="2567" width="1.44140625" style="56" customWidth="1"/>
    <col min="2568" max="2568" width="0.77734375" style="56" customWidth="1"/>
    <col min="2569" max="2569" width="1.88671875" style="56" customWidth="1"/>
    <col min="2570" max="2570" width="0.88671875" style="56" customWidth="1"/>
    <col min="2571" max="2571" width="5.5546875" style="56" customWidth="1"/>
    <col min="2572" max="2572" width="6.33203125" style="56" customWidth="1"/>
    <col min="2573" max="2574" width="11" style="56" customWidth="1"/>
    <col min="2575" max="2575" width="8.77734375" style="56" bestFit="1" customWidth="1"/>
    <col min="2576" max="2576" width="9.88671875" style="56" customWidth="1"/>
    <col min="2577" max="2577" width="11" style="56" customWidth="1"/>
    <col min="2578" max="2579" width="5.33203125" style="56" customWidth="1"/>
    <col min="2580" max="2816" width="5.21875" style="56"/>
    <col min="2817" max="2817" width="1.44140625" style="56" customWidth="1"/>
    <col min="2818" max="2819" width="3.33203125" style="56" customWidth="1"/>
    <col min="2820" max="2820" width="16.88671875" style="56" customWidth="1"/>
    <col min="2821" max="2821" width="1" style="56" customWidth="1"/>
    <col min="2822" max="2822" width="5.77734375" style="56" customWidth="1"/>
    <col min="2823" max="2823" width="1.44140625" style="56" customWidth="1"/>
    <col min="2824" max="2824" width="0.77734375" style="56" customWidth="1"/>
    <col min="2825" max="2825" width="1.88671875" style="56" customWidth="1"/>
    <col min="2826" max="2826" width="0.88671875" style="56" customWidth="1"/>
    <col min="2827" max="2827" width="5.5546875" style="56" customWidth="1"/>
    <col min="2828" max="2828" width="6.33203125" style="56" customWidth="1"/>
    <col min="2829" max="2830" width="11" style="56" customWidth="1"/>
    <col min="2831" max="2831" width="8.77734375" style="56" bestFit="1" customWidth="1"/>
    <col min="2832" max="2832" width="9.88671875" style="56" customWidth="1"/>
    <col min="2833" max="2833" width="11" style="56" customWidth="1"/>
    <col min="2834" max="2835" width="5.33203125" style="56" customWidth="1"/>
    <col min="2836" max="3072" width="5.21875" style="56"/>
    <col min="3073" max="3073" width="1.44140625" style="56" customWidth="1"/>
    <col min="3074" max="3075" width="3.33203125" style="56" customWidth="1"/>
    <col min="3076" max="3076" width="16.88671875" style="56" customWidth="1"/>
    <col min="3077" max="3077" width="1" style="56" customWidth="1"/>
    <col min="3078" max="3078" width="5.77734375" style="56" customWidth="1"/>
    <col min="3079" max="3079" width="1.44140625" style="56" customWidth="1"/>
    <col min="3080" max="3080" width="0.77734375" style="56" customWidth="1"/>
    <col min="3081" max="3081" width="1.88671875" style="56" customWidth="1"/>
    <col min="3082" max="3082" width="0.88671875" style="56" customWidth="1"/>
    <col min="3083" max="3083" width="5.5546875" style="56" customWidth="1"/>
    <col min="3084" max="3084" width="6.33203125" style="56" customWidth="1"/>
    <col min="3085" max="3086" width="11" style="56" customWidth="1"/>
    <col min="3087" max="3087" width="8.77734375" style="56" bestFit="1" customWidth="1"/>
    <col min="3088" max="3088" width="9.88671875" style="56" customWidth="1"/>
    <col min="3089" max="3089" width="11" style="56" customWidth="1"/>
    <col min="3090" max="3091" width="5.33203125" style="56" customWidth="1"/>
    <col min="3092" max="3328" width="5.21875" style="56"/>
    <col min="3329" max="3329" width="1.44140625" style="56" customWidth="1"/>
    <col min="3330" max="3331" width="3.33203125" style="56" customWidth="1"/>
    <col min="3332" max="3332" width="16.88671875" style="56" customWidth="1"/>
    <col min="3333" max="3333" width="1" style="56" customWidth="1"/>
    <col min="3334" max="3334" width="5.77734375" style="56" customWidth="1"/>
    <col min="3335" max="3335" width="1.44140625" style="56" customWidth="1"/>
    <col min="3336" max="3336" width="0.77734375" style="56" customWidth="1"/>
    <col min="3337" max="3337" width="1.88671875" style="56" customWidth="1"/>
    <col min="3338" max="3338" width="0.88671875" style="56" customWidth="1"/>
    <col min="3339" max="3339" width="5.5546875" style="56" customWidth="1"/>
    <col min="3340" max="3340" width="6.33203125" style="56" customWidth="1"/>
    <col min="3341" max="3342" width="11" style="56" customWidth="1"/>
    <col min="3343" max="3343" width="8.77734375" style="56" bestFit="1" customWidth="1"/>
    <col min="3344" max="3344" width="9.88671875" style="56" customWidth="1"/>
    <col min="3345" max="3345" width="11" style="56" customWidth="1"/>
    <col min="3346" max="3347" width="5.33203125" style="56" customWidth="1"/>
    <col min="3348" max="3584" width="5.21875" style="56"/>
    <col min="3585" max="3585" width="1.44140625" style="56" customWidth="1"/>
    <col min="3586" max="3587" width="3.33203125" style="56" customWidth="1"/>
    <col min="3588" max="3588" width="16.88671875" style="56" customWidth="1"/>
    <col min="3589" max="3589" width="1" style="56" customWidth="1"/>
    <col min="3590" max="3590" width="5.77734375" style="56" customWidth="1"/>
    <col min="3591" max="3591" width="1.44140625" style="56" customWidth="1"/>
    <col min="3592" max="3592" width="0.77734375" style="56" customWidth="1"/>
    <col min="3593" max="3593" width="1.88671875" style="56" customWidth="1"/>
    <col min="3594" max="3594" width="0.88671875" style="56" customWidth="1"/>
    <col min="3595" max="3595" width="5.5546875" style="56" customWidth="1"/>
    <col min="3596" max="3596" width="6.33203125" style="56" customWidth="1"/>
    <col min="3597" max="3598" width="11" style="56" customWidth="1"/>
    <col min="3599" max="3599" width="8.77734375" style="56" bestFit="1" customWidth="1"/>
    <col min="3600" max="3600" width="9.88671875" style="56" customWidth="1"/>
    <col min="3601" max="3601" width="11" style="56" customWidth="1"/>
    <col min="3602" max="3603" width="5.33203125" style="56" customWidth="1"/>
    <col min="3604" max="3840" width="5.21875" style="56"/>
    <col min="3841" max="3841" width="1.44140625" style="56" customWidth="1"/>
    <col min="3842" max="3843" width="3.33203125" style="56" customWidth="1"/>
    <col min="3844" max="3844" width="16.88671875" style="56" customWidth="1"/>
    <col min="3845" max="3845" width="1" style="56" customWidth="1"/>
    <col min="3846" max="3846" width="5.77734375" style="56" customWidth="1"/>
    <col min="3847" max="3847" width="1.44140625" style="56" customWidth="1"/>
    <col min="3848" max="3848" width="0.77734375" style="56" customWidth="1"/>
    <col min="3849" max="3849" width="1.88671875" style="56" customWidth="1"/>
    <col min="3850" max="3850" width="0.88671875" style="56" customWidth="1"/>
    <col min="3851" max="3851" width="5.5546875" style="56" customWidth="1"/>
    <col min="3852" max="3852" width="6.33203125" style="56" customWidth="1"/>
    <col min="3853" max="3854" width="11" style="56" customWidth="1"/>
    <col min="3855" max="3855" width="8.77734375" style="56" bestFit="1" customWidth="1"/>
    <col min="3856" max="3856" width="9.88671875" style="56" customWidth="1"/>
    <col min="3857" max="3857" width="11" style="56" customWidth="1"/>
    <col min="3858" max="3859" width="5.33203125" style="56" customWidth="1"/>
    <col min="3860" max="4096" width="5.21875" style="56"/>
    <col min="4097" max="4097" width="1.44140625" style="56" customWidth="1"/>
    <col min="4098" max="4099" width="3.33203125" style="56" customWidth="1"/>
    <col min="4100" max="4100" width="16.88671875" style="56" customWidth="1"/>
    <col min="4101" max="4101" width="1" style="56" customWidth="1"/>
    <col min="4102" max="4102" width="5.77734375" style="56" customWidth="1"/>
    <col min="4103" max="4103" width="1.44140625" style="56" customWidth="1"/>
    <col min="4104" max="4104" width="0.77734375" style="56" customWidth="1"/>
    <col min="4105" max="4105" width="1.88671875" style="56" customWidth="1"/>
    <col min="4106" max="4106" width="0.88671875" style="56" customWidth="1"/>
    <col min="4107" max="4107" width="5.5546875" style="56" customWidth="1"/>
    <col min="4108" max="4108" width="6.33203125" style="56" customWidth="1"/>
    <col min="4109" max="4110" width="11" style="56" customWidth="1"/>
    <col min="4111" max="4111" width="8.77734375" style="56" bestFit="1" customWidth="1"/>
    <col min="4112" max="4112" width="9.88671875" style="56" customWidth="1"/>
    <col min="4113" max="4113" width="11" style="56" customWidth="1"/>
    <col min="4114" max="4115" width="5.33203125" style="56" customWidth="1"/>
    <col min="4116" max="4352" width="5.21875" style="56"/>
    <col min="4353" max="4353" width="1.44140625" style="56" customWidth="1"/>
    <col min="4354" max="4355" width="3.33203125" style="56" customWidth="1"/>
    <col min="4356" max="4356" width="16.88671875" style="56" customWidth="1"/>
    <col min="4357" max="4357" width="1" style="56" customWidth="1"/>
    <col min="4358" max="4358" width="5.77734375" style="56" customWidth="1"/>
    <col min="4359" max="4359" width="1.44140625" style="56" customWidth="1"/>
    <col min="4360" max="4360" width="0.77734375" style="56" customWidth="1"/>
    <col min="4361" max="4361" width="1.88671875" style="56" customWidth="1"/>
    <col min="4362" max="4362" width="0.88671875" style="56" customWidth="1"/>
    <col min="4363" max="4363" width="5.5546875" style="56" customWidth="1"/>
    <col min="4364" max="4364" width="6.33203125" style="56" customWidth="1"/>
    <col min="4365" max="4366" width="11" style="56" customWidth="1"/>
    <col min="4367" max="4367" width="8.77734375" style="56" bestFit="1" customWidth="1"/>
    <col min="4368" max="4368" width="9.88671875" style="56" customWidth="1"/>
    <col min="4369" max="4369" width="11" style="56" customWidth="1"/>
    <col min="4370" max="4371" width="5.33203125" style="56" customWidth="1"/>
    <col min="4372" max="4608" width="5.21875" style="56"/>
    <col min="4609" max="4609" width="1.44140625" style="56" customWidth="1"/>
    <col min="4610" max="4611" width="3.33203125" style="56" customWidth="1"/>
    <col min="4612" max="4612" width="16.88671875" style="56" customWidth="1"/>
    <col min="4613" max="4613" width="1" style="56" customWidth="1"/>
    <col min="4614" max="4614" width="5.77734375" style="56" customWidth="1"/>
    <col min="4615" max="4615" width="1.44140625" style="56" customWidth="1"/>
    <col min="4616" max="4616" width="0.77734375" style="56" customWidth="1"/>
    <col min="4617" max="4617" width="1.88671875" style="56" customWidth="1"/>
    <col min="4618" max="4618" width="0.88671875" style="56" customWidth="1"/>
    <col min="4619" max="4619" width="5.5546875" style="56" customWidth="1"/>
    <col min="4620" max="4620" width="6.33203125" style="56" customWidth="1"/>
    <col min="4621" max="4622" width="11" style="56" customWidth="1"/>
    <col min="4623" max="4623" width="8.77734375" style="56" bestFit="1" customWidth="1"/>
    <col min="4624" max="4624" width="9.88671875" style="56" customWidth="1"/>
    <col min="4625" max="4625" width="11" style="56" customWidth="1"/>
    <col min="4626" max="4627" width="5.33203125" style="56" customWidth="1"/>
    <col min="4628" max="4864" width="5.21875" style="56"/>
    <col min="4865" max="4865" width="1.44140625" style="56" customWidth="1"/>
    <col min="4866" max="4867" width="3.33203125" style="56" customWidth="1"/>
    <col min="4868" max="4868" width="16.88671875" style="56" customWidth="1"/>
    <col min="4869" max="4869" width="1" style="56" customWidth="1"/>
    <col min="4870" max="4870" width="5.77734375" style="56" customWidth="1"/>
    <col min="4871" max="4871" width="1.44140625" style="56" customWidth="1"/>
    <col min="4872" max="4872" width="0.77734375" style="56" customWidth="1"/>
    <col min="4873" max="4873" width="1.88671875" style="56" customWidth="1"/>
    <col min="4874" max="4874" width="0.88671875" style="56" customWidth="1"/>
    <col min="4875" max="4875" width="5.5546875" style="56" customWidth="1"/>
    <col min="4876" max="4876" width="6.33203125" style="56" customWidth="1"/>
    <col min="4877" max="4878" width="11" style="56" customWidth="1"/>
    <col min="4879" max="4879" width="8.77734375" style="56" bestFit="1" customWidth="1"/>
    <col min="4880" max="4880" width="9.88671875" style="56" customWidth="1"/>
    <col min="4881" max="4881" width="11" style="56" customWidth="1"/>
    <col min="4882" max="4883" width="5.33203125" style="56" customWidth="1"/>
    <col min="4884" max="5120" width="5.21875" style="56"/>
    <col min="5121" max="5121" width="1.44140625" style="56" customWidth="1"/>
    <col min="5122" max="5123" width="3.33203125" style="56" customWidth="1"/>
    <col min="5124" max="5124" width="16.88671875" style="56" customWidth="1"/>
    <col min="5125" max="5125" width="1" style="56" customWidth="1"/>
    <col min="5126" max="5126" width="5.77734375" style="56" customWidth="1"/>
    <col min="5127" max="5127" width="1.44140625" style="56" customWidth="1"/>
    <col min="5128" max="5128" width="0.77734375" style="56" customWidth="1"/>
    <col min="5129" max="5129" width="1.88671875" style="56" customWidth="1"/>
    <col min="5130" max="5130" width="0.88671875" style="56" customWidth="1"/>
    <col min="5131" max="5131" width="5.5546875" style="56" customWidth="1"/>
    <col min="5132" max="5132" width="6.33203125" style="56" customWidth="1"/>
    <col min="5133" max="5134" width="11" style="56" customWidth="1"/>
    <col min="5135" max="5135" width="8.77734375" style="56" bestFit="1" customWidth="1"/>
    <col min="5136" max="5136" width="9.88671875" style="56" customWidth="1"/>
    <col min="5137" max="5137" width="11" style="56" customWidth="1"/>
    <col min="5138" max="5139" width="5.33203125" style="56" customWidth="1"/>
    <col min="5140" max="5376" width="5.21875" style="56"/>
    <col min="5377" max="5377" width="1.44140625" style="56" customWidth="1"/>
    <col min="5378" max="5379" width="3.33203125" style="56" customWidth="1"/>
    <col min="5380" max="5380" width="16.88671875" style="56" customWidth="1"/>
    <col min="5381" max="5381" width="1" style="56" customWidth="1"/>
    <col min="5382" max="5382" width="5.77734375" style="56" customWidth="1"/>
    <col min="5383" max="5383" width="1.44140625" style="56" customWidth="1"/>
    <col min="5384" max="5384" width="0.77734375" style="56" customWidth="1"/>
    <col min="5385" max="5385" width="1.88671875" style="56" customWidth="1"/>
    <col min="5386" max="5386" width="0.88671875" style="56" customWidth="1"/>
    <col min="5387" max="5387" width="5.5546875" style="56" customWidth="1"/>
    <col min="5388" max="5388" width="6.33203125" style="56" customWidth="1"/>
    <col min="5389" max="5390" width="11" style="56" customWidth="1"/>
    <col min="5391" max="5391" width="8.77734375" style="56" bestFit="1" customWidth="1"/>
    <col min="5392" max="5392" width="9.88671875" style="56" customWidth="1"/>
    <col min="5393" max="5393" width="11" style="56" customWidth="1"/>
    <col min="5394" max="5395" width="5.33203125" style="56" customWidth="1"/>
    <col min="5396" max="5632" width="5.21875" style="56"/>
    <col min="5633" max="5633" width="1.44140625" style="56" customWidth="1"/>
    <col min="5634" max="5635" width="3.33203125" style="56" customWidth="1"/>
    <col min="5636" max="5636" width="16.88671875" style="56" customWidth="1"/>
    <col min="5637" max="5637" width="1" style="56" customWidth="1"/>
    <col min="5638" max="5638" width="5.77734375" style="56" customWidth="1"/>
    <col min="5639" max="5639" width="1.44140625" style="56" customWidth="1"/>
    <col min="5640" max="5640" width="0.77734375" style="56" customWidth="1"/>
    <col min="5641" max="5641" width="1.88671875" style="56" customWidth="1"/>
    <col min="5642" max="5642" width="0.88671875" style="56" customWidth="1"/>
    <col min="5643" max="5643" width="5.5546875" style="56" customWidth="1"/>
    <col min="5644" max="5644" width="6.33203125" style="56" customWidth="1"/>
    <col min="5645" max="5646" width="11" style="56" customWidth="1"/>
    <col min="5647" max="5647" width="8.77734375" style="56" bestFit="1" customWidth="1"/>
    <col min="5648" max="5648" width="9.88671875" style="56" customWidth="1"/>
    <col min="5649" max="5649" width="11" style="56" customWidth="1"/>
    <col min="5650" max="5651" width="5.33203125" style="56" customWidth="1"/>
    <col min="5652" max="5888" width="5.21875" style="56"/>
    <col min="5889" max="5889" width="1.44140625" style="56" customWidth="1"/>
    <col min="5890" max="5891" width="3.33203125" style="56" customWidth="1"/>
    <col min="5892" max="5892" width="16.88671875" style="56" customWidth="1"/>
    <col min="5893" max="5893" width="1" style="56" customWidth="1"/>
    <col min="5894" max="5894" width="5.77734375" style="56" customWidth="1"/>
    <col min="5895" max="5895" width="1.44140625" style="56" customWidth="1"/>
    <col min="5896" max="5896" width="0.77734375" style="56" customWidth="1"/>
    <col min="5897" max="5897" width="1.88671875" style="56" customWidth="1"/>
    <col min="5898" max="5898" width="0.88671875" style="56" customWidth="1"/>
    <col min="5899" max="5899" width="5.5546875" style="56" customWidth="1"/>
    <col min="5900" max="5900" width="6.33203125" style="56" customWidth="1"/>
    <col min="5901" max="5902" width="11" style="56" customWidth="1"/>
    <col min="5903" max="5903" width="8.77734375" style="56" bestFit="1" customWidth="1"/>
    <col min="5904" max="5904" width="9.88671875" style="56" customWidth="1"/>
    <col min="5905" max="5905" width="11" style="56" customWidth="1"/>
    <col min="5906" max="5907" width="5.33203125" style="56" customWidth="1"/>
    <col min="5908" max="6144" width="5.21875" style="56"/>
    <col min="6145" max="6145" width="1.44140625" style="56" customWidth="1"/>
    <col min="6146" max="6147" width="3.33203125" style="56" customWidth="1"/>
    <col min="6148" max="6148" width="16.88671875" style="56" customWidth="1"/>
    <col min="6149" max="6149" width="1" style="56" customWidth="1"/>
    <col min="6150" max="6150" width="5.77734375" style="56" customWidth="1"/>
    <col min="6151" max="6151" width="1.44140625" style="56" customWidth="1"/>
    <col min="6152" max="6152" width="0.77734375" style="56" customWidth="1"/>
    <col min="6153" max="6153" width="1.88671875" style="56" customWidth="1"/>
    <col min="6154" max="6154" width="0.88671875" style="56" customWidth="1"/>
    <col min="6155" max="6155" width="5.5546875" style="56" customWidth="1"/>
    <col min="6156" max="6156" width="6.33203125" style="56" customWidth="1"/>
    <col min="6157" max="6158" width="11" style="56" customWidth="1"/>
    <col min="6159" max="6159" width="8.77734375" style="56" bestFit="1" customWidth="1"/>
    <col min="6160" max="6160" width="9.88671875" style="56" customWidth="1"/>
    <col min="6161" max="6161" width="11" style="56" customWidth="1"/>
    <col min="6162" max="6163" width="5.33203125" style="56" customWidth="1"/>
    <col min="6164" max="6400" width="5.21875" style="56"/>
    <col min="6401" max="6401" width="1.44140625" style="56" customWidth="1"/>
    <col min="6402" max="6403" width="3.33203125" style="56" customWidth="1"/>
    <col min="6404" max="6404" width="16.88671875" style="56" customWidth="1"/>
    <col min="6405" max="6405" width="1" style="56" customWidth="1"/>
    <col min="6406" max="6406" width="5.77734375" style="56" customWidth="1"/>
    <col min="6407" max="6407" width="1.44140625" style="56" customWidth="1"/>
    <col min="6408" max="6408" width="0.77734375" style="56" customWidth="1"/>
    <col min="6409" max="6409" width="1.88671875" style="56" customWidth="1"/>
    <col min="6410" max="6410" width="0.88671875" style="56" customWidth="1"/>
    <col min="6411" max="6411" width="5.5546875" style="56" customWidth="1"/>
    <col min="6412" max="6412" width="6.33203125" style="56" customWidth="1"/>
    <col min="6413" max="6414" width="11" style="56" customWidth="1"/>
    <col min="6415" max="6415" width="8.77734375" style="56" bestFit="1" customWidth="1"/>
    <col min="6416" max="6416" width="9.88671875" style="56" customWidth="1"/>
    <col min="6417" max="6417" width="11" style="56" customWidth="1"/>
    <col min="6418" max="6419" width="5.33203125" style="56" customWidth="1"/>
    <col min="6420" max="6656" width="5.21875" style="56"/>
    <col min="6657" max="6657" width="1.44140625" style="56" customWidth="1"/>
    <col min="6658" max="6659" width="3.33203125" style="56" customWidth="1"/>
    <col min="6660" max="6660" width="16.88671875" style="56" customWidth="1"/>
    <col min="6661" max="6661" width="1" style="56" customWidth="1"/>
    <col min="6662" max="6662" width="5.77734375" style="56" customWidth="1"/>
    <col min="6663" max="6663" width="1.44140625" style="56" customWidth="1"/>
    <col min="6664" max="6664" width="0.77734375" style="56" customWidth="1"/>
    <col min="6665" max="6665" width="1.88671875" style="56" customWidth="1"/>
    <col min="6666" max="6666" width="0.88671875" style="56" customWidth="1"/>
    <col min="6667" max="6667" width="5.5546875" style="56" customWidth="1"/>
    <col min="6668" max="6668" width="6.33203125" style="56" customWidth="1"/>
    <col min="6669" max="6670" width="11" style="56" customWidth="1"/>
    <col min="6671" max="6671" width="8.77734375" style="56" bestFit="1" customWidth="1"/>
    <col min="6672" max="6672" width="9.88671875" style="56" customWidth="1"/>
    <col min="6673" max="6673" width="11" style="56" customWidth="1"/>
    <col min="6674" max="6675" width="5.33203125" style="56" customWidth="1"/>
    <col min="6676" max="6912" width="5.21875" style="56"/>
    <col min="6913" max="6913" width="1.44140625" style="56" customWidth="1"/>
    <col min="6914" max="6915" width="3.33203125" style="56" customWidth="1"/>
    <col min="6916" max="6916" width="16.88671875" style="56" customWidth="1"/>
    <col min="6917" max="6917" width="1" style="56" customWidth="1"/>
    <col min="6918" max="6918" width="5.77734375" style="56" customWidth="1"/>
    <col min="6919" max="6919" width="1.44140625" style="56" customWidth="1"/>
    <col min="6920" max="6920" width="0.77734375" style="56" customWidth="1"/>
    <col min="6921" max="6921" width="1.88671875" style="56" customWidth="1"/>
    <col min="6922" max="6922" width="0.88671875" style="56" customWidth="1"/>
    <col min="6923" max="6923" width="5.5546875" style="56" customWidth="1"/>
    <col min="6924" max="6924" width="6.33203125" style="56" customWidth="1"/>
    <col min="6925" max="6926" width="11" style="56" customWidth="1"/>
    <col min="6927" max="6927" width="8.77734375" style="56" bestFit="1" customWidth="1"/>
    <col min="6928" max="6928" width="9.88671875" style="56" customWidth="1"/>
    <col min="6929" max="6929" width="11" style="56" customWidth="1"/>
    <col min="6930" max="6931" width="5.33203125" style="56" customWidth="1"/>
    <col min="6932" max="7168" width="5.21875" style="56"/>
    <col min="7169" max="7169" width="1.44140625" style="56" customWidth="1"/>
    <col min="7170" max="7171" width="3.33203125" style="56" customWidth="1"/>
    <col min="7172" max="7172" width="16.88671875" style="56" customWidth="1"/>
    <col min="7173" max="7173" width="1" style="56" customWidth="1"/>
    <col min="7174" max="7174" width="5.77734375" style="56" customWidth="1"/>
    <col min="7175" max="7175" width="1.44140625" style="56" customWidth="1"/>
    <col min="7176" max="7176" width="0.77734375" style="56" customWidth="1"/>
    <col min="7177" max="7177" width="1.88671875" style="56" customWidth="1"/>
    <col min="7178" max="7178" width="0.88671875" style="56" customWidth="1"/>
    <col min="7179" max="7179" width="5.5546875" style="56" customWidth="1"/>
    <col min="7180" max="7180" width="6.33203125" style="56" customWidth="1"/>
    <col min="7181" max="7182" width="11" style="56" customWidth="1"/>
    <col min="7183" max="7183" width="8.77734375" style="56" bestFit="1" customWidth="1"/>
    <col min="7184" max="7184" width="9.88671875" style="56" customWidth="1"/>
    <col min="7185" max="7185" width="11" style="56" customWidth="1"/>
    <col min="7186" max="7187" width="5.33203125" style="56" customWidth="1"/>
    <col min="7188" max="7424" width="5.21875" style="56"/>
    <col min="7425" max="7425" width="1.44140625" style="56" customWidth="1"/>
    <col min="7426" max="7427" width="3.33203125" style="56" customWidth="1"/>
    <col min="7428" max="7428" width="16.88671875" style="56" customWidth="1"/>
    <col min="7429" max="7429" width="1" style="56" customWidth="1"/>
    <col min="7430" max="7430" width="5.77734375" style="56" customWidth="1"/>
    <col min="7431" max="7431" width="1.44140625" style="56" customWidth="1"/>
    <col min="7432" max="7432" width="0.77734375" style="56" customWidth="1"/>
    <col min="7433" max="7433" width="1.88671875" style="56" customWidth="1"/>
    <col min="7434" max="7434" width="0.88671875" style="56" customWidth="1"/>
    <col min="7435" max="7435" width="5.5546875" style="56" customWidth="1"/>
    <col min="7436" max="7436" width="6.33203125" style="56" customWidth="1"/>
    <col min="7437" max="7438" width="11" style="56" customWidth="1"/>
    <col min="7439" max="7439" width="8.77734375" style="56" bestFit="1" customWidth="1"/>
    <col min="7440" max="7440" width="9.88671875" style="56" customWidth="1"/>
    <col min="7441" max="7441" width="11" style="56" customWidth="1"/>
    <col min="7442" max="7443" width="5.33203125" style="56" customWidth="1"/>
    <col min="7444" max="7680" width="5.21875" style="56"/>
    <col min="7681" max="7681" width="1.44140625" style="56" customWidth="1"/>
    <col min="7682" max="7683" width="3.33203125" style="56" customWidth="1"/>
    <col min="7684" max="7684" width="16.88671875" style="56" customWidth="1"/>
    <col min="7685" max="7685" width="1" style="56" customWidth="1"/>
    <col min="7686" max="7686" width="5.77734375" style="56" customWidth="1"/>
    <col min="7687" max="7687" width="1.44140625" style="56" customWidth="1"/>
    <col min="7688" max="7688" width="0.77734375" style="56" customWidth="1"/>
    <col min="7689" max="7689" width="1.88671875" style="56" customWidth="1"/>
    <col min="7690" max="7690" width="0.88671875" style="56" customWidth="1"/>
    <col min="7691" max="7691" width="5.5546875" style="56" customWidth="1"/>
    <col min="7692" max="7692" width="6.33203125" style="56" customWidth="1"/>
    <col min="7693" max="7694" width="11" style="56" customWidth="1"/>
    <col min="7695" max="7695" width="8.77734375" style="56" bestFit="1" customWidth="1"/>
    <col min="7696" max="7696" width="9.88671875" style="56" customWidth="1"/>
    <col min="7697" max="7697" width="11" style="56" customWidth="1"/>
    <col min="7698" max="7699" width="5.33203125" style="56" customWidth="1"/>
    <col min="7700" max="7936" width="5.21875" style="56"/>
    <col min="7937" max="7937" width="1.44140625" style="56" customWidth="1"/>
    <col min="7938" max="7939" width="3.33203125" style="56" customWidth="1"/>
    <col min="7940" max="7940" width="16.88671875" style="56" customWidth="1"/>
    <col min="7941" max="7941" width="1" style="56" customWidth="1"/>
    <col min="7942" max="7942" width="5.77734375" style="56" customWidth="1"/>
    <col min="7943" max="7943" width="1.44140625" style="56" customWidth="1"/>
    <col min="7944" max="7944" width="0.77734375" style="56" customWidth="1"/>
    <col min="7945" max="7945" width="1.88671875" style="56" customWidth="1"/>
    <col min="7946" max="7946" width="0.88671875" style="56" customWidth="1"/>
    <col min="7947" max="7947" width="5.5546875" style="56" customWidth="1"/>
    <col min="7948" max="7948" width="6.33203125" style="56" customWidth="1"/>
    <col min="7949" max="7950" width="11" style="56" customWidth="1"/>
    <col min="7951" max="7951" width="8.77734375" style="56" bestFit="1" customWidth="1"/>
    <col min="7952" max="7952" width="9.88671875" style="56" customWidth="1"/>
    <col min="7953" max="7953" width="11" style="56" customWidth="1"/>
    <col min="7954" max="7955" width="5.33203125" style="56" customWidth="1"/>
    <col min="7956" max="8192" width="5.21875" style="56"/>
    <col min="8193" max="8193" width="1.44140625" style="56" customWidth="1"/>
    <col min="8194" max="8195" width="3.33203125" style="56" customWidth="1"/>
    <col min="8196" max="8196" width="16.88671875" style="56" customWidth="1"/>
    <col min="8197" max="8197" width="1" style="56" customWidth="1"/>
    <col min="8198" max="8198" width="5.77734375" style="56" customWidth="1"/>
    <col min="8199" max="8199" width="1.44140625" style="56" customWidth="1"/>
    <col min="8200" max="8200" width="0.77734375" style="56" customWidth="1"/>
    <col min="8201" max="8201" width="1.88671875" style="56" customWidth="1"/>
    <col min="8202" max="8202" width="0.88671875" style="56" customWidth="1"/>
    <col min="8203" max="8203" width="5.5546875" style="56" customWidth="1"/>
    <col min="8204" max="8204" width="6.33203125" style="56" customWidth="1"/>
    <col min="8205" max="8206" width="11" style="56" customWidth="1"/>
    <col min="8207" max="8207" width="8.77734375" style="56" bestFit="1" customWidth="1"/>
    <col min="8208" max="8208" width="9.88671875" style="56" customWidth="1"/>
    <col min="8209" max="8209" width="11" style="56" customWidth="1"/>
    <col min="8210" max="8211" width="5.33203125" style="56" customWidth="1"/>
    <col min="8212" max="8448" width="5.21875" style="56"/>
    <col min="8449" max="8449" width="1.44140625" style="56" customWidth="1"/>
    <col min="8450" max="8451" width="3.33203125" style="56" customWidth="1"/>
    <col min="8452" max="8452" width="16.88671875" style="56" customWidth="1"/>
    <col min="8453" max="8453" width="1" style="56" customWidth="1"/>
    <col min="8454" max="8454" width="5.77734375" style="56" customWidth="1"/>
    <col min="8455" max="8455" width="1.44140625" style="56" customWidth="1"/>
    <col min="8456" max="8456" width="0.77734375" style="56" customWidth="1"/>
    <col min="8457" max="8457" width="1.88671875" style="56" customWidth="1"/>
    <col min="8458" max="8458" width="0.88671875" style="56" customWidth="1"/>
    <col min="8459" max="8459" width="5.5546875" style="56" customWidth="1"/>
    <col min="8460" max="8460" width="6.33203125" style="56" customWidth="1"/>
    <col min="8461" max="8462" width="11" style="56" customWidth="1"/>
    <col min="8463" max="8463" width="8.77734375" style="56" bestFit="1" customWidth="1"/>
    <col min="8464" max="8464" width="9.88671875" style="56" customWidth="1"/>
    <col min="8465" max="8465" width="11" style="56" customWidth="1"/>
    <col min="8466" max="8467" width="5.33203125" style="56" customWidth="1"/>
    <col min="8468" max="8704" width="5.21875" style="56"/>
    <col min="8705" max="8705" width="1.44140625" style="56" customWidth="1"/>
    <col min="8706" max="8707" width="3.33203125" style="56" customWidth="1"/>
    <col min="8708" max="8708" width="16.88671875" style="56" customWidth="1"/>
    <col min="8709" max="8709" width="1" style="56" customWidth="1"/>
    <col min="8710" max="8710" width="5.77734375" style="56" customWidth="1"/>
    <col min="8711" max="8711" width="1.44140625" style="56" customWidth="1"/>
    <col min="8712" max="8712" width="0.77734375" style="56" customWidth="1"/>
    <col min="8713" max="8713" width="1.88671875" style="56" customWidth="1"/>
    <col min="8714" max="8714" width="0.88671875" style="56" customWidth="1"/>
    <col min="8715" max="8715" width="5.5546875" style="56" customWidth="1"/>
    <col min="8716" max="8716" width="6.33203125" style="56" customWidth="1"/>
    <col min="8717" max="8718" width="11" style="56" customWidth="1"/>
    <col min="8719" max="8719" width="8.77734375" style="56" bestFit="1" customWidth="1"/>
    <col min="8720" max="8720" width="9.88671875" style="56" customWidth="1"/>
    <col min="8721" max="8721" width="11" style="56" customWidth="1"/>
    <col min="8722" max="8723" width="5.33203125" style="56" customWidth="1"/>
    <col min="8724" max="8960" width="5.21875" style="56"/>
    <col min="8961" max="8961" width="1.44140625" style="56" customWidth="1"/>
    <col min="8962" max="8963" width="3.33203125" style="56" customWidth="1"/>
    <col min="8964" max="8964" width="16.88671875" style="56" customWidth="1"/>
    <col min="8965" max="8965" width="1" style="56" customWidth="1"/>
    <col min="8966" max="8966" width="5.77734375" style="56" customWidth="1"/>
    <col min="8967" max="8967" width="1.44140625" style="56" customWidth="1"/>
    <col min="8968" max="8968" width="0.77734375" style="56" customWidth="1"/>
    <col min="8969" max="8969" width="1.88671875" style="56" customWidth="1"/>
    <col min="8970" max="8970" width="0.88671875" style="56" customWidth="1"/>
    <col min="8971" max="8971" width="5.5546875" style="56" customWidth="1"/>
    <col min="8972" max="8972" width="6.33203125" style="56" customWidth="1"/>
    <col min="8973" max="8974" width="11" style="56" customWidth="1"/>
    <col min="8975" max="8975" width="8.77734375" style="56" bestFit="1" customWidth="1"/>
    <col min="8976" max="8976" width="9.88671875" style="56" customWidth="1"/>
    <col min="8977" max="8977" width="11" style="56" customWidth="1"/>
    <col min="8978" max="8979" width="5.33203125" style="56" customWidth="1"/>
    <col min="8980" max="9216" width="5.21875" style="56"/>
    <col min="9217" max="9217" width="1.44140625" style="56" customWidth="1"/>
    <col min="9218" max="9219" width="3.33203125" style="56" customWidth="1"/>
    <col min="9220" max="9220" width="16.88671875" style="56" customWidth="1"/>
    <col min="9221" max="9221" width="1" style="56" customWidth="1"/>
    <col min="9222" max="9222" width="5.77734375" style="56" customWidth="1"/>
    <col min="9223" max="9223" width="1.44140625" style="56" customWidth="1"/>
    <col min="9224" max="9224" width="0.77734375" style="56" customWidth="1"/>
    <col min="9225" max="9225" width="1.88671875" style="56" customWidth="1"/>
    <col min="9226" max="9226" width="0.88671875" style="56" customWidth="1"/>
    <col min="9227" max="9227" width="5.5546875" style="56" customWidth="1"/>
    <col min="9228" max="9228" width="6.33203125" style="56" customWidth="1"/>
    <col min="9229" max="9230" width="11" style="56" customWidth="1"/>
    <col min="9231" max="9231" width="8.77734375" style="56" bestFit="1" customWidth="1"/>
    <col min="9232" max="9232" width="9.88671875" style="56" customWidth="1"/>
    <col min="9233" max="9233" width="11" style="56" customWidth="1"/>
    <col min="9234" max="9235" width="5.33203125" style="56" customWidth="1"/>
    <col min="9236" max="9472" width="5.21875" style="56"/>
    <col min="9473" max="9473" width="1.44140625" style="56" customWidth="1"/>
    <col min="9474" max="9475" width="3.33203125" style="56" customWidth="1"/>
    <col min="9476" max="9476" width="16.88671875" style="56" customWidth="1"/>
    <col min="9477" max="9477" width="1" style="56" customWidth="1"/>
    <col min="9478" max="9478" width="5.77734375" style="56" customWidth="1"/>
    <col min="9479" max="9479" width="1.44140625" style="56" customWidth="1"/>
    <col min="9480" max="9480" width="0.77734375" style="56" customWidth="1"/>
    <col min="9481" max="9481" width="1.88671875" style="56" customWidth="1"/>
    <col min="9482" max="9482" width="0.88671875" style="56" customWidth="1"/>
    <col min="9483" max="9483" width="5.5546875" style="56" customWidth="1"/>
    <col min="9484" max="9484" width="6.33203125" style="56" customWidth="1"/>
    <col min="9485" max="9486" width="11" style="56" customWidth="1"/>
    <col min="9487" max="9487" width="8.77734375" style="56" bestFit="1" customWidth="1"/>
    <col min="9488" max="9488" width="9.88671875" style="56" customWidth="1"/>
    <col min="9489" max="9489" width="11" style="56" customWidth="1"/>
    <col min="9490" max="9491" width="5.33203125" style="56" customWidth="1"/>
    <col min="9492" max="9728" width="5.21875" style="56"/>
    <col min="9729" max="9729" width="1.44140625" style="56" customWidth="1"/>
    <col min="9730" max="9731" width="3.33203125" style="56" customWidth="1"/>
    <col min="9732" max="9732" width="16.88671875" style="56" customWidth="1"/>
    <col min="9733" max="9733" width="1" style="56" customWidth="1"/>
    <col min="9734" max="9734" width="5.77734375" style="56" customWidth="1"/>
    <col min="9735" max="9735" width="1.44140625" style="56" customWidth="1"/>
    <col min="9736" max="9736" width="0.77734375" style="56" customWidth="1"/>
    <col min="9737" max="9737" width="1.88671875" style="56" customWidth="1"/>
    <col min="9738" max="9738" width="0.88671875" style="56" customWidth="1"/>
    <col min="9739" max="9739" width="5.5546875" style="56" customWidth="1"/>
    <col min="9740" max="9740" width="6.33203125" style="56" customWidth="1"/>
    <col min="9741" max="9742" width="11" style="56" customWidth="1"/>
    <col min="9743" max="9743" width="8.77734375" style="56" bestFit="1" customWidth="1"/>
    <col min="9744" max="9744" width="9.88671875" style="56" customWidth="1"/>
    <col min="9745" max="9745" width="11" style="56" customWidth="1"/>
    <col min="9746" max="9747" width="5.33203125" style="56" customWidth="1"/>
    <col min="9748" max="9984" width="5.21875" style="56"/>
    <col min="9985" max="9985" width="1.44140625" style="56" customWidth="1"/>
    <col min="9986" max="9987" width="3.33203125" style="56" customWidth="1"/>
    <col min="9988" max="9988" width="16.88671875" style="56" customWidth="1"/>
    <col min="9989" max="9989" width="1" style="56" customWidth="1"/>
    <col min="9990" max="9990" width="5.77734375" style="56" customWidth="1"/>
    <col min="9991" max="9991" width="1.44140625" style="56" customWidth="1"/>
    <col min="9992" max="9992" width="0.77734375" style="56" customWidth="1"/>
    <col min="9993" max="9993" width="1.88671875" style="56" customWidth="1"/>
    <col min="9994" max="9994" width="0.88671875" style="56" customWidth="1"/>
    <col min="9995" max="9995" width="5.5546875" style="56" customWidth="1"/>
    <col min="9996" max="9996" width="6.33203125" style="56" customWidth="1"/>
    <col min="9997" max="9998" width="11" style="56" customWidth="1"/>
    <col min="9999" max="9999" width="8.77734375" style="56" bestFit="1" customWidth="1"/>
    <col min="10000" max="10000" width="9.88671875" style="56" customWidth="1"/>
    <col min="10001" max="10001" width="11" style="56" customWidth="1"/>
    <col min="10002" max="10003" width="5.33203125" style="56" customWidth="1"/>
    <col min="10004" max="10240" width="5.21875" style="56"/>
    <col min="10241" max="10241" width="1.44140625" style="56" customWidth="1"/>
    <col min="10242" max="10243" width="3.33203125" style="56" customWidth="1"/>
    <col min="10244" max="10244" width="16.88671875" style="56" customWidth="1"/>
    <col min="10245" max="10245" width="1" style="56" customWidth="1"/>
    <col min="10246" max="10246" width="5.77734375" style="56" customWidth="1"/>
    <col min="10247" max="10247" width="1.44140625" style="56" customWidth="1"/>
    <col min="10248" max="10248" width="0.77734375" style="56" customWidth="1"/>
    <col min="10249" max="10249" width="1.88671875" style="56" customWidth="1"/>
    <col min="10250" max="10250" width="0.88671875" style="56" customWidth="1"/>
    <col min="10251" max="10251" width="5.5546875" style="56" customWidth="1"/>
    <col min="10252" max="10252" width="6.33203125" style="56" customWidth="1"/>
    <col min="10253" max="10254" width="11" style="56" customWidth="1"/>
    <col min="10255" max="10255" width="8.77734375" style="56" bestFit="1" customWidth="1"/>
    <col min="10256" max="10256" width="9.88671875" style="56" customWidth="1"/>
    <col min="10257" max="10257" width="11" style="56" customWidth="1"/>
    <col min="10258" max="10259" width="5.33203125" style="56" customWidth="1"/>
    <col min="10260" max="10496" width="5.21875" style="56"/>
    <col min="10497" max="10497" width="1.44140625" style="56" customWidth="1"/>
    <col min="10498" max="10499" width="3.33203125" style="56" customWidth="1"/>
    <col min="10500" max="10500" width="16.88671875" style="56" customWidth="1"/>
    <col min="10501" max="10501" width="1" style="56" customWidth="1"/>
    <col min="10502" max="10502" width="5.77734375" style="56" customWidth="1"/>
    <col min="10503" max="10503" width="1.44140625" style="56" customWidth="1"/>
    <col min="10504" max="10504" width="0.77734375" style="56" customWidth="1"/>
    <col min="10505" max="10505" width="1.88671875" style="56" customWidth="1"/>
    <col min="10506" max="10506" width="0.88671875" style="56" customWidth="1"/>
    <col min="10507" max="10507" width="5.5546875" style="56" customWidth="1"/>
    <col min="10508" max="10508" width="6.33203125" style="56" customWidth="1"/>
    <col min="10509" max="10510" width="11" style="56" customWidth="1"/>
    <col min="10511" max="10511" width="8.77734375" style="56" bestFit="1" customWidth="1"/>
    <col min="10512" max="10512" width="9.88671875" style="56" customWidth="1"/>
    <col min="10513" max="10513" width="11" style="56" customWidth="1"/>
    <col min="10514" max="10515" width="5.33203125" style="56" customWidth="1"/>
    <col min="10516" max="10752" width="5.21875" style="56"/>
    <col min="10753" max="10753" width="1.44140625" style="56" customWidth="1"/>
    <col min="10754" max="10755" width="3.33203125" style="56" customWidth="1"/>
    <col min="10756" max="10756" width="16.88671875" style="56" customWidth="1"/>
    <col min="10757" max="10757" width="1" style="56" customWidth="1"/>
    <col min="10758" max="10758" width="5.77734375" style="56" customWidth="1"/>
    <col min="10759" max="10759" width="1.44140625" style="56" customWidth="1"/>
    <col min="10760" max="10760" width="0.77734375" style="56" customWidth="1"/>
    <col min="10761" max="10761" width="1.88671875" style="56" customWidth="1"/>
    <col min="10762" max="10762" width="0.88671875" style="56" customWidth="1"/>
    <col min="10763" max="10763" width="5.5546875" style="56" customWidth="1"/>
    <col min="10764" max="10764" width="6.33203125" style="56" customWidth="1"/>
    <col min="10765" max="10766" width="11" style="56" customWidth="1"/>
    <col min="10767" max="10767" width="8.77734375" style="56" bestFit="1" customWidth="1"/>
    <col min="10768" max="10768" width="9.88671875" style="56" customWidth="1"/>
    <col min="10769" max="10769" width="11" style="56" customWidth="1"/>
    <col min="10770" max="10771" width="5.33203125" style="56" customWidth="1"/>
    <col min="10772" max="11008" width="5.21875" style="56"/>
    <col min="11009" max="11009" width="1.44140625" style="56" customWidth="1"/>
    <col min="11010" max="11011" width="3.33203125" style="56" customWidth="1"/>
    <col min="11012" max="11012" width="16.88671875" style="56" customWidth="1"/>
    <col min="11013" max="11013" width="1" style="56" customWidth="1"/>
    <col min="11014" max="11014" width="5.77734375" style="56" customWidth="1"/>
    <col min="11015" max="11015" width="1.44140625" style="56" customWidth="1"/>
    <col min="11016" max="11016" width="0.77734375" style="56" customWidth="1"/>
    <col min="11017" max="11017" width="1.88671875" style="56" customWidth="1"/>
    <col min="11018" max="11018" width="0.88671875" style="56" customWidth="1"/>
    <col min="11019" max="11019" width="5.5546875" style="56" customWidth="1"/>
    <col min="11020" max="11020" width="6.33203125" style="56" customWidth="1"/>
    <col min="11021" max="11022" width="11" style="56" customWidth="1"/>
    <col min="11023" max="11023" width="8.77734375" style="56" bestFit="1" customWidth="1"/>
    <col min="11024" max="11024" width="9.88671875" style="56" customWidth="1"/>
    <col min="11025" max="11025" width="11" style="56" customWidth="1"/>
    <col min="11026" max="11027" width="5.33203125" style="56" customWidth="1"/>
    <col min="11028" max="11264" width="5.21875" style="56"/>
    <col min="11265" max="11265" width="1.44140625" style="56" customWidth="1"/>
    <col min="11266" max="11267" width="3.33203125" style="56" customWidth="1"/>
    <col min="11268" max="11268" width="16.88671875" style="56" customWidth="1"/>
    <col min="11269" max="11269" width="1" style="56" customWidth="1"/>
    <col min="11270" max="11270" width="5.77734375" style="56" customWidth="1"/>
    <col min="11271" max="11271" width="1.44140625" style="56" customWidth="1"/>
    <col min="11272" max="11272" width="0.77734375" style="56" customWidth="1"/>
    <col min="11273" max="11273" width="1.88671875" style="56" customWidth="1"/>
    <col min="11274" max="11274" width="0.88671875" style="56" customWidth="1"/>
    <col min="11275" max="11275" width="5.5546875" style="56" customWidth="1"/>
    <col min="11276" max="11276" width="6.33203125" style="56" customWidth="1"/>
    <col min="11277" max="11278" width="11" style="56" customWidth="1"/>
    <col min="11279" max="11279" width="8.77734375" style="56" bestFit="1" customWidth="1"/>
    <col min="11280" max="11280" width="9.88671875" style="56" customWidth="1"/>
    <col min="11281" max="11281" width="11" style="56" customWidth="1"/>
    <col min="11282" max="11283" width="5.33203125" style="56" customWidth="1"/>
    <col min="11284" max="11520" width="5.21875" style="56"/>
    <col min="11521" max="11521" width="1.44140625" style="56" customWidth="1"/>
    <col min="11522" max="11523" width="3.33203125" style="56" customWidth="1"/>
    <col min="11524" max="11524" width="16.88671875" style="56" customWidth="1"/>
    <col min="11525" max="11525" width="1" style="56" customWidth="1"/>
    <col min="11526" max="11526" width="5.77734375" style="56" customWidth="1"/>
    <col min="11527" max="11527" width="1.44140625" style="56" customWidth="1"/>
    <col min="11528" max="11528" width="0.77734375" style="56" customWidth="1"/>
    <col min="11529" max="11529" width="1.88671875" style="56" customWidth="1"/>
    <col min="11530" max="11530" width="0.88671875" style="56" customWidth="1"/>
    <col min="11531" max="11531" width="5.5546875" style="56" customWidth="1"/>
    <col min="11532" max="11532" width="6.33203125" style="56" customWidth="1"/>
    <col min="11533" max="11534" width="11" style="56" customWidth="1"/>
    <col min="11535" max="11535" width="8.77734375" style="56" bestFit="1" customWidth="1"/>
    <col min="11536" max="11536" width="9.88671875" style="56" customWidth="1"/>
    <col min="11537" max="11537" width="11" style="56" customWidth="1"/>
    <col min="11538" max="11539" width="5.33203125" style="56" customWidth="1"/>
    <col min="11540" max="11776" width="5.21875" style="56"/>
    <col min="11777" max="11777" width="1.44140625" style="56" customWidth="1"/>
    <col min="11778" max="11779" width="3.33203125" style="56" customWidth="1"/>
    <col min="11780" max="11780" width="16.88671875" style="56" customWidth="1"/>
    <col min="11781" max="11781" width="1" style="56" customWidth="1"/>
    <col min="11782" max="11782" width="5.77734375" style="56" customWidth="1"/>
    <col min="11783" max="11783" width="1.44140625" style="56" customWidth="1"/>
    <col min="11784" max="11784" width="0.77734375" style="56" customWidth="1"/>
    <col min="11785" max="11785" width="1.88671875" style="56" customWidth="1"/>
    <col min="11786" max="11786" width="0.88671875" style="56" customWidth="1"/>
    <col min="11787" max="11787" width="5.5546875" style="56" customWidth="1"/>
    <col min="11788" max="11788" width="6.33203125" style="56" customWidth="1"/>
    <col min="11789" max="11790" width="11" style="56" customWidth="1"/>
    <col min="11791" max="11791" width="8.77734375" style="56" bestFit="1" customWidth="1"/>
    <col min="11792" max="11792" width="9.88671875" style="56" customWidth="1"/>
    <col min="11793" max="11793" width="11" style="56" customWidth="1"/>
    <col min="11794" max="11795" width="5.33203125" style="56" customWidth="1"/>
    <col min="11796" max="12032" width="5.21875" style="56"/>
    <col min="12033" max="12033" width="1.44140625" style="56" customWidth="1"/>
    <col min="12034" max="12035" width="3.33203125" style="56" customWidth="1"/>
    <col min="12036" max="12036" width="16.88671875" style="56" customWidth="1"/>
    <col min="12037" max="12037" width="1" style="56" customWidth="1"/>
    <col min="12038" max="12038" width="5.77734375" style="56" customWidth="1"/>
    <col min="12039" max="12039" width="1.44140625" style="56" customWidth="1"/>
    <col min="12040" max="12040" width="0.77734375" style="56" customWidth="1"/>
    <col min="12041" max="12041" width="1.88671875" style="56" customWidth="1"/>
    <col min="12042" max="12042" width="0.88671875" style="56" customWidth="1"/>
    <col min="12043" max="12043" width="5.5546875" style="56" customWidth="1"/>
    <col min="12044" max="12044" width="6.33203125" style="56" customWidth="1"/>
    <col min="12045" max="12046" width="11" style="56" customWidth="1"/>
    <col min="12047" max="12047" width="8.77734375" style="56" bestFit="1" customWidth="1"/>
    <col min="12048" max="12048" width="9.88671875" style="56" customWidth="1"/>
    <col min="12049" max="12049" width="11" style="56" customWidth="1"/>
    <col min="12050" max="12051" width="5.33203125" style="56" customWidth="1"/>
    <col min="12052" max="12288" width="5.21875" style="56"/>
    <col min="12289" max="12289" width="1.44140625" style="56" customWidth="1"/>
    <col min="12290" max="12291" width="3.33203125" style="56" customWidth="1"/>
    <col min="12292" max="12292" width="16.88671875" style="56" customWidth="1"/>
    <col min="12293" max="12293" width="1" style="56" customWidth="1"/>
    <col min="12294" max="12294" width="5.77734375" style="56" customWidth="1"/>
    <col min="12295" max="12295" width="1.44140625" style="56" customWidth="1"/>
    <col min="12296" max="12296" width="0.77734375" style="56" customWidth="1"/>
    <col min="12297" max="12297" width="1.88671875" style="56" customWidth="1"/>
    <col min="12298" max="12298" width="0.88671875" style="56" customWidth="1"/>
    <col min="12299" max="12299" width="5.5546875" style="56" customWidth="1"/>
    <col min="12300" max="12300" width="6.33203125" style="56" customWidth="1"/>
    <col min="12301" max="12302" width="11" style="56" customWidth="1"/>
    <col min="12303" max="12303" width="8.77734375" style="56" bestFit="1" customWidth="1"/>
    <col min="12304" max="12304" width="9.88671875" style="56" customWidth="1"/>
    <col min="12305" max="12305" width="11" style="56" customWidth="1"/>
    <col min="12306" max="12307" width="5.33203125" style="56" customWidth="1"/>
    <col min="12308" max="12544" width="5.21875" style="56"/>
    <col min="12545" max="12545" width="1.44140625" style="56" customWidth="1"/>
    <col min="12546" max="12547" width="3.33203125" style="56" customWidth="1"/>
    <col min="12548" max="12548" width="16.88671875" style="56" customWidth="1"/>
    <col min="12549" max="12549" width="1" style="56" customWidth="1"/>
    <col min="12550" max="12550" width="5.77734375" style="56" customWidth="1"/>
    <col min="12551" max="12551" width="1.44140625" style="56" customWidth="1"/>
    <col min="12552" max="12552" width="0.77734375" style="56" customWidth="1"/>
    <col min="12553" max="12553" width="1.88671875" style="56" customWidth="1"/>
    <col min="12554" max="12554" width="0.88671875" style="56" customWidth="1"/>
    <col min="12555" max="12555" width="5.5546875" style="56" customWidth="1"/>
    <col min="12556" max="12556" width="6.33203125" style="56" customWidth="1"/>
    <col min="12557" max="12558" width="11" style="56" customWidth="1"/>
    <col min="12559" max="12559" width="8.77734375" style="56" bestFit="1" customWidth="1"/>
    <col min="12560" max="12560" width="9.88671875" style="56" customWidth="1"/>
    <col min="12561" max="12561" width="11" style="56" customWidth="1"/>
    <col min="12562" max="12563" width="5.33203125" style="56" customWidth="1"/>
    <col min="12564" max="12800" width="5.21875" style="56"/>
    <col min="12801" max="12801" width="1.44140625" style="56" customWidth="1"/>
    <col min="12802" max="12803" width="3.33203125" style="56" customWidth="1"/>
    <col min="12804" max="12804" width="16.88671875" style="56" customWidth="1"/>
    <col min="12805" max="12805" width="1" style="56" customWidth="1"/>
    <col min="12806" max="12806" width="5.77734375" style="56" customWidth="1"/>
    <col min="12807" max="12807" width="1.44140625" style="56" customWidth="1"/>
    <col min="12808" max="12808" width="0.77734375" style="56" customWidth="1"/>
    <col min="12809" max="12809" width="1.88671875" style="56" customWidth="1"/>
    <col min="12810" max="12810" width="0.88671875" style="56" customWidth="1"/>
    <col min="12811" max="12811" width="5.5546875" style="56" customWidth="1"/>
    <col min="12812" max="12812" width="6.33203125" style="56" customWidth="1"/>
    <col min="12813" max="12814" width="11" style="56" customWidth="1"/>
    <col min="12815" max="12815" width="8.77734375" style="56" bestFit="1" customWidth="1"/>
    <col min="12816" max="12816" width="9.88671875" style="56" customWidth="1"/>
    <col min="12817" max="12817" width="11" style="56" customWidth="1"/>
    <col min="12818" max="12819" width="5.33203125" style="56" customWidth="1"/>
    <col min="12820" max="13056" width="5.21875" style="56"/>
    <col min="13057" max="13057" width="1.44140625" style="56" customWidth="1"/>
    <col min="13058" max="13059" width="3.33203125" style="56" customWidth="1"/>
    <col min="13060" max="13060" width="16.88671875" style="56" customWidth="1"/>
    <col min="13061" max="13061" width="1" style="56" customWidth="1"/>
    <col min="13062" max="13062" width="5.77734375" style="56" customWidth="1"/>
    <col min="13063" max="13063" width="1.44140625" style="56" customWidth="1"/>
    <col min="13064" max="13064" width="0.77734375" style="56" customWidth="1"/>
    <col min="13065" max="13065" width="1.88671875" style="56" customWidth="1"/>
    <col min="13066" max="13066" width="0.88671875" style="56" customWidth="1"/>
    <col min="13067" max="13067" width="5.5546875" style="56" customWidth="1"/>
    <col min="13068" max="13068" width="6.33203125" style="56" customWidth="1"/>
    <col min="13069" max="13070" width="11" style="56" customWidth="1"/>
    <col min="13071" max="13071" width="8.77734375" style="56" bestFit="1" customWidth="1"/>
    <col min="13072" max="13072" width="9.88671875" style="56" customWidth="1"/>
    <col min="13073" max="13073" width="11" style="56" customWidth="1"/>
    <col min="13074" max="13075" width="5.33203125" style="56" customWidth="1"/>
    <col min="13076" max="13312" width="5.21875" style="56"/>
    <col min="13313" max="13313" width="1.44140625" style="56" customWidth="1"/>
    <col min="13314" max="13315" width="3.33203125" style="56" customWidth="1"/>
    <col min="13316" max="13316" width="16.88671875" style="56" customWidth="1"/>
    <col min="13317" max="13317" width="1" style="56" customWidth="1"/>
    <col min="13318" max="13318" width="5.77734375" style="56" customWidth="1"/>
    <col min="13319" max="13319" width="1.44140625" style="56" customWidth="1"/>
    <col min="13320" max="13320" width="0.77734375" style="56" customWidth="1"/>
    <col min="13321" max="13321" width="1.88671875" style="56" customWidth="1"/>
    <col min="13322" max="13322" width="0.88671875" style="56" customWidth="1"/>
    <col min="13323" max="13323" width="5.5546875" style="56" customWidth="1"/>
    <col min="13324" max="13324" width="6.33203125" style="56" customWidth="1"/>
    <col min="13325" max="13326" width="11" style="56" customWidth="1"/>
    <col min="13327" max="13327" width="8.77734375" style="56" bestFit="1" customWidth="1"/>
    <col min="13328" max="13328" width="9.88671875" style="56" customWidth="1"/>
    <col min="13329" max="13329" width="11" style="56" customWidth="1"/>
    <col min="13330" max="13331" width="5.33203125" style="56" customWidth="1"/>
    <col min="13332" max="13568" width="5.21875" style="56"/>
    <col min="13569" max="13569" width="1.44140625" style="56" customWidth="1"/>
    <col min="13570" max="13571" width="3.33203125" style="56" customWidth="1"/>
    <col min="13572" max="13572" width="16.88671875" style="56" customWidth="1"/>
    <col min="13573" max="13573" width="1" style="56" customWidth="1"/>
    <col min="13574" max="13574" width="5.77734375" style="56" customWidth="1"/>
    <col min="13575" max="13575" width="1.44140625" style="56" customWidth="1"/>
    <col min="13576" max="13576" width="0.77734375" style="56" customWidth="1"/>
    <col min="13577" max="13577" width="1.88671875" style="56" customWidth="1"/>
    <col min="13578" max="13578" width="0.88671875" style="56" customWidth="1"/>
    <col min="13579" max="13579" width="5.5546875" style="56" customWidth="1"/>
    <col min="13580" max="13580" width="6.33203125" style="56" customWidth="1"/>
    <col min="13581" max="13582" width="11" style="56" customWidth="1"/>
    <col min="13583" max="13583" width="8.77734375" style="56" bestFit="1" customWidth="1"/>
    <col min="13584" max="13584" width="9.88671875" style="56" customWidth="1"/>
    <col min="13585" max="13585" width="11" style="56" customWidth="1"/>
    <col min="13586" max="13587" width="5.33203125" style="56" customWidth="1"/>
    <col min="13588" max="13824" width="5.21875" style="56"/>
    <col min="13825" max="13825" width="1.44140625" style="56" customWidth="1"/>
    <col min="13826" max="13827" width="3.33203125" style="56" customWidth="1"/>
    <col min="13828" max="13828" width="16.88671875" style="56" customWidth="1"/>
    <col min="13829" max="13829" width="1" style="56" customWidth="1"/>
    <col min="13830" max="13830" width="5.77734375" style="56" customWidth="1"/>
    <col min="13831" max="13831" width="1.44140625" style="56" customWidth="1"/>
    <col min="13832" max="13832" width="0.77734375" style="56" customWidth="1"/>
    <col min="13833" max="13833" width="1.88671875" style="56" customWidth="1"/>
    <col min="13834" max="13834" width="0.88671875" style="56" customWidth="1"/>
    <col min="13835" max="13835" width="5.5546875" style="56" customWidth="1"/>
    <col min="13836" max="13836" width="6.33203125" style="56" customWidth="1"/>
    <col min="13837" max="13838" width="11" style="56" customWidth="1"/>
    <col min="13839" max="13839" width="8.77734375" style="56" bestFit="1" customWidth="1"/>
    <col min="13840" max="13840" width="9.88671875" style="56" customWidth="1"/>
    <col min="13841" max="13841" width="11" style="56" customWidth="1"/>
    <col min="13842" max="13843" width="5.33203125" style="56" customWidth="1"/>
    <col min="13844" max="14080" width="5.21875" style="56"/>
    <col min="14081" max="14081" width="1.44140625" style="56" customWidth="1"/>
    <col min="14082" max="14083" width="3.33203125" style="56" customWidth="1"/>
    <col min="14084" max="14084" width="16.88671875" style="56" customWidth="1"/>
    <col min="14085" max="14085" width="1" style="56" customWidth="1"/>
    <col min="14086" max="14086" width="5.77734375" style="56" customWidth="1"/>
    <col min="14087" max="14087" width="1.44140625" style="56" customWidth="1"/>
    <col min="14088" max="14088" width="0.77734375" style="56" customWidth="1"/>
    <col min="14089" max="14089" width="1.88671875" style="56" customWidth="1"/>
    <col min="14090" max="14090" width="0.88671875" style="56" customWidth="1"/>
    <col min="14091" max="14091" width="5.5546875" style="56" customWidth="1"/>
    <col min="14092" max="14092" width="6.33203125" style="56" customWidth="1"/>
    <col min="14093" max="14094" width="11" style="56" customWidth="1"/>
    <col min="14095" max="14095" width="8.77734375" style="56" bestFit="1" customWidth="1"/>
    <col min="14096" max="14096" width="9.88671875" style="56" customWidth="1"/>
    <col min="14097" max="14097" width="11" style="56" customWidth="1"/>
    <col min="14098" max="14099" width="5.33203125" style="56" customWidth="1"/>
    <col min="14100" max="14336" width="5.21875" style="56"/>
    <col min="14337" max="14337" width="1.44140625" style="56" customWidth="1"/>
    <col min="14338" max="14339" width="3.33203125" style="56" customWidth="1"/>
    <col min="14340" max="14340" width="16.88671875" style="56" customWidth="1"/>
    <col min="14341" max="14341" width="1" style="56" customWidth="1"/>
    <col min="14342" max="14342" width="5.77734375" style="56" customWidth="1"/>
    <col min="14343" max="14343" width="1.44140625" style="56" customWidth="1"/>
    <col min="14344" max="14344" width="0.77734375" style="56" customWidth="1"/>
    <col min="14345" max="14345" width="1.88671875" style="56" customWidth="1"/>
    <col min="14346" max="14346" width="0.88671875" style="56" customWidth="1"/>
    <col min="14347" max="14347" width="5.5546875" style="56" customWidth="1"/>
    <col min="14348" max="14348" width="6.33203125" style="56" customWidth="1"/>
    <col min="14349" max="14350" width="11" style="56" customWidth="1"/>
    <col min="14351" max="14351" width="8.77734375" style="56" bestFit="1" customWidth="1"/>
    <col min="14352" max="14352" width="9.88671875" style="56" customWidth="1"/>
    <col min="14353" max="14353" width="11" style="56" customWidth="1"/>
    <col min="14354" max="14355" width="5.33203125" style="56" customWidth="1"/>
    <col min="14356" max="14592" width="5.21875" style="56"/>
    <col min="14593" max="14593" width="1.44140625" style="56" customWidth="1"/>
    <col min="14594" max="14595" width="3.33203125" style="56" customWidth="1"/>
    <col min="14596" max="14596" width="16.88671875" style="56" customWidth="1"/>
    <col min="14597" max="14597" width="1" style="56" customWidth="1"/>
    <col min="14598" max="14598" width="5.77734375" style="56" customWidth="1"/>
    <col min="14599" max="14599" width="1.44140625" style="56" customWidth="1"/>
    <col min="14600" max="14600" width="0.77734375" style="56" customWidth="1"/>
    <col min="14601" max="14601" width="1.88671875" style="56" customWidth="1"/>
    <col min="14602" max="14602" width="0.88671875" style="56" customWidth="1"/>
    <col min="14603" max="14603" width="5.5546875" style="56" customWidth="1"/>
    <col min="14604" max="14604" width="6.33203125" style="56" customWidth="1"/>
    <col min="14605" max="14606" width="11" style="56" customWidth="1"/>
    <col min="14607" max="14607" width="8.77734375" style="56" bestFit="1" customWidth="1"/>
    <col min="14608" max="14608" width="9.88671875" style="56" customWidth="1"/>
    <col min="14609" max="14609" width="11" style="56" customWidth="1"/>
    <col min="14610" max="14611" width="5.33203125" style="56" customWidth="1"/>
    <col min="14612" max="14848" width="5.21875" style="56"/>
    <col min="14849" max="14849" width="1.44140625" style="56" customWidth="1"/>
    <col min="14850" max="14851" width="3.33203125" style="56" customWidth="1"/>
    <col min="14852" max="14852" width="16.88671875" style="56" customWidth="1"/>
    <col min="14853" max="14853" width="1" style="56" customWidth="1"/>
    <col min="14854" max="14854" width="5.77734375" style="56" customWidth="1"/>
    <col min="14855" max="14855" width="1.44140625" style="56" customWidth="1"/>
    <col min="14856" max="14856" width="0.77734375" style="56" customWidth="1"/>
    <col min="14857" max="14857" width="1.88671875" style="56" customWidth="1"/>
    <col min="14858" max="14858" width="0.88671875" style="56" customWidth="1"/>
    <col min="14859" max="14859" width="5.5546875" style="56" customWidth="1"/>
    <col min="14860" max="14860" width="6.33203125" style="56" customWidth="1"/>
    <col min="14861" max="14862" width="11" style="56" customWidth="1"/>
    <col min="14863" max="14863" width="8.77734375" style="56" bestFit="1" customWidth="1"/>
    <col min="14864" max="14864" width="9.88671875" style="56" customWidth="1"/>
    <col min="14865" max="14865" width="11" style="56" customWidth="1"/>
    <col min="14866" max="14867" width="5.33203125" style="56" customWidth="1"/>
    <col min="14868" max="15104" width="5.21875" style="56"/>
    <col min="15105" max="15105" width="1.44140625" style="56" customWidth="1"/>
    <col min="15106" max="15107" width="3.33203125" style="56" customWidth="1"/>
    <col min="15108" max="15108" width="16.88671875" style="56" customWidth="1"/>
    <col min="15109" max="15109" width="1" style="56" customWidth="1"/>
    <col min="15110" max="15110" width="5.77734375" style="56" customWidth="1"/>
    <col min="15111" max="15111" width="1.44140625" style="56" customWidth="1"/>
    <col min="15112" max="15112" width="0.77734375" style="56" customWidth="1"/>
    <col min="15113" max="15113" width="1.88671875" style="56" customWidth="1"/>
    <col min="15114" max="15114" width="0.88671875" style="56" customWidth="1"/>
    <col min="15115" max="15115" width="5.5546875" style="56" customWidth="1"/>
    <col min="15116" max="15116" width="6.33203125" style="56" customWidth="1"/>
    <col min="15117" max="15118" width="11" style="56" customWidth="1"/>
    <col min="15119" max="15119" width="8.77734375" style="56" bestFit="1" customWidth="1"/>
    <col min="15120" max="15120" width="9.88671875" style="56" customWidth="1"/>
    <col min="15121" max="15121" width="11" style="56" customWidth="1"/>
    <col min="15122" max="15123" width="5.33203125" style="56" customWidth="1"/>
    <col min="15124" max="15360" width="5.21875" style="56"/>
    <col min="15361" max="15361" width="1.44140625" style="56" customWidth="1"/>
    <col min="15362" max="15363" width="3.33203125" style="56" customWidth="1"/>
    <col min="15364" max="15364" width="16.88671875" style="56" customWidth="1"/>
    <col min="15365" max="15365" width="1" style="56" customWidth="1"/>
    <col min="15366" max="15366" width="5.77734375" style="56" customWidth="1"/>
    <col min="15367" max="15367" width="1.44140625" style="56" customWidth="1"/>
    <col min="15368" max="15368" width="0.77734375" style="56" customWidth="1"/>
    <col min="15369" max="15369" width="1.88671875" style="56" customWidth="1"/>
    <col min="15370" max="15370" width="0.88671875" style="56" customWidth="1"/>
    <col min="15371" max="15371" width="5.5546875" style="56" customWidth="1"/>
    <col min="15372" max="15372" width="6.33203125" style="56" customWidth="1"/>
    <col min="15373" max="15374" width="11" style="56" customWidth="1"/>
    <col min="15375" max="15375" width="8.77734375" style="56" bestFit="1" customWidth="1"/>
    <col min="15376" max="15376" width="9.88671875" style="56" customWidth="1"/>
    <col min="15377" max="15377" width="11" style="56" customWidth="1"/>
    <col min="15378" max="15379" width="5.33203125" style="56" customWidth="1"/>
    <col min="15380" max="15616" width="5.21875" style="56"/>
    <col min="15617" max="15617" width="1.44140625" style="56" customWidth="1"/>
    <col min="15618" max="15619" width="3.33203125" style="56" customWidth="1"/>
    <col min="15620" max="15620" width="16.88671875" style="56" customWidth="1"/>
    <col min="15621" max="15621" width="1" style="56" customWidth="1"/>
    <col min="15622" max="15622" width="5.77734375" style="56" customWidth="1"/>
    <col min="15623" max="15623" width="1.44140625" style="56" customWidth="1"/>
    <col min="15624" max="15624" width="0.77734375" style="56" customWidth="1"/>
    <col min="15625" max="15625" width="1.88671875" style="56" customWidth="1"/>
    <col min="15626" max="15626" width="0.88671875" style="56" customWidth="1"/>
    <col min="15627" max="15627" width="5.5546875" style="56" customWidth="1"/>
    <col min="15628" max="15628" width="6.33203125" style="56" customWidth="1"/>
    <col min="15629" max="15630" width="11" style="56" customWidth="1"/>
    <col min="15631" max="15631" width="8.77734375" style="56" bestFit="1" customWidth="1"/>
    <col min="15632" max="15632" width="9.88671875" style="56" customWidth="1"/>
    <col min="15633" max="15633" width="11" style="56" customWidth="1"/>
    <col min="15634" max="15635" width="5.33203125" style="56" customWidth="1"/>
    <col min="15636" max="15872" width="5.21875" style="56"/>
    <col min="15873" max="15873" width="1.44140625" style="56" customWidth="1"/>
    <col min="15874" max="15875" width="3.33203125" style="56" customWidth="1"/>
    <col min="15876" max="15876" width="16.88671875" style="56" customWidth="1"/>
    <col min="15877" max="15877" width="1" style="56" customWidth="1"/>
    <col min="15878" max="15878" width="5.77734375" style="56" customWidth="1"/>
    <col min="15879" max="15879" width="1.44140625" style="56" customWidth="1"/>
    <col min="15880" max="15880" width="0.77734375" style="56" customWidth="1"/>
    <col min="15881" max="15881" width="1.88671875" style="56" customWidth="1"/>
    <col min="15882" max="15882" width="0.88671875" style="56" customWidth="1"/>
    <col min="15883" max="15883" width="5.5546875" style="56" customWidth="1"/>
    <col min="15884" max="15884" width="6.33203125" style="56" customWidth="1"/>
    <col min="15885" max="15886" width="11" style="56" customWidth="1"/>
    <col min="15887" max="15887" width="8.77734375" style="56" bestFit="1" customWidth="1"/>
    <col min="15888" max="15888" width="9.88671875" style="56" customWidth="1"/>
    <col min="15889" max="15889" width="11" style="56" customWidth="1"/>
    <col min="15890" max="15891" width="5.33203125" style="56" customWidth="1"/>
    <col min="15892" max="16128" width="5.21875" style="56"/>
    <col min="16129" max="16129" width="1.44140625" style="56" customWidth="1"/>
    <col min="16130" max="16131" width="3.33203125" style="56" customWidth="1"/>
    <col min="16132" max="16132" width="16.88671875" style="56" customWidth="1"/>
    <col min="16133" max="16133" width="1" style="56" customWidth="1"/>
    <col min="16134" max="16134" width="5.77734375" style="56" customWidth="1"/>
    <col min="16135" max="16135" width="1.44140625" style="56" customWidth="1"/>
    <col min="16136" max="16136" width="0.77734375" style="56" customWidth="1"/>
    <col min="16137" max="16137" width="1.88671875" style="56" customWidth="1"/>
    <col min="16138" max="16138" width="0.88671875" style="56" customWidth="1"/>
    <col min="16139" max="16139" width="5.5546875" style="56" customWidth="1"/>
    <col min="16140" max="16140" width="6.33203125" style="56" customWidth="1"/>
    <col min="16141" max="16142" width="11" style="56" customWidth="1"/>
    <col min="16143" max="16143" width="8.77734375" style="56" bestFit="1" customWidth="1"/>
    <col min="16144" max="16144" width="9.88671875" style="56" customWidth="1"/>
    <col min="16145" max="16145" width="11" style="56" customWidth="1"/>
    <col min="16146" max="16147" width="5.33203125" style="56" customWidth="1"/>
    <col min="16148" max="16384" width="5.21875" style="56"/>
  </cols>
  <sheetData>
    <row r="1" spans="1:19" ht="11.45" customHeight="1">
      <c r="A1" s="72" t="s">
        <v>45</v>
      </c>
      <c r="B1" s="72"/>
      <c r="C1" s="72"/>
      <c r="D1" s="72"/>
      <c r="F1" s="77" t="s">
        <v>46</v>
      </c>
      <c r="G1" s="77"/>
      <c r="H1" s="77"/>
      <c r="I1" s="77"/>
      <c r="J1" s="77"/>
      <c r="K1" s="77"/>
      <c r="L1" s="77"/>
      <c r="M1" s="77"/>
      <c r="N1" s="77"/>
      <c r="O1" s="77"/>
      <c r="P1" s="78">
        <v>45083</v>
      </c>
      <c r="Q1" s="78"/>
      <c r="R1" s="78"/>
    </row>
    <row r="2" spans="1:19" ht="9.6" customHeight="1">
      <c r="A2" s="72" t="s">
        <v>47</v>
      </c>
      <c r="B2" s="72"/>
      <c r="C2" s="72"/>
      <c r="D2" s="72"/>
      <c r="F2" s="79" t="s">
        <v>48</v>
      </c>
      <c r="G2" s="79"/>
      <c r="H2" s="79"/>
      <c r="I2" s="79"/>
      <c r="J2" s="79"/>
      <c r="K2" s="79"/>
      <c r="L2" s="79"/>
      <c r="M2" s="79"/>
      <c r="N2" s="79"/>
      <c r="O2" s="79"/>
      <c r="P2" s="80">
        <v>0.55571759259259257</v>
      </c>
      <c r="Q2" s="80"/>
      <c r="R2" s="80"/>
    </row>
    <row r="3" spans="1:19" ht="6.6" customHeight="1">
      <c r="F3" s="79"/>
      <c r="G3" s="79"/>
      <c r="H3" s="79"/>
      <c r="I3" s="79"/>
      <c r="J3" s="79"/>
      <c r="K3" s="79"/>
      <c r="L3" s="79"/>
      <c r="M3" s="79"/>
      <c r="N3" s="79"/>
      <c r="O3" s="79"/>
      <c r="P3" s="80"/>
      <c r="Q3" s="80"/>
      <c r="R3" s="80"/>
    </row>
    <row r="4" spans="1:19" ht="1.1499999999999999" customHeight="1"/>
    <row r="5" spans="1:19" ht="11.45" customHeight="1">
      <c r="A5" s="72" t="s">
        <v>49</v>
      </c>
      <c r="B5" s="72"/>
      <c r="C5" s="72"/>
      <c r="D5" s="72"/>
      <c r="F5" s="73" t="s">
        <v>50</v>
      </c>
      <c r="G5" s="73"/>
      <c r="H5" s="73"/>
      <c r="I5" s="73"/>
      <c r="J5" s="73"/>
      <c r="K5" s="73"/>
      <c r="L5" s="73"/>
      <c r="M5" s="73"/>
      <c r="N5" s="73"/>
      <c r="O5" s="73"/>
    </row>
    <row r="6" spans="1:19" ht="2.4500000000000002" customHeight="1"/>
    <row r="7" spans="1:19" ht="11.45" customHeight="1">
      <c r="F7" s="73" t="s">
        <v>47</v>
      </c>
      <c r="G7" s="73"/>
      <c r="H7" s="73"/>
      <c r="I7" s="73"/>
      <c r="J7" s="73"/>
      <c r="K7" s="73"/>
      <c r="L7" s="73"/>
      <c r="M7" s="73"/>
      <c r="N7" s="73"/>
      <c r="O7" s="73"/>
    </row>
    <row r="8" spans="1:19" ht="5.45" customHeigh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</row>
    <row r="9" spans="1:19" ht="9.6" customHeight="1">
      <c r="A9" s="87" t="s">
        <v>51</v>
      </c>
      <c r="B9" s="87"/>
      <c r="C9" s="57" t="s">
        <v>52</v>
      </c>
      <c r="D9" s="89" t="s">
        <v>5</v>
      </c>
      <c r="E9" s="89"/>
      <c r="F9" s="87" t="s">
        <v>53</v>
      </c>
      <c r="G9" s="87"/>
      <c r="I9" s="89" t="s">
        <v>54</v>
      </c>
      <c r="J9" s="89"/>
      <c r="K9" s="89"/>
      <c r="L9" s="57" t="s">
        <v>7</v>
      </c>
      <c r="M9" s="57" t="s">
        <v>55</v>
      </c>
      <c r="N9" s="87" t="s">
        <v>56</v>
      </c>
      <c r="O9" s="87" t="s">
        <v>57</v>
      </c>
      <c r="P9" s="87" t="s">
        <v>100</v>
      </c>
      <c r="Q9" s="57" t="s">
        <v>58</v>
      </c>
    </row>
    <row r="10" spans="1:19" ht="9.6" customHeight="1">
      <c r="A10" s="74"/>
      <c r="B10" s="74"/>
      <c r="F10" s="74"/>
      <c r="G10" s="74"/>
      <c r="N10" s="74"/>
      <c r="O10" s="74"/>
      <c r="P10" s="74" t="s">
        <v>101</v>
      </c>
    </row>
    <row r="11" spans="1:19" ht="3.6" customHeight="1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19" ht="7.9" customHeight="1"/>
    <row r="13" spans="1:19" ht="2.4500000000000002" customHeight="1"/>
    <row r="14" spans="1:19" s="62" customFormat="1" ht="13.9" customHeight="1">
      <c r="A14" s="88" t="s">
        <v>59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1:19" s="62" customFormat="1" ht="2.4500000000000002" customHeight="1"/>
    <row r="16" spans="1:19" ht="1.1499999999999999" customHeight="1"/>
    <row r="17" spans="1:17" ht="10.15" customHeight="1">
      <c r="A17" s="84">
        <v>1</v>
      </c>
      <c r="B17" s="84"/>
      <c r="D17" s="85" t="s">
        <v>60</v>
      </c>
      <c r="E17" s="85"/>
      <c r="F17" s="86">
        <v>36571</v>
      </c>
      <c r="G17" s="86"/>
      <c r="I17" s="85" t="s">
        <v>61</v>
      </c>
      <c r="J17" s="85"/>
      <c r="K17" s="85"/>
      <c r="L17" s="58">
        <v>0</v>
      </c>
      <c r="M17" s="59">
        <v>157172</v>
      </c>
      <c r="N17" s="59">
        <v>0</v>
      </c>
      <c r="O17" s="64">
        <v>0</v>
      </c>
      <c r="P17" s="64">
        <f>+N17+O17</f>
        <v>0</v>
      </c>
      <c r="Q17" s="59">
        <f>+M17-P17</f>
        <v>157172</v>
      </c>
    </row>
    <row r="18" spans="1:17" ht="1.1499999999999999" customHeight="1">
      <c r="P18" s="64">
        <f t="shared" ref="P18:P81" si="0">+N18+O18</f>
        <v>0</v>
      </c>
      <c r="Q18" s="59">
        <f t="shared" ref="Q18:Q81" si="1">+M18-P18</f>
        <v>0</v>
      </c>
    </row>
    <row r="19" spans="1:17" ht="10.15" customHeight="1">
      <c r="A19" s="84">
        <v>2</v>
      </c>
      <c r="B19" s="84"/>
      <c r="D19" s="85" t="s">
        <v>62</v>
      </c>
      <c r="E19" s="85"/>
      <c r="F19" s="86">
        <v>36571</v>
      </c>
      <c r="G19" s="86"/>
      <c r="I19" s="85" t="s">
        <v>61</v>
      </c>
      <c r="J19" s="85"/>
      <c r="K19" s="85"/>
      <c r="L19" s="58">
        <v>0</v>
      </c>
      <c r="M19" s="59">
        <v>105496</v>
      </c>
      <c r="N19" s="59">
        <v>0</v>
      </c>
      <c r="O19" s="64">
        <v>0</v>
      </c>
      <c r="P19" s="64">
        <f t="shared" si="0"/>
        <v>0</v>
      </c>
      <c r="Q19" s="59">
        <f t="shared" si="1"/>
        <v>105496</v>
      </c>
    </row>
    <row r="20" spans="1:17" ht="1.1499999999999999" customHeight="1">
      <c r="P20" s="64">
        <f t="shared" si="0"/>
        <v>0</v>
      </c>
      <c r="Q20" s="59">
        <f t="shared" si="1"/>
        <v>0</v>
      </c>
    </row>
    <row r="21" spans="1:17" ht="10.15" customHeight="1">
      <c r="A21" s="84">
        <v>3</v>
      </c>
      <c r="B21" s="84"/>
      <c r="D21" s="85" t="s">
        <v>63</v>
      </c>
      <c r="E21" s="85"/>
      <c r="F21" s="86">
        <v>29229</v>
      </c>
      <c r="G21" s="86"/>
      <c r="I21" s="85" t="s">
        <v>61</v>
      </c>
      <c r="J21" s="85"/>
      <c r="K21" s="85"/>
      <c r="L21" s="58">
        <v>0</v>
      </c>
      <c r="M21" s="59">
        <v>203386</v>
      </c>
      <c r="N21" s="59">
        <v>0</v>
      </c>
      <c r="O21" s="64">
        <v>0</v>
      </c>
      <c r="P21" s="64">
        <f t="shared" si="0"/>
        <v>0</v>
      </c>
      <c r="Q21" s="59">
        <f t="shared" si="1"/>
        <v>203386</v>
      </c>
    </row>
    <row r="22" spans="1:17" ht="1.1499999999999999" customHeight="1">
      <c r="P22" s="64">
        <f t="shared" si="0"/>
        <v>0</v>
      </c>
      <c r="Q22" s="59">
        <f t="shared" si="1"/>
        <v>0</v>
      </c>
    </row>
    <row r="23" spans="1:17" ht="10.15" customHeight="1">
      <c r="A23" s="84">
        <v>4</v>
      </c>
      <c r="B23" s="84"/>
      <c r="D23" s="85" t="s">
        <v>64</v>
      </c>
      <c r="E23" s="85"/>
      <c r="F23" s="86">
        <v>29229</v>
      </c>
      <c r="G23" s="86"/>
      <c r="I23" s="85" t="s">
        <v>61</v>
      </c>
      <c r="J23" s="85"/>
      <c r="K23" s="85"/>
      <c r="L23" s="58">
        <v>0</v>
      </c>
      <c r="M23" s="59">
        <v>6900</v>
      </c>
      <c r="N23" s="59">
        <v>0</v>
      </c>
      <c r="O23" s="64">
        <v>0</v>
      </c>
      <c r="P23" s="64">
        <f t="shared" si="0"/>
        <v>0</v>
      </c>
      <c r="Q23" s="59">
        <f t="shared" si="1"/>
        <v>6900</v>
      </c>
    </row>
    <row r="24" spans="1:17" ht="1.1499999999999999" customHeight="1">
      <c r="P24" s="64">
        <f t="shared" si="0"/>
        <v>0</v>
      </c>
      <c r="Q24" s="59">
        <f t="shared" si="1"/>
        <v>0</v>
      </c>
    </row>
    <row r="25" spans="1:17" ht="10.15" customHeight="1">
      <c r="A25" s="84">
        <v>5</v>
      </c>
      <c r="B25" s="84"/>
      <c r="D25" s="85" t="s">
        <v>65</v>
      </c>
      <c r="E25" s="85"/>
      <c r="F25" s="86">
        <v>33612</v>
      </c>
      <c r="G25" s="86"/>
      <c r="I25" s="85" t="s">
        <v>66</v>
      </c>
      <c r="J25" s="85"/>
      <c r="K25" s="85"/>
      <c r="L25" s="58">
        <v>50</v>
      </c>
      <c r="M25" s="59">
        <v>3557346</v>
      </c>
      <c r="N25" s="59">
        <v>1585842</v>
      </c>
      <c r="O25" s="64">
        <v>71146.92</v>
      </c>
      <c r="P25" s="64">
        <f t="shared" si="0"/>
        <v>1656988.92</v>
      </c>
      <c r="Q25" s="59">
        <f t="shared" si="1"/>
        <v>1900357.08</v>
      </c>
    </row>
    <row r="26" spans="1:17" ht="1.1499999999999999" customHeight="1">
      <c r="P26" s="64">
        <f t="shared" si="0"/>
        <v>0</v>
      </c>
      <c r="Q26" s="59">
        <f t="shared" si="1"/>
        <v>0</v>
      </c>
    </row>
    <row r="27" spans="1:17" ht="10.15" customHeight="1">
      <c r="A27" s="84">
        <v>6</v>
      </c>
      <c r="B27" s="84"/>
      <c r="D27" s="85" t="s">
        <v>67</v>
      </c>
      <c r="E27" s="85"/>
      <c r="F27" s="86">
        <v>42050</v>
      </c>
      <c r="G27" s="86"/>
      <c r="I27" s="85" t="s">
        <v>66</v>
      </c>
      <c r="J27" s="85"/>
      <c r="K27" s="85"/>
      <c r="L27" s="58">
        <v>50</v>
      </c>
      <c r="M27" s="59">
        <v>610371</v>
      </c>
      <c r="N27" s="59">
        <v>71077</v>
      </c>
      <c r="O27" s="64">
        <v>12207.42</v>
      </c>
      <c r="P27" s="64">
        <f t="shared" si="0"/>
        <v>83284.42</v>
      </c>
      <c r="Q27" s="59">
        <f t="shared" si="1"/>
        <v>527086.57999999996</v>
      </c>
    </row>
    <row r="28" spans="1:17" ht="1.1499999999999999" customHeight="1">
      <c r="P28" s="64">
        <f t="shared" si="0"/>
        <v>0</v>
      </c>
      <c r="Q28" s="59">
        <f t="shared" si="1"/>
        <v>0</v>
      </c>
    </row>
    <row r="29" spans="1:17" ht="10.15" customHeight="1">
      <c r="A29" s="84">
        <v>7</v>
      </c>
      <c r="B29" s="84"/>
      <c r="D29" s="85" t="s">
        <v>68</v>
      </c>
      <c r="E29" s="85"/>
      <c r="F29" s="86">
        <v>36571</v>
      </c>
      <c r="G29" s="86"/>
      <c r="I29" s="85" t="s">
        <v>66</v>
      </c>
      <c r="J29" s="85"/>
      <c r="K29" s="85"/>
      <c r="L29" s="58">
        <v>50</v>
      </c>
      <c r="M29" s="59">
        <v>495652</v>
      </c>
      <c r="N29" s="59">
        <v>155395</v>
      </c>
      <c r="O29" s="64">
        <v>9913.0400000000009</v>
      </c>
      <c r="P29" s="64">
        <f t="shared" si="0"/>
        <v>165308.04</v>
      </c>
      <c r="Q29" s="59">
        <f t="shared" si="1"/>
        <v>330343.95999999996</v>
      </c>
    </row>
    <row r="30" spans="1:17" ht="1.1499999999999999" customHeight="1">
      <c r="P30" s="64">
        <f t="shared" si="0"/>
        <v>0</v>
      </c>
      <c r="Q30" s="59">
        <f t="shared" si="1"/>
        <v>0</v>
      </c>
    </row>
    <row r="31" spans="1:17" ht="10.15" customHeight="1">
      <c r="A31" s="84">
        <v>8</v>
      </c>
      <c r="B31" s="84"/>
      <c r="D31" s="85" t="s">
        <v>69</v>
      </c>
      <c r="E31" s="85"/>
      <c r="F31" s="86">
        <v>29221</v>
      </c>
      <c r="G31" s="86"/>
      <c r="I31" s="85" t="s">
        <v>66</v>
      </c>
      <c r="J31" s="85"/>
      <c r="K31" s="85"/>
      <c r="L31" s="58">
        <v>50</v>
      </c>
      <c r="M31" s="59">
        <v>2556205</v>
      </c>
      <c r="N31" s="59">
        <v>505541</v>
      </c>
      <c r="O31" s="64">
        <v>51124.1</v>
      </c>
      <c r="P31" s="64">
        <f t="shared" si="0"/>
        <v>556665.1</v>
      </c>
      <c r="Q31" s="59">
        <f t="shared" si="1"/>
        <v>1999539.9</v>
      </c>
    </row>
    <row r="32" spans="1:17" ht="1.1499999999999999" customHeight="1">
      <c r="P32" s="64">
        <f t="shared" si="0"/>
        <v>0</v>
      </c>
      <c r="Q32" s="59">
        <f t="shared" si="1"/>
        <v>0</v>
      </c>
    </row>
    <row r="33" spans="1:17" ht="10.15" customHeight="1">
      <c r="A33" s="84">
        <v>9</v>
      </c>
      <c r="B33" s="84"/>
      <c r="D33" s="85" t="s">
        <v>70</v>
      </c>
      <c r="E33" s="85"/>
      <c r="F33" s="86">
        <v>36571</v>
      </c>
      <c r="G33" s="86"/>
      <c r="I33" s="85" t="s">
        <v>66</v>
      </c>
      <c r="J33" s="85"/>
      <c r="K33" s="85"/>
      <c r="L33" s="58">
        <v>50</v>
      </c>
      <c r="M33" s="59">
        <v>312627</v>
      </c>
      <c r="N33" s="59">
        <v>100046</v>
      </c>
      <c r="O33" s="64">
        <v>6252.54</v>
      </c>
      <c r="P33" s="64">
        <f t="shared" si="0"/>
        <v>106298.54</v>
      </c>
      <c r="Q33" s="59">
        <f t="shared" si="1"/>
        <v>206328.46000000002</v>
      </c>
    </row>
    <row r="34" spans="1:17" ht="1.1499999999999999" customHeight="1">
      <c r="P34" s="64">
        <f t="shared" si="0"/>
        <v>0</v>
      </c>
      <c r="Q34" s="59">
        <f t="shared" si="1"/>
        <v>0</v>
      </c>
    </row>
    <row r="35" spans="1:17" ht="10.15" customHeight="1">
      <c r="A35" s="84">
        <v>10</v>
      </c>
      <c r="B35" s="84"/>
      <c r="D35" s="85" t="s">
        <v>71</v>
      </c>
      <c r="E35" s="85"/>
      <c r="F35" s="86">
        <v>40224</v>
      </c>
      <c r="G35" s="86"/>
      <c r="I35" s="85" t="s">
        <v>66</v>
      </c>
      <c r="J35" s="85"/>
      <c r="K35" s="85"/>
      <c r="L35" s="58">
        <v>25</v>
      </c>
      <c r="M35" s="59">
        <v>4123338</v>
      </c>
      <c r="N35" s="59">
        <v>3428442</v>
      </c>
      <c r="O35" s="64">
        <v>164933.51999999999</v>
      </c>
      <c r="P35" s="64">
        <f t="shared" si="0"/>
        <v>3593375.52</v>
      </c>
      <c r="Q35" s="59">
        <f t="shared" si="1"/>
        <v>529962.48</v>
      </c>
    </row>
    <row r="36" spans="1:17" ht="1.1499999999999999" customHeight="1">
      <c r="P36" s="64">
        <f t="shared" si="0"/>
        <v>0</v>
      </c>
      <c r="Q36" s="59">
        <f t="shared" si="1"/>
        <v>0</v>
      </c>
    </row>
    <row r="37" spans="1:17" ht="10.15" customHeight="1">
      <c r="A37" s="84">
        <v>11</v>
      </c>
      <c r="B37" s="84"/>
      <c r="D37" s="85" t="s">
        <v>72</v>
      </c>
      <c r="E37" s="85"/>
      <c r="F37" s="86">
        <v>36571</v>
      </c>
      <c r="G37" s="86"/>
      <c r="I37" s="85" t="s">
        <v>66</v>
      </c>
      <c r="J37" s="85"/>
      <c r="K37" s="85"/>
      <c r="L37" s="58">
        <v>50</v>
      </c>
      <c r="M37" s="59">
        <v>1372942</v>
      </c>
      <c r="N37" s="59">
        <v>1082544</v>
      </c>
      <c r="O37" s="64">
        <v>27458.84</v>
      </c>
      <c r="P37" s="64">
        <f t="shared" si="0"/>
        <v>1110002.8400000001</v>
      </c>
      <c r="Q37" s="59">
        <f t="shared" si="1"/>
        <v>262939.15999999992</v>
      </c>
    </row>
    <row r="38" spans="1:17" ht="1.1499999999999999" customHeight="1">
      <c r="P38" s="64">
        <f t="shared" si="0"/>
        <v>0</v>
      </c>
      <c r="Q38" s="59">
        <f t="shared" si="1"/>
        <v>0</v>
      </c>
    </row>
    <row r="39" spans="1:17" ht="10.15" customHeight="1">
      <c r="A39" s="84">
        <v>12</v>
      </c>
      <c r="B39" s="84"/>
      <c r="D39" s="85" t="s">
        <v>73</v>
      </c>
      <c r="E39" s="85"/>
      <c r="F39" s="86">
        <v>36571</v>
      </c>
      <c r="G39" s="86"/>
      <c r="I39" s="85" t="s">
        <v>66</v>
      </c>
      <c r="J39" s="85"/>
      <c r="K39" s="85"/>
      <c r="L39" s="58">
        <v>50</v>
      </c>
      <c r="M39" s="59">
        <v>3108628</v>
      </c>
      <c r="N39" s="59">
        <v>1438851</v>
      </c>
      <c r="O39" s="64">
        <v>62172.56</v>
      </c>
      <c r="P39" s="64">
        <f t="shared" si="0"/>
        <v>1501023.56</v>
      </c>
      <c r="Q39" s="59">
        <f t="shared" si="1"/>
        <v>1607604.44</v>
      </c>
    </row>
    <row r="40" spans="1:17" ht="1.1499999999999999" customHeight="1">
      <c r="P40" s="64">
        <f t="shared" si="0"/>
        <v>0</v>
      </c>
      <c r="Q40" s="59">
        <f t="shared" si="1"/>
        <v>0</v>
      </c>
    </row>
    <row r="41" spans="1:17" ht="10.15" customHeight="1">
      <c r="A41" s="84">
        <v>13</v>
      </c>
      <c r="B41" s="84"/>
      <c r="D41" s="85" t="s">
        <v>17</v>
      </c>
      <c r="E41" s="85"/>
      <c r="F41" s="86">
        <v>44561</v>
      </c>
      <c r="G41" s="86"/>
      <c r="I41" s="85" t="s">
        <v>66</v>
      </c>
      <c r="J41" s="85"/>
      <c r="K41" s="85"/>
      <c r="L41" s="58">
        <v>25</v>
      </c>
      <c r="M41" s="59">
        <v>66000</v>
      </c>
      <c r="N41" s="59">
        <v>0</v>
      </c>
      <c r="O41" s="64">
        <v>1320</v>
      </c>
      <c r="P41" s="64">
        <f t="shared" si="0"/>
        <v>1320</v>
      </c>
      <c r="Q41" s="59">
        <f t="shared" si="1"/>
        <v>64680</v>
      </c>
    </row>
    <row r="42" spans="1:17" ht="1.1499999999999999" customHeight="1">
      <c r="P42" s="64">
        <f t="shared" si="0"/>
        <v>0</v>
      </c>
      <c r="Q42" s="59">
        <f t="shared" si="1"/>
        <v>0</v>
      </c>
    </row>
    <row r="43" spans="1:17" ht="10.15" customHeight="1">
      <c r="A43" s="84">
        <v>14</v>
      </c>
      <c r="B43" s="84"/>
      <c r="D43" s="85" t="s">
        <v>74</v>
      </c>
      <c r="E43" s="85"/>
      <c r="F43" s="86">
        <v>36571</v>
      </c>
      <c r="G43" s="86"/>
      <c r="I43" s="85" t="s">
        <v>66</v>
      </c>
      <c r="J43" s="85"/>
      <c r="K43" s="85"/>
      <c r="L43" s="58">
        <v>50</v>
      </c>
      <c r="M43" s="59">
        <v>19729380</v>
      </c>
      <c r="N43" s="59">
        <v>9729468</v>
      </c>
      <c r="O43" s="64">
        <v>394587.60000000003</v>
      </c>
      <c r="P43" s="64">
        <f t="shared" si="0"/>
        <v>10124055.6</v>
      </c>
      <c r="Q43" s="59">
        <f t="shared" si="1"/>
        <v>9605324.4000000004</v>
      </c>
    </row>
    <row r="44" spans="1:17" ht="1.1499999999999999" customHeight="1">
      <c r="P44" s="64">
        <f t="shared" si="0"/>
        <v>0</v>
      </c>
      <c r="Q44" s="59">
        <f t="shared" si="1"/>
        <v>0</v>
      </c>
    </row>
    <row r="45" spans="1:17" ht="10.15" customHeight="1">
      <c r="A45" s="84">
        <v>15</v>
      </c>
      <c r="B45" s="84"/>
      <c r="D45" s="85" t="s">
        <v>75</v>
      </c>
      <c r="E45" s="85"/>
      <c r="F45" s="86">
        <v>36571</v>
      </c>
      <c r="G45" s="86"/>
      <c r="I45" s="85" t="s">
        <v>66</v>
      </c>
      <c r="J45" s="85"/>
      <c r="K45" s="85"/>
      <c r="L45" s="58">
        <v>50</v>
      </c>
      <c r="M45" s="59">
        <v>956263</v>
      </c>
      <c r="N45" s="59">
        <v>646584</v>
      </c>
      <c r="O45" s="64">
        <v>19125.259999999998</v>
      </c>
      <c r="P45" s="64">
        <f t="shared" si="0"/>
        <v>665709.26</v>
      </c>
      <c r="Q45" s="59">
        <f t="shared" si="1"/>
        <v>290553.74</v>
      </c>
    </row>
    <row r="46" spans="1:17" ht="1.1499999999999999" customHeight="1">
      <c r="P46" s="64">
        <f t="shared" si="0"/>
        <v>0</v>
      </c>
      <c r="Q46" s="59">
        <f t="shared" si="1"/>
        <v>0</v>
      </c>
    </row>
    <row r="47" spans="1:17" ht="10.15" customHeight="1">
      <c r="A47" s="84">
        <v>16</v>
      </c>
      <c r="B47" s="84"/>
      <c r="D47" s="85" t="s">
        <v>76</v>
      </c>
      <c r="E47" s="85"/>
      <c r="F47" s="86">
        <v>36571</v>
      </c>
      <c r="G47" s="86"/>
      <c r="I47" s="85" t="s">
        <v>66</v>
      </c>
      <c r="J47" s="85"/>
      <c r="K47" s="85"/>
      <c r="L47" s="58">
        <v>50</v>
      </c>
      <c r="M47" s="59">
        <v>1827181</v>
      </c>
      <c r="N47" s="59">
        <v>772035</v>
      </c>
      <c r="O47" s="64">
        <v>36543.620000000003</v>
      </c>
      <c r="P47" s="64">
        <f t="shared" si="0"/>
        <v>808578.62</v>
      </c>
      <c r="Q47" s="59">
        <f t="shared" si="1"/>
        <v>1018602.38</v>
      </c>
    </row>
    <row r="48" spans="1:17" ht="1.1499999999999999" customHeight="1">
      <c r="P48" s="64">
        <f t="shared" si="0"/>
        <v>0</v>
      </c>
      <c r="Q48" s="59">
        <f t="shared" si="1"/>
        <v>0</v>
      </c>
    </row>
    <row r="49" spans="1:17" ht="10.15" customHeight="1">
      <c r="A49" s="84">
        <v>17</v>
      </c>
      <c r="B49" s="84"/>
      <c r="D49" s="85" t="s">
        <v>77</v>
      </c>
      <c r="E49" s="85"/>
      <c r="F49" s="86">
        <v>32882</v>
      </c>
      <c r="G49" s="86"/>
      <c r="I49" s="85" t="s">
        <v>66</v>
      </c>
      <c r="J49" s="85"/>
      <c r="K49" s="85"/>
      <c r="L49" s="58">
        <v>33</v>
      </c>
      <c r="M49" s="59">
        <v>157159</v>
      </c>
      <c r="N49" s="59">
        <v>157159</v>
      </c>
      <c r="O49" s="64">
        <v>0</v>
      </c>
      <c r="P49" s="64">
        <f t="shared" si="0"/>
        <v>157159</v>
      </c>
      <c r="Q49" s="59">
        <f t="shared" si="1"/>
        <v>0</v>
      </c>
    </row>
    <row r="50" spans="1:17" ht="1.1499999999999999" customHeight="1">
      <c r="P50" s="64">
        <f t="shared" si="0"/>
        <v>0</v>
      </c>
      <c r="Q50" s="59">
        <f t="shared" si="1"/>
        <v>0</v>
      </c>
    </row>
    <row r="51" spans="1:17" ht="10.15" customHeight="1">
      <c r="A51" s="84">
        <v>18</v>
      </c>
      <c r="B51" s="84"/>
      <c r="D51" s="85" t="s">
        <v>78</v>
      </c>
      <c r="E51" s="85"/>
      <c r="F51" s="86">
        <v>36571</v>
      </c>
      <c r="G51" s="86"/>
      <c r="I51" s="85" t="s">
        <v>66</v>
      </c>
      <c r="J51" s="85"/>
      <c r="K51" s="85"/>
      <c r="L51" s="58">
        <v>33</v>
      </c>
      <c r="M51" s="59">
        <v>129446</v>
      </c>
      <c r="N51" s="59">
        <v>92181</v>
      </c>
      <c r="O51" s="64">
        <v>3922.61</v>
      </c>
      <c r="P51" s="64">
        <f t="shared" si="0"/>
        <v>96103.61</v>
      </c>
      <c r="Q51" s="59">
        <f t="shared" si="1"/>
        <v>33342.39</v>
      </c>
    </row>
    <row r="52" spans="1:17" ht="1.1499999999999999" customHeight="1">
      <c r="P52" s="64">
        <f t="shared" si="0"/>
        <v>0</v>
      </c>
      <c r="Q52" s="59">
        <f t="shared" si="1"/>
        <v>0</v>
      </c>
    </row>
    <row r="53" spans="1:17" ht="10.15" customHeight="1">
      <c r="A53" s="84">
        <v>19</v>
      </c>
      <c r="B53" s="84"/>
      <c r="D53" s="85" t="s">
        <v>79</v>
      </c>
      <c r="E53" s="85"/>
      <c r="F53" s="86">
        <v>40224</v>
      </c>
      <c r="G53" s="86"/>
      <c r="I53" s="85" t="s">
        <v>66</v>
      </c>
      <c r="J53" s="85"/>
      <c r="K53" s="85"/>
      <c r="L53" s="58">
        <v>10</v>
      </c>
      <c r="M53" s="59">
        <v>25564</v>
      </c>
      <c r="N53" s="59">
        <v>25564</v>
      </c>
      <c r="O53" s="64">
        <v>0</v>
      </c>
      <c r="P53" s="64">
        <f t="shared" si="0"/>
        <v>25564</v>
      </c>
      <c r="Q53" s="59">
        <f t="shared" si="1"/>
        <v>0</v>
      </c>
    </row>
    <row r="54" spans="1:17" ht="1.1499999999999999" customHeight="1">
      <c r="P54" s="64">
        <f t="shared" si="0"/>
        <v>0</v>
      </c>
      <c r="Q54" s="59">
        <f t="shared" si="1"/>
        <v>0</v>
      </c>
    </row>
    <row r="55" spans="1:17" ht="10.15" customHeight="1">
      <c r="A55" s="84">
        <v>20</v>
      </c>
      <c r="B55" s="84"/>
      <c r="D55" s="85" t="s">
        <v>80</v>
      </c>
      <c r="E55" s="85"/>
      <c r="F55" s="86">
        <v>40224</v>
      </c>
      <c r="G55" s="86"/>
      <c r="I55" s="85" t="s">
        <v>66</v>
      </c>
      <c r="J55" s="85"/>
      <c r="K55" s="85"/>
      <c r="L55" s="58">
        <v>10</v>
      </c>
      <c r="M55" s="59">
        <v>331328</v>
      </c>
      <c r="N55" s="59">
        <v>331328</v>
      </c>
      <c r="O55" s="64">
        <v>0</v>
      </c>
      <c r="P55" s="64">
        <f t="shared" si="0"/>
        <v>331328</v>
      </c>
      <c r="Q55" s="59">
        <f t="shared" si="1"/>
        <v>0</v>
      </c>
    </row>
    <row r="56" spans="1:17" ht="1.1499999999999999" customHeight="1">
      <c r="P56" s="64">
        <f t="shared" si="0"/>
        <v>0</v>
      </c>
      <c r="Q56" s="59">
        <f t="shared" si="1"/>
        <v>0</v>
      </c>
    </row>
    <row r="57" spans="1:17" ht="10.15" customHeight="1">
      <c r="A57" s="84">
        <v>21</v>
      </c>
      <c r="B57" s="84"/>
      <c r="D57" s="85" t="s">
        <v>81</v>
      </c>
      <c r="E57" s="85"/>
      <c r="F57" s="86">
        <v>42781</v>
      </c>
      <c r="G57" s="86"/>
      <c r="I57" s="85" t="s">
        <v>66</v>
      </c>
      <c r="J57" s="85"/>
      <c r="K57" s="85"/>
      <c r="L57" s="58">
        <v>10</v>
      </c>
      <c r="M57" s="59">
        <v>763018</v>
      </c>
      <c r="N57" s="59">
        <v>630784</v>
      </c>
      <c r="O57" s="64">
        <v>76301.8</v>
      </c>
      <c r="P57" s="64">
        <f t="shared" si="0"/>
        <v>707085.8</v>
      </c>
      <c r="Q57" s="59">
        <f t="shared" si="1"/>
        <v>55932.199999999953</v>
      </c>
    </row>
    <row r="58" spans="1:17" ht="1.1499999999999999" customHeight="1">
      <c r="P58" s="64">
        <f t="shared" si="0"/>
        <v>0</v>
      </c>
      <c r="Q58" s="59">
        <f t="shared" si="1"/>
        <v>0</v>
      </c>
    </row>
    <row r="59" spans="1:17" ht="10.15" customHeight="1">
      <c r="A59" s="84">
        <v>22</v>
      </c>
      <c r="B59" s="84"/>
      <c r="D59" s="85" t="s">
        <v>82</v>
      </c>
      <c r="E59" s="85"/>
      <c r="F59" s="86">
        <v>42781</v>
      </c>
      <c r="G59" s="86"/>
      <c r="I59" s="85" t="s">
        <v>66</v>
      </c>
      <c r="J59" s="85"/>
      <c r="K59" s="85"/>
      <c r="L59" s="58">
        <v>10</v>
      </c>
      <c r="M59" s="59">
        <v>214181</v>
      </c>
      <c r="N59" s="59">
        <v>197125</v>
      </c>
      <c r="O59" s="64">
        <v>17056</v>
      </c>
      <c r="P59" s="64">
        <f t="shared" si="0"/>
        <v>214181</v>
      </c>
      <c r="Q59" s="59">
        <f t="shared" si="1"/>
        <v>0</v>
      </c>
    </row>
    <row r="60" spans="1:17" ht="1.1499999999999999" customHeight="1">
      <c r="P60" s="64">
        <f t="shared" si="0"/>
        <v>0</v>
      </c>
      <c r="Q60" s="59">
        <f t="shared" si="1"/>
        <v>0</v>
      </c>
    </row>
    <row r="61" spans="1:17" ht="10.15" customHeight="1">
      <c r="A61" s="84">
        <v>23</v>
      </c>
      <c r="B61" s="84"/>
      <c r="D61" s="85" t="s">
        <v>83</v>
      </c>
      <c r="E61" s="85"/>
      <c r="F61" s="86">
        <v>40224</v>
      </c>
      <c r="G61" s="86"/>
      <c r="I61" s="85" t="s">
        <v>66</v>
      </c>
      <c r="J61" s="85"/>
      <c r="K61" s="85"/>
      <c r="L61" s="58">
        <v>10</v>
      </c>
      <c r="M61" s="59">
        <v>3343</v>
      </c>
      <c r="N61" s="59">
        <v>3343</v>
      </c>
      <c r="O61" s="64">
        <v>0</v>
      </c>
      <c r="P61" s="64">
        <f t="shared" si="0"/>
        <v>3343</v>
      </c>
      <c r="Q61" s="59">
        <f t="shared" si="1"/>
        <v>0</v>
      </c>
    </row>
    <row r="62" spans="1:17" ht="1.1499999999999999" customHeight="1">
      <c r="P62" s="64">
        <f t="shared" si="0"/>
        <v>0</v>
      </c>
      <c r="Q62" s="59">
        <f t="shared" si="1"/>
        <v>0</v>
      </c>
    </row>
    <row r="63" spans="1:17" ht="10.15" customHeight="1">
      <c r="A63" s="84">
        <v>24</v>
      </c>
      <c r="B63" s="84"/>
      <c r="D63" s="85" t="s">
        <v>84</v>
      </c>
      <c r="E63" s="85"/>
      <c r="F63" s="86">
        <v>42781</v>
      </c>
      <c r="G63" s="86"/>
      <c r="I63" s="85" t="s">
        <v>66</v>
      </c>
      <c r="J63" s="85"/>
      <c r="K63" s="85"/>
      <c r="L63" s="58">
        <v>10</v>
      </c>
      <c r="M63" s="59">
        <v>528670</v>
      </c>
      <c r="N63" s="59">
        <v>457113</v>
      </c>
      <c r="O63" s="64">
        <v>52867</v>
      </c>
      <c r="P63" s="64">
        <f t="shared" si="0"/>
        <v>509980</v>
      </c>
      <c r="Q63" s="59">
        <f t="shared" si="1"/>
        <v>18690</v>
      </c>
    </row>
    <row r="64" spans="1:17" ht="1.1499999999999999" customHeight="1">
      <c r="P64" s="64">
        <f t="shared" si="0"/>
        <v>0</v>
      </c>
      <c r="Q64" s="59">
        <f t="shared" si="1"/>
        <v>0</v>
      </c>
    </row>
    <row r="65" spans="1:17" ht="10.15" customHeight="1">
      <c r="A65" s="84">
        <v>25</v>
      </c>
      <c r="B65" s="84"/>
      <c r="D65" s="85" t="s">
        <v>85</v>
      </c>
      <c r="E65" s="85"/>
      <c r="F65" s="86">
        <v>40224</v>
      </c>
      <c r="G65" s="86"/>
      <c r="I65" s="85" t="s">
        <v>66</v>
      </c>
      <c r="J65" s="85"/>
      <c r="K65" s="85"/>
      <c r="L65" s="58">
        <v>10</v>
      </c>
      <c r="M65" s="59">
        <v>194925</v>
      </c>
      <c r="N65" s="59">
        <v>194925</v>
      </c>
      <c r="O65" s="64">
        <v>0</v>
      </c>
      <c r="P65" s="64">
        <f t="shared" si="0"/>
        <v>194925</v>
      </c>
      <c r="Q65" s="59">
        <f t="shared" si="1"/>
        <v>0</v>
      </c>
    </row>
    <row r="66" spans="1:17" ht="1.1499999999999999" customHeight="1">
      <c r="P66" s="64">
        <f t="shared" si="0"/>
        <v>0</v>
      </c>
      <c r="Q66" s="59">
        <f t="shared" si="1"/>
        <v>0</v>
      </c>
    </row>
    <row r="67" spans="1:17" ht="10.15" customHeight="1">
      <c r="A67" s="84">
        <v>26</v>
      </c>
      <c r="B67" s="84"/>
      <c r="D67" s="85" t="s">
        <v>86</v>
      </c>
      <c r="E67" s="85"/>
      <c r="F67" s="86">
        <v>44561</v>
      </c>
      <c r="G67" s="86"/>
      <c r="I67" s="85" t="s">
        <v>66</v>
      </c>
      <c r="J67" s="85"/>
      <c r="K67" s="85"/>
      <c r="L67" s="58">
        <v>50</v>
      </c>
      <c r="M67" s="59">
        <v>19021</v>
      </c>
      <c r="N67" s="59">
        <v>0</v>
      </c>
      <c r="O67" s="64">
        <v>190.21</v>
      </c>
      <c r="P67" s="64">
        <f t="shared" si="0"/>
        <v>190.21</v>
      </c>
      <c r="Q67" s="59">
        <f t="shared" si="1"/>
        <v>18830.79</v>
      </c>
    </row>
    <row r="68" spans="1:17" ht="1.1499999999999999" customHeight="1">
      <c r="P68" s="64">
        <f t="shared" si="0"/>
        <v>0</v>
      </c>
      <c r="Q68" s="59">
        <f t="shared" si="1"/>
        <v>0</v>
      </c>
    </row>
    <row r="69" spans="1:17" ht="10.15" customHeight="1">
      <c r="A69" s="84">
        <v>27</v>
      </c>
      <c r="B69" s="84"/>
      <c r="D69" s="85" t="s">
        <v>87</v>
      </c>
      <c r="E69" s="85"/>
      <c r="F69" s="86">
        <v>44561</v>
      </c>
      <c r="G69" s="86"/>
      <c r="I69" s="85" t="s">
        <v>66</v>
      </c>
      <c r="J69" s="85"/>
      <c r="K69" s="85"/>
      <c r="L69" s="58">
        <v>50</v>
      </c>
      <c r="M69" s="59">
        <v>34437</v>
      </c>
      <c r="N69" s="59">
        <v>0</v>
      </c>
      <c r="O69" s="64">
        <v>344.37</v>
      </c>
      <c r="P69" s="64">
        <f t="shared" si="0"/>
        <v>344.37</v>
      </c>
      <c r="Q69" s="59">
        <f t="shared" si="1"/>
        <v>34092.629999999997</v>
      </c>
    </row>
    <row r="70" spans="1:17" ht="1.1499999999999999" customHeight="1">
      <c r="P70" s="64">
        <f t="shared" si="0"/>
        <v>0</v>
      </c>
      <c r="Q70" s="59">
        <f t="shared" si="1"/>
        <v>0</v>
      </c>
    </row>
    <row r="71" spans="1:17" ht="10.15" customHeight="1">
      <c r="A71" s="84">
        <v>28</v>
      </c>
      <c r="B71" s="84"/>
      <c r="D71" s="85" t="s">
        <v>19</v>
      </c>
      <c r="E71" s="85"/>
      <c r="F71" s="86">
        <v>44561</v>
      </c>
      <c r="G71" s="86"/>
      <c r="I71" s="85" t="s">
        <v>66</v>
      </c>
      <c r="J71" s="85"/>
      <c r="K71" s="85"/>
      <c r="L71" s="58">
        <v>50</v>
      </c>
      <c r="M71" s="59">
        <v>10679</v>
      </c>
      <c r="N71" s="59">
        <v>0</v>
      </c>
      <c r="O71" s="64">
        <v>106.79</v>
      </c>
      <c r="P71" s="64">
        <f t="shared" si="0"/>
        <v>106.79</v>
      </c>
      <c r="Q71" s="59">
        <f t="shared" si="1"/>
        <v>10572.21</v>
      </c>
    </row>
    <row r="72" spans="1:17" ht="1.1499999999999999" customHeight="1">
      <c r="P72" s="64">
        <f t="shared" si="0"/>
        <v>0</v>
      </c>
      <c r="Q72" s="59">
        <f t="shared" si="1"/>
        <v>0</v>
      </c>
    </row>
    <row r="73" spans="1:17" ht="10.15" customHeight="1">
      <c r="A73" s="84">
        <v>29</v>
      </c>
      <c r="B73" s="84"/>
      <c r="D73" s="85" t="s">
        <v>20</v>
      </c>
      <c r="E73" s="85"/>
      <c r="F73" s="86">
        <v>44561</v>
      </c>
      <c r="G73" s="86"/>
      <c r="I73" s="85" t="s">
        <v>66</v>
      </c>
      <c r="J73" s="85"/>
      <c r="K73" s="85"/>
      <c r="L73" s="58">
        <v>50</v>
      </c>
      <c r="M73" s="59">
        <v>52239</v>
      </c>
      <c r="N73" s="59">
        <v>0</v>
      </c>
      <c r="O73" s="64">
        <v>522.39</v>
      </c>
      <c r="P73" s="64">
        <f t="shared" si="0"/>
        <v>522.39</v>
      </c>
      <c r="Q73" s="59">
        <f t="shared" si="1"/>
        <v>51716.61</v>
      </c>
    </row>
    <row r="74" spans="1:17" ht="1.1499999999999999" customHeight="1">
      <c r="P74" s="64">
        <f t="shared" si="0"/>
        <v>0</v>
      </c>
      <c r="Q74" s="59">
        <f t="shared" si="1"/>
        <v>0</v>
      </c>
    </row>
    <row r="75" spans="1:17" ht="10.15" customHeight="1">
      <c r="A75" s="84">
        <v>30</v>
      </c>
      <c r="B75" s="84"/>
      <c r="D75" s="85" t="s">
        <v>21</v>
      </c>
      <c r="E75" s="85"/>
      <c r="F75" s="86">
        <v>44561</v>
      </c>
      <c r="G75" s="86"/>
      <c r="I75" s="85" t="s">
        <v>66</v>
      </c>
      <c r="J75" s="85"/>
      <c r="K75" s="85"/>
      <c r="L75" s="58">
        <v>5</v>
      </c>
      <c r="M75" s="59">
        <v>2638</v>
      </c>
      <c r="N75" s="59">
        <v>0</v>
      </c>
      <c r="O75" s="64">
        <v>263.8</v>
      </c>
      <c r="P75" s="64">
        <f t="shared" si="0"/>
        <v>263.8</v>
      </c>
      <c r="Q75" s="59">
        <f t="shared" si="1"/>
        <v>2374.1999999999998</v>
      </c>
    </row>
    <row r="76" spans="1:17" ht="1.1499999999999999" customHeight="1">
      <c r="P76" s="64">
        <f t="shared" si="0"/>
        <v>0</v>
      </c>
      <c r="Q76" s="59">
        <f t="shared" si="1"/>
        <v>0</v>
      </c>
    </row>
    <row r="77" spans="1:17" ht="10.15" customHeight="1">
      <c r="A77" s="84">
        <v>31</v>
      </c>
      <c r="B77" s="84"/>
      <c r="D77" s="85" t="s">
        <v>26</v>
      </c>
      <c r="E77" s="85"/>
      <c r="F77" s="86">
        <v>44561</v>
      </c>
      <c r="G77" s="86"/>
      <c r="I77" s="85" t="s">
        <v>66</v>
      </c>
      <c r="J77" s="85"/>
      <c r="K77" s="85"/>
      <c r="L77" s="58">
        <v>5</v>
      </c>
      <c r="M77" s="59">
        <v>636</v>
      </c>
      <c r="N77" s="59">
        <v>0</v>
      </c>
      <c r="O77" s="64">
        <v>63.6</v>
      </c>
      <c r="P77" s="64">
        <f t="shared" si="0"/>
        <v>63.6</v>
      </c>
      <c r="Q77" s="59">
        <f t="shared" si="1"/>
        <v>572.4</v>
      </c>
    </row>
    <row r="78" spans="1:17" ht="1.1499999999999999" customHeight="1">
      <c r="P78" s="64">
        <f t="shared" si="0"/>
        <v>0</v>
      </c>
      <c r="Q78" s="59">
        <f t="shared" si="1"/>
        <v>0</v>
      </c>
    </row>
    <row r="79" spans="1:17" ht="10.15" customHeight="1">
      <c r="A79" s="84">
        <v>32</v>
      </c>
      <c r="B79" s="84"/>
      <c r="D79" s="85" t="s">
        <v>88</v>
      </c>
      <c r="E79" s="85"/>
      <c r="F79" s="86">
        <v>44537</v>
      </c>
      <c r="G79" s="86"/>
      <c r="I79" s="85" t="s">
        <v>66</v>
      </c>
      <c r="J79" s="85"/>
      <c r="K79" s="85"/>
      <c r="L79" s="58">
        <v>5</v>
      </c>
      <c r="M79" s="59">
        <v>131137</v>
      </c>
      <c r="N79" s="59">
        <v>0</v>
      </c>
      <c r="O79" s="64">
        <v>15299.32</v>
      </c>
      <c r="P79" s="64">
        <f t="shared" si="0"/>
        <v>15299.32</v>
      </c>
      <c r="Q79" s="59">
        <f t="shared" si="1"/>
        <v>115837.68</v>
      </c>
    </row>
    <row r="80" spans="1:17" ht="1.1499999999999999" customHeight="1">
      <c r="P80" s="64">
        <f t="shared" si="0"/>
        <v>0</v>
      </c>
      <c r="Q80" s="59">
        <f t="shared" si="1"/>
        <v>0</v>
      </c>
    </row>
    <row r="81" spans="1:17" ht="10.15" customHeight="1">
      <c r="A81" s="84">
        <v>33</v>
      </c>
      <c r="B81" s="84"/>
      <c r="D81" s="85" t="s">
        <v>89</v>
      </c>
      <c r="E81" s="85"/>
      <c r="F81" s="86">
        <v>44620</v>
      </c>
      <c r="G81" s="86"/>
      <c r="I81" s="85" t="s">
        <v>66</v>
      </c>
      <c r="J81" s="85"/>
      <c r="K81" s="85"/>
      <c r="L81" s="58">
        <v>5</v>
      </c>
      <c r="M81" s="59">
        <v>59536</v>
      </c>
      <c r="N81" s="59">
        <v>0</v>
      </c>
      <c r="O81" s="64">
        <v>3969.07</v>
      </c>
      <c r="P81" s="64">
        <f t="shared" si="0"/>
        <v>3969.07</v>
      </c>
      <c r="Q81" s="59">
        <f t="shared" si="1"/>
        <v>55566.93</v>
      </c>
    </row>
    <row r="82" spans="1:17" ht="1.1499999999999999" customHeight="1">
      <c r="P82" s="64">
        <f t="shared" ref="P82:P95" si="2">+N82+O82</f>
        <v>0</v>
      </c>
      <c r="Q82" s="59">
        <f t="shared" ref="Q82:Q94" si="3">+M82-P82</f>
        <v>0</v>
      </c>
    </row>
    <row r="83" spans="1:17" ht="10.15" customHeight="1">
      <c r="A83" s="84">
        <v>34</v>
      </c>
      <c r="B83" s="84"/>
      <c r="D83" s="85" t="s">
        <v>90</v>
      </c>
      <c r="E83" s="85"/>
      <c r="F83" s="86">
        <v>44561</v>
      </c>
      <c r="G83" s="86"/>
      <c r="I83" s="85" t="s">
        <v>66</v>
      </c>
      <c r="J83" s="85"/>
      <c r="K83" s="85"/>
      <c r="L83" s="58">
        <v>5</v>
      </c>
      <c r="M83" s="59">
        <v>6092</v>
      </c>
      <c r="N83" s="59">
        <v>0</v>
      </c>
      <c r="O83" s="64">
        <v>609.20000000000005</v>
      </c>
      <c r="P83" s="64">
        <f t="shared" si="2"/>
        <v>609.20000000000005</v>
      </c>
      <c r="Q83" s="59">
        <f t="shared" si="3"/>
        <v>5482.8</v>
      </c>
    </row>
    <row r="84" spans="1:17" ht="1.1499999999999999" customHeight="1">
      <c r="P84" s="64">
        <f t="shared" si="2"/>
        <v>0</v>
      </c>
      <c r="Q84" s="59">
        <f t="shared" si="3"/>
        <v>0</v>
      </c>
    </row>
    <row r="85" spans="1:17" ht="10.15" customHeight="1">
      <c r="A85" s="84">
        <v>35</v>
      </c>
      <c r="B85" s="84"/>
      <c r="D85" s="85" t="s">
        <v>27</v>
      </c>
      <c r="E85" s="85"/>
      <c r="F85" s="86">
        <v>44484</v>
      </c>
      <c r="G85" s="86"/>
      <c r="I85" s="85" t="s">
        <v>91</v>
      </c>
      <c r="J85" s="85"/>
      <c r="K85" s="85"/>
      <c r="L85" s="58">
        <v>10</v>
      </c>
      <c r="M85" s="59">
        <v>5498</v>
      </c>
      <c r="N85" s="59">
        <v>0</v>
      </c>
      <c r="O85" s="64">
        <v>549.79999999999995</v>
      </c>
      <c r="P85" s="64">
        <f t="shared" si="2"/>
        <v>549.79999999999995</v>
      </c>
      <c r="Q85" s="59">
        <f t="shared" si="3"/>
        <v>4948.2</v>
      </c>
    </row>
    <row r="86" spans="1:17" ht="1.1499999999999999" customHeight="1">
      <c r="P86" s="64">
        <f t="shared" si="2"/>
        <v>0</v>
      </c>
      <c r="Q86" s="59">
        <f t="shared" si="3"/>
        <v>0</v>
      </c>
    </row>
    <row r="87" spans="1:17" ht="10.15" customHeight="1">
      <c r="A87" s="84">
        <v>36</v>
      </c>
      <c r="B87" s="84"/>
      <c r="D87" s="85" t="s">
        <v>28</v>
      </c>
      <c r="E87" s="85"/>
      <c r="F87" s="86">
        <v>44484</v>
      </c>
      <c r="G87" s="86"/>
      <c r="I87" s="85" t="s">
        <v>66</v>
      </c>
      <c r="J87" s="85"/>
      <c r="K87" s="85"/>
      <c r="L87" s="58">
        <v>10</v>
      </c>
      <c r="M87" s="59">
        <v>90650</v>
      </c>
      <c r="N87" s="59">
        <v>0</v>
      </c>
      <c r="O87" s="64">
        <v>6798.75</v>
      </c>
      <c r="P87" s="64">
        <f t="shared" si="2"/>
        <v>6798.75</v>
      </c>
      <c r="Q87" s="59">
        <f t="shared" si="3"/>
        <v>83851.25</v>
      </c>
    </row>
    <row r="88" spans="1:17" ht="1.1499999999999999" customHeight="1">
      <c r="P88" s="64">
        <f t="shared" si="2"/>
        <v>0</v>
      </c>
      <c r="Q88" s="59">
        <f t="shared" si="3"/>
        <v>0</v>
      </c>
    </row>
    <row r="89" spans="1:17" ht="10.15" customHeight="1">
      <c r="A89" s="84">
        <v>37</v>
      </c>
      <c r="B89" s="84"/>
      <c r="D89" s="85" t="s">
        <v>92</v>
      </c>
      <c r="E89" s="85"/>
      <c r="F89" s="86">
        <v>44592</v>
      </c>
      <c r="G89" s="86"/>
      <c r="I89" s="85" t="s">
        <v>66</v>
      </c>
      <c r="J89" s="85"/>
      <c r="K89" s="85"/>
      <c r="L89" s="58">
        <v>5</v>
      </c>
      <c r="M89" s="59">
        <v>9959</v>
      </c>
      <c r="N89" s="59">
        <v>0</v>
      </c>
      <c r="O89" s="64">
        <v>829.92000000000007</v>
      </c>
      <c r="P89" s="64">
        <f t="shared" si="2"/>
        <v>829.92000000000007</v>
      </c>
      <c r="Q89" s="59">
        <f t="shared" si="3"/>
        <v>9129.08</v>
      </c>
    </row>
    <row r="90" spans="1:17" ht="1.1499999999999999" customHeight="1">
      <c r="P90" s="64">
        <f t="shared" si="2"/>
        <v>0</v>
      </c>
      <c r="Q90" s="59">
        <f t="shared" si="3"/>
        <v>0</v>
      </c>
    </row>
    <row r="91" spans="1:17" ht="10.15" customHeight="1">
      <c r="A91" s="84">
        <v>38</v>
      </c>
      <c r="B91" s="84"/>
      <c r="D91" s="85" t="s">
        <v>93</v>
      </c>
      <c r="E91" s="85"/>
      <c r="F91" s="86">
        <v>44713</v>
      </c>
      <c r="G91" s="86"/>
      <c r="I91" s="85" t="s">
        <v>66</v>
      </c>
      <c r="J91" s="85"/>
      <c r="K91" s="85"/>
      <c r="L91" s="58">
        <v>10</v>
      </c>
      <c r="M91" s="59">
        <v>20287</v>
      </c>
      <c r="N91" s="59">
        <v>0</v>
      </c>
      <c r="O91" s="64">
        <v>169.06</v>
      </c>
      <c r="P91" s="64">
        <f t="shared" si="2"/>
        <v>169.06</v>
      </c>
      <c r="Q91" s="59">
        <f t="shared" si="3"/>
        <v>20117.939999999999</v>
      </c>
    </row>
    <row r="92" spans="1:17" ht="1.1499999999999999" customHeight="1">
      <c r="P92" s="64">
        <f t="shared" si="2"/>
        <v>0</v>
      </c>
      <c r="Q92" s="59">
        <f t="shared" si="3"/>
        <v>0</v>
      </c>
    </row>
    <row r="93" spans="1:17" ht="10.15" customHeight="1">
      <c r="A93" s="84">
        <v>39</v>
      </c>
      <c r="B93" s="84"/>
      <c r="D93" s="85" t="s">
        <v>94</v>
      </c>
      <c r="E93" s="85"/>
      <c r="F93" s="86">
        <v>44561</v>
      </c>
      <c r="G93" s="86"/>
      <c r="I93" s="85" t="s">
        <v>66</v>
      </c>
      <c r="J93" s="85"/>
      <c r="K93" s="85"/>
      <c r="L93" s="58">
        <v>10</v>
      </c>
      <c r="M93" s="59">
        <v>1155</v>
      </c>
      <c r="N93" s="59">
        <v>0</v>
      </c>
      <c r="O93" s="64">
        <v>57.75</v>
      </c>
      <c r="P93" s="64">
        <f t="shared" si="2"/>
        <v>57.75</v>
      </c>
      <c r="Q93" s="59">
        <f t="shared" si="3"/>
        <v>1097.25</v>
      </c>
    </row>
    <row r="94" spans="1:17" ht="1.1499999999999999" customHeight="1">
      <c r="P94" s="64">
        <f t="shared" si="2"/>
        <v>0</v>
      </c>
      <c r="Q94" s="59">
        <f t="shared" si="3"/>
        <v>0</v>
      </c>
    </row>
    <row r="95" spans="1:17" ht="10.15" customHeight="1">
      <c r="A95" s="84">
        <v>40</v>
      </c>
      <c r="B95" s="84"/>
      <c r="D95" s="85" t="s">
        <v>95</v>
      </c>
      <c r="E95" s="85"/>
      <c r="F95" s="86">
        <v>44742</v>
      </c>
      <c r="G95" s="86"/>
      <c r="I95" s="85" t="s">
        <v>61</v>
      </c>
      <c r="J95" s="85"/>
      <c r="K95" s="85"/>
      <c r="L95" s="58">
        <v>0</v>
      </c>
      <c r="M95" s="59">
        <v>11158141</v>
      </c>
      <c r="N95" s="59">
        <v>0</v>
      </c>
      <c r="O95" s="64">
        <v>0</v>
      </c>
      <c r="P95" s="64">
        <f t="shared" si="2"/>
        <v>0</v>
      </c>
      <c r="Q95" s="59">
        <f>+M95-P95</f>
        <v>11158141</v>
      </c>
    </row>
    <row r="96" spans="1:17" ht="1.9" customHeight="1"/>
    <row r="97" spans="1:18" ht="12" customHeight="1">
      <c r="A97" s="81" t="s">
        <v>96</v>
      </c>
      <c r="B97" s="81"/>
      <c r="C97" s="81"/>
      <c r="D97" s="81"/>
      <c r="E97" s="81"/>
      <c r="F97" s="81"/>
      <c r="M97" s="60">
        <f>SUM(M17:M95)</f>
        <v>53138626</v>
      </c>
      <c r="N97" s="60">
        <f>SUM(N17:N95)</f>
        <v>21605347</v>
      </c>
      <c r="O97" s="60">
        <f>SUM(O17:O95)</f>
        <v>1036706.8600000001</v>
      </c>
      <c r="P97" s="60">
        <f>SUM(P17:P95)</f>
        <v>22642053.860000007</v>
      </c>
      <c r="Q97" s="60">
        <f>SUM(Q17:Q95)</f>
        <v>30496572.139999993</v>
      </c>
    </row>
    <row r="98" spans="1:18" ht="13.9" customHeight="1">
      <c r="B98" s="81" t="s">
        <v>97</v>
      </c>
      <c r="C98" s="81"/>
      <c r="D98" s="81"/>
      <c r="E98" s="81"/>
      <c r="F98" s="81"/>
      <c r="G98" s="81"/>
      <c r="M98" s="61">
        <v>0</v>
      </c>
      <c r="N98" s="61">
        <v>0</v>
      </c>
      <c r="O98" s="65">
        <v>0</v>
      </c>
      <c r="P98" s="65">
        <v>0</v>
      </c>
      <c r="Q98" s="61">
        <v>0</v>
      </c>
    </row>
    <row r="99" spans="1:18" ht="9.6" customHeight="1">
      <c r="A99" s="81" t="s">
        <v>98</v>
      </c>
      <c r="B99" s="81"/>
      <c r="C99" s="81"/>
      <c r="D99" s="81"/>
      <c r="E99" s="81"/>
      <c r="F99" s="81"/>
      <c r="M99" s="82">
        <f>+M97-M98</f>
        <v>53138626</v>
      </c>
      <c r="N99" s="82">
        <f>+N97-N98</f>
        <v>21605347</v>
      </c>
      <c r="O99" s="82">
        <f>+O97-O98</f>
        <v>1036706.8600000001</v>
      </c>
      <c r="P99" s="82">
        <f>+P97-P98</f>
        <v>22642053.860000007</v>
      </c>
      <c r="Q99" s="82">
        <f>+Q97-Q98</f>
        <v>30496572.139999993</v>
      </c>
    </row>
    <row r="100" spans="1:18" ht="6" customHeight="1">
      <c r="M100" s="83"/>
      <c r="N100" s="83"/>
      <c r="O100" s="83"/>
      <c r="P100" s="83"/>
      <c r="Q100" s="83"/>
    </row>
    <row r="101" spans="1:18" ht="24" customHeight="1"/>
    <row r="102" spans="1:18" ht="7.15" customHeight="1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</row>
    <row r="103" spans="1:18" ht="19.149999999999999" customHeight="1">
      <c r="K103" s="76"/>
      <c r="L103" s="76"/>
      <c r="M103" s="76"/>
      <c r="N103" s="76"/>
    </row>
    <row r="104" spans="1:18" ht="11.45" customHeight="1">
      <c r="A104" s="72"/>
      <c r="B104" s="72"/>
      <c r="C104" s="72"/>
      <c r="D104" s="72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8"/>
      <c r="Q104" s="78"/>
      <c r="R104" s="78"/>
    </row>
    <row r="105" spans="1:18" ht="9.6" customHeight="1">
      <c r="A105" s="72"/>
      <c r="B105" s="72"/>
      <c r="C105" s="72"/>
      <c r="D105" s="72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80"/>
      <c r="Q105" s="80"/>
      <c r="R105" s="80"/>
    </row>
    <row r="106" spans="1:18" ht="6.6" customHeight="1"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80"/>
      <c r="Q106" s="80"/>
      <c r="R106" s="80"/>
    </row>
    <row r="107" spans="1:18" ht="1.1499999999999999" customHeight="1"/>
    <row r="108" spans="1:18" ht="11.45" customHeight="1">
      <c r="A108" s="72"/>
      <c r="B108" s="72"/>
      <c r="C108" s="72"/>
      <c r="D108" s="72"/>
      <c r="F108" s="73"/>
      <c r="G108" s="73"/>
      <c r="H108" s="73"/>
      <c r="I108" s="73"/>
      <c r="J108" s="73"/>
      <c r="K108" s="73"/>
      <c r="L108" s="73"/>
      <c r="M108" s="73"/>
      <c r="N108" s="73"/>
      <c r="O108" s="73"/>
    </row>
    <row r="109" spans="1:18" ht="2.4500000000000002" customHeight="1"/>
    <row r="110" spans="1:18" ht="11.45" customHeight="1">
      <c r="F110" s="73"/>
      <c r="G110" s="73"/>
      <c r="H110" s="73"/>
      <c r="I110" s="73"/>
      <c r="J110" s="73"/>
      <c r="K110" s="73"/>
      <c r="L110" s="73"/>
      <c r="M110" s="73"/>
      <c r="N110" s="73"/>
      <c r="O110" s="73"/>
    </row>
    <row r="111" spans="1:18" ht="5.45" customHeight="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</row>
    <row r="112" spans="1:18" ht="9.6" customHeight="1">
      <c r="A112" s="74"/>
      <c r="B112" s="74"/>
      <c r="C112" s="57"/>
      <c r="D112" s="75"/>
      <c r="E112" s="75"/>
      <c r="F112" s="74"/>
      <c r="G112" s="74"/>
      <c r="I112" s="75"/>
      <c r="J112" s="75"/>
      <c r="K112" s="75"/>
      <c r="L112" s="57"/>
      <c r="M112" s="57"/>
      <c r="N112" s="74"/>
      <c r="O112" s="74"/>
      <c r="P112" s="57"/>
      <c r="Q112" s="57"/>
    </row>
    <row r="113" spans="1:18" ht="9.6" customHeight="1">
      <c r="A113" s="74"/>
      <c r="B113" s="74"/>
      <c r="F113" s="74"/>
      <c r="G113" s="74"/>
      <c r="N113" s="74"/>
      <c r="O113" s="74"/>
    </row>
    <row r="114" spans="1:18" ht="3.6" customHeight="1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</row>
    <row r="115" spans="1:18" ht="7.9" customHeight="1"/>
    <row r="116" spans="1:18" ht="6" customHeight="1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</row>
    <row r="117" spans="1:18" s="62" customFormat="1" ht="13.9" customHeight="1">
      <c r="A117" s="70"/>
      <c r="B117" s="70"/>
      <c r="C117" s="70"/>
      <c r="D117" s="70"/>
      <c r="E117" s="70"/>
      <c r="F117" s="70"/>
      <c r="M117" s="63"/>
      <c r="N117" s="63"/>
      <c r="O117" s="63"/>
      <c r="P117" s="63"/>
      <c r="Q117" s="63"/>
    </row>
    <row r="118" spans="1:18" s="62" customFormat="1" ht="13.9" customHeight="1">
      <c r="B118" s="70"/>
      <c r="C118" s="70"/>
      <c r="D118" s="70"/>
      <c r="E118" s="70"/>
      <c r="F118" s="70"/>
      <c r="G118" s="70"/>
      <c r="M118" s="66"/>
      <c r="N118" s="66"/>
      <c r="O118" s="66"/>
      <c r="P118" s="66"/>
      <c r="Q118" s="66"/>
    </row>
    <row r="119" spans="1:18" s="62" customFormat="1" ht="11.45" customHeight="1">
      <c r="A119" s="70"/>
      <c r="B119" s="70"/>
      <c r="C119" s="70"/>
      <c r="D119" s="70"/>
      <c r="E119" s="70"/>
      <c r="F119" s="70"/>
      <c r="M119" s="63"/>
      <c r="N119" s="63"/>
      <c r="O119" s="63"/>
      <c r="P119" s="63"/>
      <c r="Q119" s="63"/>
    </row>
    <row r="120" spans="1:18" s="62" customFormat="1" ht="3.6" customHeight="1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</row>
    <row r="121" spans="1:18" s="62" customFormat="1" ht="6" customHeight="1"/>
    <row r="122" spans="1:18" s="62" customFormat="1" ht="409.6" customHeight="1"/>
    <row r="123" spans="1:18" ht="7.15" customHeight="1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</row>
    <row r="124" spans="1:18" ht="19.149999999999999" customHeight="1">
      <c r="K124" s="68" t="s">
        <v>99</v>
      </c>
      <c r="L124" s="68"/>
      <c r="M124" s="68"/>
      <c r="N124" s="68"/>
    </row>
  </sheetData>
  <mergeCells count="213">
    <mergeCell ref="A1:D1"/>
    <mergeCell ref="F1:O1"/>
    <mergeCell ref="P1:R1"/>
    <mergeCell ref="A2:D2"/>
    <mergeCell ref="F2:O3"/>
    <mergeCell ref="P2:R3"/>
    <mergeCell ref="P9:P10"/>
    <mergeCell ref="A11:R11"/>
    <mergeCell ref="A14:S14"/>
    <mergeCell ref="A17:B17"/>
    <mergeCell ref="D17:E17"/>
    <mergeCell ref="F17:G17"/>
    <mergeCell ref="I17:K17"/>
    <mergeCell ref="A5:D5"/>
    <mergeCell ref="F5:O5"/>
    <mergeCell ref="F7:O7"/>
    <mergeCell ref="A8:R8"/>
    <mergeCell ref="A9:B10"/>
    <mergeCell ref="D9:E9"/>
    <mergeCell ref="F9:G10"/>
    <mergeCell ref="I9:K9"/>
    <mergeCell ref="N9:N10"/>
    <mergeCell ref="O9:O10"/>
    <mergeCell ref="A23:B23"/>
    <mergeCell ref="D23:E23"/>
    <mergeCell ref="F23:G23"/>
    <mergeCell ref="I23:K23"/>
    <mergeCell ref="A25:B25"/>
    <mergeCell ref="D25:E25"/>
    <mergeCell ref="F25:G25"/>
    <mergeCell ref="I25:K25"/>
    <mergeCell ref="A19:B19"/>
    <mergeCell ref="D19:E19"/>
    <mergeCell ref="F19:G19"/>
    <mergeCell ref="I19:K19"/>
    <mergeCell ref="A21:B21"/>
    <mergeCell ref="D21:E21"/>
    <mergeCell ref="F21:G21"/>
    <mergeCell ref="I21:K21"/>
    <mergeCell ref="A31:B31"/>
    <mergeCell ref="D31:E31"/>
    <mergeCell ref="F31:G31"/>
    <mergeCell ref="I31:K31"/>
    <mergeCell ref="A33:B33"/>
    <mergeCell ref="D33:E33"/>
    <mergeCell ref="F33:G33"/>
    <mergeCell ref="I33:K33"/>
    <mergeCell ref="A27:B27"/>
    <mergeCell ref="D27:E27"/>
    <mergeCell ref="F27:G27"/>
    <mergeCell ref="I27:K27"/>
    <mergeCell ref="A29:B29"/>
    <mergeCell ref="D29:E29"/>
    <mergeCell ref="F29:G29"/>
    <mergeCell ref="I29:K29"/>
    <mergeCell ref="A39:B39"/>
    <mergeCell ref="D39:E39"/>
    <mergeCell ref="F39:G39"/>
    <mergeCell ref="I39:K39"/>
    <mergeCell ref="A41:B41"/>
    <mergeCell ref="D41:E41"/>
    <mergeCell ref="F41:G41"/>
    <mergeCell ref="I41:K41"/>
    <mergeCell ref="A35:B35"/>
    <mergeCell ref="D35:E35"/>
    <mergeCell ref="F35:G35"/>
    <mergeCell ref="I35:K35"/>
    <mergeCell ref="A37:B37"/>
    <mergeCell ref="D37:E37"/>
    <mergeCell ref="F37:G37"/>
    <mergeCell ref="I37:K37"/>
    <mergeCell ref="A47:B47"/>
    <mergeCell ref="D47:E47"/>
    <mergeCell ref="F47:G47"/>
    <mergeCell ref="I47:K47"/>
    <mergeCell ref="A49:B49"/>
    <mergeCell ref="D49:E49"/>
    <mergeCell ref="F49:G49"/>
    <mergeCell ref="I49:K49"/>
    <mergeCell ref="A43:B43"/>
    <mergeCell ref="D43:E43"/>
    <mergeCell ref="F43:G43"/>
    <mergeCell ref="I43:K43"/>
    <mergeCell ref="A45:B45"/>
    <mergeCell ref="D45:E45"/>
    <mergeCell ref="F45:G45"/>
    <mergeCell ref="I45:K45"/>
    <mergeCell ref="A55:B55"/>
    <mergeCell ref="D55:E55"/>
    <mergeCell ref="F55:G55"/>
    <mergeCell ref="I55:K55"/>
    <mergeCell ref="A57:B57"/>
    <mergeCell ref="D57:E57"/>
    <mergeCell ref="F57:G57"/>
    <mergeCell ref="I57:K57"/>
    <mergeCell ref="A51:B51"/>
    <mergeCell ref="D51:E51"/>
    <mergeCell ref="F51:G51"/>
    <mergeCell ref="I51:K51"/>
    <mergeCell ref="A53:B53"/>
    <mergeCell ref="D53:E53"/>
    <mergeCell ref="F53:G53"/>
    <mergeCell ref="I53:K53"/>
    <mergeCell ref="A63:B63"/>
    <mergeCell ref="D63:E63"/>
    <mergeCell ref="F63:G63"/>
    <mergeCell ref="I63:K63"/>
    <mergeCell ref="A65:B65"/>
    <mergeCell ref="D65:E65"/>
    <mergeCell ref="F65:G65"/>
    <mergeCell ref="I65:K65"/>
    <mergeCell ref="A59:B59"/>
    <mergeCell ref="D59:E59"/>
    <mergeCell ref="F59:G59"/>
    <mergeCell ref="I59:K59"/>
    <mergeCell ref="A61:B61"/>
    <mergeCell ref="D61:E61"/>
    <mergeCell ref="F61:G61"/>
    <mergeCell ref="I61:K61"/>
    <mergeCell ref="A71:B71"/>
    <mergeCell ref="D71:E71"/>
    <mergeCell ref="F71:G71"/>
    <mergeCell ref="I71:K71"/>
    <mergeCell ref="A73:B73"/>
    <mergeCell ref="D73:E73"/>
    <mergeCell ref="F73:G73"/>
    <mergeCell ref="I73:K73"/>
    <mergeCell ref="A67:B67"/>
    <mergeCell ref="D67:E67"/>
    <mergeCell ref="F67:G67"/>
    <mergeCell ref="I67:K67"/>
    <mergeCell ref="A69:B69"/>
    <mergeCell ref="D69:E69"/>
    <mergeCell ref="F69:G69"/>
    <mergeCell ref="I69:K69"/>
    <mergeCell ref="A79:B79"/>
    <mergeCell ref="D79:E79"/>
    <mergeCell ref="F79:G79"/>
    <mergeCell ref="I79:K79"/>
    <mergeCell ref="A81:B81"/>
    <mergeCell ref="D81:E81"/>
    <mergeCell ref="F81:G81"/>
    <mergeCell ref="I81:K81"/>
    <mergeCell ref="A75:B75"/>
    <mergeCell ref="D75:E75"/>
    <mergeCell ref="F75:G75"/>
    <mergeCell ref="I75:K75"/>
    <mergeCell ref="A77:B77"/>
    <mergeCell ref="D77:E77"/>
    <mergeCell ref="F77:G77"/>
    <mergeCell ref="I77:K77"/>
    <mergeCell ref="A87:B87"/>
    <mergeCell ref="D87:E87"/>
    <mergeCell ref="F87:G87"/>
    <mergeCell ref="I87:K87"/>
    <mergeCell ref="A89:B89"/>
    <mergeCell ref="D89:E89"/>
    <mergeCell ref="F89:G89"/>
    <mergeCell ref="I89:K89"/>
    <mergeCell ref="A83:B83"/>
    <mergeCell ref="D83:E83"/>
    <mergeCell ref="F83:G83"/>
    <mergeCell ref="I83:K83"/>
    <mergeCell ref="A85:B85"/>
    <mergeCell ref="D85:E85"/>
    <mergeCell ref="F85:G85"/>
    <mergeCell ref="I85:K85"/>
    <mergeCell ref="A95:B95"/>
    <mergeCell ref="D95:E95"/>
    <mergeCell ref="F95:G95"/>
    <mergeCell ref="I95:K95"/>
    <mergeCell ref="A97:F97"/>
    <mergeCell ref="B98:G98"/>
    <mergeCell ref="A91:B91"/>
    <mergeCell ref="D91:E91"/>
    <mergeCell ref="F91:G91"/>
    <mergeCell ref="I91:K91"/>
    <mergeCell ref="A93:B93"/>
    <mergeCell ref="D93:E93"/>
    <mergeCell ref="F93:G93"/>
    <mergeCell ref="I93:K93"/>
    <mergeCell ref="A102:R102"/>
    <mergeCell ref="K103:N103"/>
    <mergeCell ref="A104:D104"/>
    <mergeCell ref="F104:O104"/>
    <mergeCell ref="P104:R104"/>
    <mergeCell ref="A105:D105"/>
    <mergeCell ref="F105:O106"/>
    <mergeCell ref="P105:R106"/>
    <mergeCell ref="A99:F99"/>
    <mergeCell ref="M99:M100"/>
    <mergeCell ref="N99:N100"/>
    <mergeCell ref="O99:O100"/>
    <mergeCell ref="P99:P100"/>
    <mergeCell ref="Q99:Q100"/>
    <mergeCell ref="A123:R123"/>
    <mergeCell ref="K124:N124"/>
    <mergeCell ref="A114:R114"/>
    <mergeCell ref="A116:R116"/>
    <mergeCell ref="A117:F117"/>
    <mergeCell ref="B118:G118"/>
    <mergeCell ref="A119:F119"/>
    <mergeCell ref="A120:R120"/>
    <mergeCell ref="A108:D108"/>
    <mergeCell ref="F108:O108"/>
    <mergeCell ref="F110:O110"/>
    <mergeCell ref="A111:R111"/>
    <mergeCell ref="A112:B113"/>
    <mergeCell ref="D112:E112"/>
    <mergeCell ref="F112:G113"/>
    <mergeCell ref="I112:K112"/>
    <mergeCell ref="N112:N113"/>
    <mergeCell ref="O112:O113"/>
  </mergeCells>
  <pageMargins left="0.25" right="0.25" top="0.25" bottom="0.25" header="0" footer="0"/>
  <pageSetup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DADB-AB7A-4DF7-A22C-867C74C13207}">
  <sheetPr>
    <pageSetUpPr fitToPage="1"/>
  </sheetPr>
  <dimension ref="B1:IS62"/>
  <sheetViews>
    <sheetView tabSelected="1" workbookViewId="0"/>
  </sheetViews>
  <sheetFormatPr defaultColWidth="8.88671875" defaultRowHeight="15"/>
  <cols>
    <col min="1" max="1" width="1.88671875" style="1" customWidth="1"/>
    <col min="2" max="2" width="1.77734375" style="1" customWidth="1"/>
    <col min="3" max="3" width="27" style="2" customWidth="1"/>
    <col min="4" max="4" width="11.21875" style="2" customWidth="1"/>
    <col min="5" max="5" width="7.6640625" style="2" customWidth="1"/>
    <col min="6" max="6" width="10.88671875" style="2" customWidth="1"/>
    <col min="7" max="7" width="5.88671875" style="3" customWidth="1"/>
    <col min="8" max="8" width="10" style="2" customWidth="1"/>
    <col min="9" max="9" width="1.77734375" style="2" customWidth="1"/>
    <col min="10" max="10" width="2.33203125" style="2" customWidth="1"/>
    <col min="11" max="253" width="9.6640625" style="2" customWidth="1"/>
    <col min="254" max="16384" width="8.88671875" style="1"/>
  </cols>
  <sheetData>
    <row r="1" spans="2:22">
      <c r="K1" s="4"/>
    </row>
    <row r="2" spans="2:22" ht="6.95" customHeight="1">
      <c r="B2" s="5"/>
      <c r="C2" s="6"/>
      <c r="D2" s="6"/>
      <c r="E2" s="6"/>
      <c r="F2" s="6"/>
      <c r="G2" s="6"/>
      <c r="H2" s="6"/>
      <c r="I2" s="7"/>
      <c r="O2" s="8"/>
    </row>
    <row r="3" spans="2:22" ht="18.75">
      <c r="B3" s="9"/>
      <c r="C3" s="90" t="s">
        <v>0</v>
      </c>
      <c r="D3" s="90"/>
      <c r="E3" s="90"/>
      <c r="F3" s="90"/>
      <c r="G3" s="90"/>
      <c r="H3" s="90"/>
      <c r="I3" s="91"/>
    </row>
    <row r="4" spans="2:22" ht="18.75">
      <c r="B4" s="9"/>
      <c r="C4" s="92" t="s">
        <v>1</v>
      </c>
      <c r="D4" s="92"/>
      <c r="E4" s="92"/>
      <c r="F4" s="92"/>
      <c r="G4" s="92"/>
      <c r="H4" s="92"/>
      <c r="I4" s="93"/>
    </row>
    <row r="5" spans="2:22" ht="15" customHeight="1">
      <c r="B5" s="9"/>
      <c r="C5" s="94" t="s">
        <v>2</v>
      </c>
      <c r="D5" s="94"/>
      <c r="E5" s="94"/>
      <c r="F5" s="94"/>
      <c r="G5" s="94"/>
      <c r="H5" s="94"/>
      <c r="I5" s="95"/>
      <c r="V5" s="10"/>
    </row>
    <row r="6" spans="2:22" ht="9.9499999999999993" customHeight="1">
      <c r="B6" s="11"/>
      <c r="C6" s="12"/>
      <c r="D6" s="12"/>
      <c r="E6" s="12"/>
      <c r="F6" s="12"/>
      <c r="G6" s="13"/>
      <c r="H6" s="12"/>
      <c r="I6" s="14"/>
      <c r="O6" s="8"/>
      <c r="P6" s="10"/>
      <c r="Q6" s="10"/>
      <c r="R6" s="10"/>
      <c r="S6" s="10"/>
      <c r="T6" s="10"/>
      <c r="U6" s="10"/>
      <c r="V6" s="10"/>
    </row>
    <row r="7" spans="2:22" ht="6.95" customHeight="1">
      <c r="B7" s="9"/>
      <c r="C7" s="15"/>
      <c r="D7" s="15"/>
      <c r="E7" s="15"/>
      <c r="F7" s="15"/>
      <c r="G7" s="16"/>
      <c r="H7" s="15"/>
      <c r="I7" s="17"/>
      <c r="O7" s="8"/>
      <c r="P7" s="10"/>
      <c r="Q7" s="10"/>
      <c r="R7" s="10"/>
      <c r="S7" s="10"/>
      <c r="T7" s="10"/>
      <c r="U7" s="10"/>
      <c r="V7" s="10"/>
    </row>
    <row r="8" spans="2:22" ht="15.6" customHeight="1">
      <c r="B8" s="9"/>
      <c r="C8" s="18"/>
      <c r="D8" s="19" t="s">
        <v>3</v>
      </c>
      <c r="E8" s="19"/>
      <c r="F8" s="19"/>
      <c r="G8" s="96" t="s">
        <v>4</v>
      </c>
      <c r="H8" s="96"/>
      <c r="I8" s="17"/>
      <c r="O8" s="8"/>
      <c r="P8" s="10"/>
      <c r="Q8" s="10"/>
      <c r="R8" s="10"/>
      <c r="S8" s="10"/>
      <c r="T8" s="10"/>
      <c r="U8" s="10"/>
      <c r="V8" s="10"/>
    </row>
    <row r="9" spans="2:22" ht="15.6" customHeight="1">
      <c r="B9" s="9"/>
      <c r="C9" s="20" t="s">
        <v>5</v>
      </c>
      <c r="D9" s="21" t="s">
        <v>6</v>
      </c>
      <c r="E9" s="21"/>
      <c r="F9" s="21"/>
      <c r="G9" s="22" t="s">
        <v>7</v>
      </c>
      <c r="H9" s="21" t="s">
        <v>8</v>
      </c>
      <c r="I9" s="17"/>
      <c r="O9" s="8"/>
      <c r="P9" s="10"/>
      <c r="Q9" s="10"/>
      <c r="R9" s="10"/>
      <c r="S9" s="10"/>
      <c r="T9" s="10"/>
      <c r="U9" s="10"/>
      <c r="V9" s="10"/>
    </row>
    <row r="10" spans="2:22" ht="15.6" customHeight="1">
      <c r="B10" s="9"/>
      <c r="C10" s="23" t="s">
        <v>9</v>
      </c>
      <c r="D10" s="24">
        <v>3557346</v>
      </c>
      <c r="E10" s="24"/>
      <c r="F10" s="24"/>
      <c r="G10" s="25">
        <v>37.5</v>
      </c>
      <c r="H10" s="26">
        <f t="shared" ref="H10:H35" si="0">D10/G10</f>
        <v>94862.56</v>
      </c>
      <c r="I10" s="17"/>
      <c r="O10" s="8"/>
      <c r="P10" s="10"/>
      <c r="Q10" s="10"/>
      <c r="R10" s="10"/>
      <c r="S10" s="10"/>
      <c r="T10" s="10"/>
      <c r="U10" s="10"/>
      <c r="V10" s="10"/>
    </row>
    <row r="11" spans="2:22" ht="15.6" customHeight="1">
      <c r="B11" s="9"/>
      <c r="C11" s="23" t="s">
        <v>10</v>
      </c>
      <c r="D11" s="24">
        <v>610371</v>
      </c>
      <c r="E11" s="24"/>
      <c r="F11" s="24"/>
      <c r="G11" s="25">
        <v>37.5</v>
      </c>
      <c r="H11" s="26">
        <f t="shared" si="0"/>
        <v>16276.56</v>
      </c>
      <c r="I11" s="17"/>
      <c r="O11" s="8"/>
      <c r="P11" s="10"/>
      <c r="Q11" s="10"/>
      <c r="R11" s="10"/>
      <c r="S11" s="10"/>
      <c r="T11" s="10"/>
      <c r="U11" s="10"/>
      <c r="V11" s="10"/>
    </row>
    <row r="12" spans="2:22" ht="15.6" customHeight="1">
      <c r="B12" s="9"/>
      <c r="C12" s="23" t="s">
        <v>11</v>
      </c>
      <c r="D12" s="24">
        <v>2556205</v>
      </c>
      <c r="E12" s="24"/>
      <c r="F12" s="24"/>
      <c r="G12" s="25">
        <f>125/2</f>
        <v>62.5</v>
      </c>
      <c r="H12" s="26">
        <f t="shared" si="0"/>
        <v>40899.279999999999</v>
      </c>
      <c r="I12" s="17"/>
      <c r="O12" s="8"/>
      <c r="P12" s="10"/>
      <c r="Q12" s="10"/>
      <c r="R12" s="10"/>
      <c r="S12" s="10"/>
      <c r="T12" s="10"/>
      <c r="U12" s="10"/>
      <c r="V12" s="10"/>
    </row>
    <row r="13" spans="2:22" ht="15.6" customHeight="1">
      <c r="B13" s="9"/>
      <c r="C13" s="23" t="s">
        <v>12</v>
      </c>
      <c r="D13" s="24">
        <v>495652</v>
      </c>
      <c r="E13" s="24"/>
      <c r="F13" s="24"/>
      <c r="G13" s="25">
        <v>40</v>
      </c>
      <c r="H13" s="26">
        <f t="shared" si="0"/>
        <v>12391.3</v>
      </c>
      <c r="I13" s="17"/>
      <c r="O13" s="8"/>
      <c r="P13" s="10"/>
      <c r="Q13" s="10"/>
      <c r="R13" s="10"/>
      <c r="S13" s="10"/>
      <c r="T13" s="10"/>
      <c r="U13" s="10"/>
      <c r="V13" s="10"/>
    </row>
    <row r="14" spans="2:22" ht="15.6" customHeight="1">
      <c r="B14" s="9"/>
      <c r="C14" s="23" t="s">
        <v>13</v>
      </c>
      <c r="D14" s="24">
        <v>312627</v>
      </c>
      <c r="E14" s="24"/>
      <c r="F14" s="24"/>
      <c r="G14" s="25">
        <v>62.5</v>
      </c>
      <c r="H14" s="26">
        <f t="shared" si="0"/>
        <v>5002.0320000000002</v>
      </c>
      <c r="I14" s="17"/>
      <c r="O14" s="8"/>
      <c r="P14" s="10"/>
      <c r="Q14" s="10"/>
      <c r="R14" s="10"/>
      <c r="S14" s="10"/>
      <c r="T14" s="10"/>
      <c r="U14" s="10"/>
      <c r="V14" s="10"/>
    </row>
    <row r="15" spans="2:22" ht="15.6" customHeight="1">
      <c r="B15" s="9"/>
      <c r="C15" s="23" t="s">
        <v>14</v>
      </c>
      <c r="D15" s="24">
        <v>4123338</v>
      </c>
      <c r="E15" s="24"/>
      <c r="F15" s="24"/>
      <c r="G15" s="25">
        <v>20</v>
      </c>
      <c r="H15" s="26">
        <f t="shared" si="0"/>
        <v>206166.9</v>
      </c>
      <c r="I15" s="17"/>
      <c r="O15" s="8"/>
      <c r="P15" s="10"/>
      <c r="Q15" s="10"/>
      <c r="R15" s="10"/>
      <c r="S15" s="10"/>
      <c r="T15" s="10"/>
      <c r="U15" s="10"/>
      <c r="V15" s="10"/>
    </row>
    <row r="16" spans="2:22" ht="15.6" customHeight="1">
      <c r="B16" s="9"/>
      <c r="C16" s="23" t="s">
        <v>15</v>
      </c>
      <c r="D16" s="24">
        <v>1372942</v>
      </c>
      <c r="E16" s="24"/>
      <c r="F16" s="24"/>
      <c r="G16" s="25">
        <f>55/2</f>
        <v>27.5</v>
      </c>
      <c r="H16" s="26">
        <f t="shared" si="0"/>
        <v>49925.163636363635</v>
      </c>
      <c r="I16" s="17"/>
      <c r="O16" s="8"/>
      <c r="P16" s="10"/>
      <c r="Q16" s="10"/>
      <c r="R16" s="10"/>
      <c r="S16" s="10"/>
      <c r="T16" s="10"/>
      <c r="U16" s="10"/>
      <c r="V16" s="10"/>
    </row>
    <row r="17" spans="2:22" ht="15.6" customHeight="1">
      <c r="B17" s="9"/>
      <c r="C17" s="23" t="s">
        <v>16</v>
      </c>
      <c r="D17" s="24">
        <v>3108628</v>
      </c>
      <c r="E17" s="24"/>
      <c r="F17" s="24"/>
      <c r="G17" s="25">
        <v>45</v>
      </c>
      <c r="H17" s="26">
        <f t="shared" si="0"/>
        <v>69080.622222222228</v>
      </c>
      <c r="I17" s="17"/>
      <c r="O17" s="8"/>
      <c r="P17" s="10"/>
      <c r="Q17" s="10"/>
      <c r="R17" s="10"/>
      <c r="S17" s="10"/>
      <c r="T17" s="10"/>
      <c r="U17" s="10"/>
      <c r="V17" s="10"/>
    </row>
    <row r="18" spans="2:22" ht="15.6" customHeight="1">
      <c r="B18" s="9"/>
      <c r="C18" s="23" t="s">
        <v>17</v>
      </c>
      <c r="D18" s="24">
        <v>66000</v>
      </c>
      <c r="E18" s="24"/>
      <c r="F18" s="24"/>
      <c r="G18" s="25">
        <v>20</v>
      </c>
      <c r="H18" s="26">
        <f t="shared" si="0"/>
        <v>3300</v>
      </c>
      <c r="I18" s="17"/>
      <c r="O18" s="8"/>
      <c r="P18" s="10"/>
      <c r="Q18" s="10"/>
      <c r="R18" s="10"/>
      <c r="S18" s="10"/>
      <c r="T18" s="10"/>
      <c r="U18" s="10"/>
      <c r="V18" s="10"/>
    </row>
    <row r="19" spans="2:22" ht="15.6" customHeight="1">
      <c r="B19" s="9"/>
      <c r="C19" s="27" t="s">
        <v>18</v>
      </c>
      <c r="D19" s="24">
        <v>19729380</v>
      </c>
      <c r="E19" s="24"/>
      <c r="F19" s="24"/>
      <c r="G19" s="25">
        <v>62.5</v>
      </c>
      <c r="H19" s="26">
        <f t="shared" si="0"/>
        <v>315670.08</v>
      </c>
      <c r="I19" s="17"/>
      <c r="O19" s="8"/>
      <c r="P19" s="10"/>
      <c r="Q19" s="10"/>
      <c r="R19" s="10"/>
      <c r="S19" s="10"/>
      <c r="T19" s="10"/>
      <c r="U19" s="10"/>
      <c r="V19" s="10"/>
    </row>
    <row r="20" spans="2:22" ht="15.6" customHeight="1">
      <c r="B20" s="9"/>
      <c r="C20" s="23" t="s">
        <v>19</v>
      </c>
      <c r="D20" s="24">
        <v>956263</v>
      </c>
      <c r="E20" s="24"/>
      <c r="F20" s="24"/>
      <c r="G20" s="25">
        <v>40</v>
      </c>
      <c r="H20" s="26">
        <f t="shared" si="0"/>
        <v>23906.575000000001</v>
      </c>
      <c r="I20" s="17"/>
      <c r="O20" s="8"/>
      <c r="P20" s="10"/>
      <c r="Q20" s="10"/>
      <c r="R20" s="10"/>
      <c r="S20" s="10"/>
      <c r="T20" s="10"/>
      <c r="U20" s="10"/>
      <c r="V20" s="10"/>
    </row>
    <row r="21" spans="2:22" ht="15.6" customHeight="1">
      <c r="B21" s="9"/>
      <c r="C21" s="23" t="s">
        <v>20</v>
      </c>
      <c r="D21" s="24">
        <v>1827181</v>
      </c>
      <c r="E21" s="24"/>
      <c r="F21" s="24"/>
      <c r="G21" s="25">
        <v>40</v>
      </c>
      <c r="H21" s="26">
        <f t="shared" si="0"/>
        <v>45679.525000000001</v>
      </c>
      <c r="I21" s="17"/>
      <c r="O21" s="8"/>
      <c r="P21" s="10"/>
      <c r="Q21" s="10"/>
      <c r="R21" s="10"/>
      <c r="S21" s="10"/>
      <c r="T21" s="10"/>
      <c r="U21" s="10"/>
      <c r="V21" s="10"/>
    </row>
    <row r="22" spans="2:22" ht="15.6" customHeight="1">
      <c r="B22" s="9"/>
      <c r="C22" s="23" t="s">
        <v>21</v>
      </c>
      <c r="D22" s="24">
        <v>129446</v>
      </c>
      <c r="E22" s="24"/>
      <c r="F22" s="24"/>
      <c r="G22" s="25">
        <v>50</v>
      </c>
      <c r="H22" s="26">
        <f t="shared" si="0"/>
        <v>2588.92</v>
      </c>
      <c r="I22" s="17"/>
      <c r="O22" s="8"/>
      <c r="P22" s="10"/>
      <c r="Q22" s="10"/>
      <c r="R22" s="10"/>
      <c r="S22" s="10"/>
      <c r="T22" s="10"/>
      <c r="U22" s="10"/>
      <c r="V22" s="10"/>
    </row>
    <row r="23" spans="2:22" ht="15.6" customHeight="1">
      <c r="B23" s="9"/>
      <c r="C23" s="23" t="s">
        <v>22</v>
      </c>
      <c r="D23" s="24">
        <v>763018</v>
      </c>
      <c r="E23" s="24"/>
      <c r="F23" s="24"/>
      <c r="G23" s="25">
        <v>7</v>
      </c>
      <c r="H23" s="26">
        <f t="shared" si="0"/>
        <v>109002.57142857143</v>
      </c>
      <c r="I23" s="17"/>
      <c r="O23" s="8"/>
      <c r="P23" s="10"/>
      <c r="Q23" s="10"/>
      <c r="R23" s="10"/>
      <c r="S23" s="10"/>
      <c r="T23" s="10"/>
      <c r="U23" s="10"/>
      <c r="V23" s="10"/>
    </row>
    <row r="24" spans="2:22" ht="15.6" customHeight="1">
      <c r="B24" s="9"/>
      <c r="C24" s="23" t="s">
        <v>23</v>
      </c>
      <c r="D24" s="24">
        <v>214181</v>
      </c>
      <c r="E24" s="24"/>
      <c r="F24" s="24"/>
      <c r="G24" s="25">
        <v>17.5</v>
      </c>
      <c r="H24" s="26">
        <f t="shared" si="0"/>
        <v>12238.914285714285</v>
      </c>
      <c r="I24" s="17"/>
      <c r="O24" s="8"/>
      <c r="P24" s="10"/>
      <c r="Q24" s="10"/>
      <c r="R24" s="10"/>
      <c r="S24" s="10"/>
      <c r="T24" s="10"/>
      <c r="U24" s="10"/>
      <c r="V24" s="10"/>
    </row>
    <row r="25" spans="2:22" ht="15.6" customHeight="1">
      <c r="B25" s="9"/>
      <c r="C25" s="23" t="s">
        <v>24</v>
      </c>
      <c r="D25" s="24">
        <v>528670</v>
      </c>
      <c r="E25" s="24"/>
      <c r="F25" s="24"/>
      <c r="G25" s="25">
        <v>12.5</v>
      </c>
      <c r="H25" s="26">
        <f t="shared" si="0"/>
        <v>42293.599999999999</v>
      </c>
      <c r="I25" s="17"/>
      <c r="O25" s="8"/>
      <c r="P25" s="10"/>
      <c r="Q25" s="10"/>
      <c r="R25" s="10"/>
      <c r="S25" s="10"/>
      <c r="T25" s="10"/>
      <c r="U25" s="10"/>
      <c r="V25" s="10"/>
    </row>
    <row r="26" spans="2:22" ht="15.6" customHeight="1">
      <c r="B26" s="9"/>
      <c r="C26" s="28" t="s">
        <v>15</v>
      </c>
      <c r="D26" s="24">
        <v>19021</v>
      </c>
      <c r="E26" s="24"/>
      <c r="F26" s="24"/>
      <c r="G26" s="25">
        <v>27.5</v>
      </c>
      <c r="H26" s="26">
        <f t="shared" si="0"/>
        <v>691.67272727272723</v>
      </c>
      <c r="I26" s="17"/>
      <c r="O26" s="8"/>
      <c r="P26" s="10"/>
      <c r="Q26" s="10"/>
      <c r="R26" s="10"/>
      <c r="S26" s="10"/>
      <c r="T26" s="10"/>
      <c r="U26" s="10"/>
      <c r="V26" s="10"/>
    </row>
    <row r="27" spans="2:22" ht="15.6" customHeight="1">
      <c r="B27" s="9"/>
      <c r="C27" s="23" t="s">
        <v>25</v>
      </c>
      <c r="D27" s="24">
        <v>34437</v>
      </c>
      <c r="E27" s="24"/>
      <c r="F27" s="24"/>
      <c r="G27" s="25">
        <v>62.5</v>
      </c>
      <c r="H27" s="26">
        <f t="shared" si="0"/>
        <v>550.99199999999996</v>
      </c>
      <c r="I27" s="17"/>
      <c r="O27" s="8"/>
      <c r="P27" s="10"/>
      <c r="Q27" s="10"/>
      <c r="R27" s="10"/>
      <c r="S27" s="10"/>
      <c r="T27" s="10"/>
      <c r="U27" s="10"/>
      <c r="V27" s="10"/>
    </row>
    <row r="28" spans="2:22" ht="15.6" customHeight="1">
      <c r="B28" s="9"/>
      <c r="C28" s="23" t="s">
        <v>19</v>
      </c>
      <c r="D28" s="24">
        <v>10679</v>
      </c>
      <c r="E28" s="24"/>
      <c r="F28" s="24"/>
      <c r="G28" s="25">
        <v>40</v>
      </c>
      <c r="H28" s="26">
        <f t="shared" si="0"/>
        <v>266.97500000000002</v>
      </c>
      <c r="I28" s="17"/>
      <c r="O28" s="8"/>
      <c r="P28" s="10"/>
      <c r="Q28" s="10"/>
      <c r="R28" s="10"/>
      <c r="S28" s="10"/>
      <c r="T28" s="10"/>
      <c r="U28" s="10"/>
      <c r="V28" s="10"/>
    </row>
    <row r="29" spans="2:22" ht="15.6" customHeight="1">
      <c r="B29" s="9"/>
      <c r="C29" s="23" t="s">
        <v>20</v>
      </c>
      <c r="D29" s="24">
        <v>52239</v>
      </c>
      <c r="E29" s="24"/>
      <c r="F29" s="24"/>
      <c r="G29" s="25">
        <v>40</v>
      </c>
      <c r="H29" s="26">
        <f t="shared" si="0"/>
        <v>1305.9749999999999</v>
      </c>
      <c r="I29" s="17"/>
      <c r="O29" s="8"/>
      <c r="P29" s="10"/>
      <c r="Q29" s="10"/>
      <c r="R29" s="10"/>
      <c r="S29" s="10"/>
      <c r="T29" s="10"/>
      <c r="U29" s="10"/>
      <c r="V29" s="10"/>
    </row>
    <row r="30" spans="2:22" ht="15.6" customHeight="1">
      <c r="B30" s="9"/>
      <c r="C30" s="23" t="s">
        <v>21</v>
      </c>
      <c r="D30" s="24">
        <v>2638</v>
      </c>
      <c r="E30" s="24"/>
      <c r="F30" s="24"/>
      <c r="G30" s="25">
        <v>50</v>
      </c>
      <c r="H30" s="26">
        <f t="shared" si="0"/>
        <v>52.76</v>
      </c>
      <c r="I30" s="17"/>
      <c r="O30" s="8"/>
      <c r="P30" s="10"/>
      <c r="Q30" s="10"/>
      <c r="R30" s="10"/>
      <c r="S30" s="10"/>
      <c r="T30" s="10"/>
      <c r="U30" s="10"/>
      <c r="V30" s="10"/>
    </row>
    <row r="31" spans="2:22" ht="15.6" customHeight="1">
      <c r="B31" s="9"/>
      <c r="C31" s="23" t="s">
        <v>26</v>
      </c>
      <c r="D31" s="24">
        <v>636</v>
      </c>
      <c r="E31" s="24"/>
      <c r="F31" s="24"/>
      <c r="G31" s="25">
        <v>22.5</v>
      </c>
      <c r="H31" s="26">
        <f t="shared" si="0"/>
        <v>28.266666666666666</v>
      </c>
      <c r="I31" s="17"/>
      <c r="O31" s="8"/>
      <c r="P31" s="10"/>
      <c r="Q31" s="10"/>
      <c r="R31" s="10"/>
      <c r="S31" s="10"/>
      <c r="T31" s="10"/>
      <c r="U31" s="10"/>
      <c r="V31" s="10"/>
    </row>
    <row r="32" spans="2:22" ht="15.6" customHeight="1">
      <c r="B32" s="9"/>
      <c r="C32" s="23" t="s">
        <v>22</v>
      </c>
      <c r="D32" s="29">
        <f>131137+6092</f>
        <v>137229</v>
      </c>
      <c r="E32" s="29"/>
      <c r="F32" s="29"/>
      <c r="G32" s="25">
        <v>7</v>
      </c>
      <c r="H32" s="26">
        <f t="shared" si="0"/>
        <v>19604.142857142859</v>
      </c>
      <c r="I32" s="17"/>
      <c r="O32" s="8"/>
      <c r="P32" s="10"/>
      <c r="Q32" s="10"/>
      <c r="R32" s="10"/>
      <c r="S32" s="10"/>
      <c r="T32" s="10"/>
      <c r="U32" s="10"/>
      <c r="V32" s="10"/>
    </row>
    <row r="33" spans="2:22" ht="15.6" customHeight="1">
      <c r="B33" s="9"/>
      <c r="C33" s="23" t="s">
        <v>27</v>
      </c>
      <c r="D33" s="26">
        <v>5498</v>
      </c>
      <c r="E33" s="26"/>
      <c r="F33" s="26"/>
      <c r="G33" s="25">
        <v>17.5</v>
      </c>
      <c r="H33" s="26">
        <f t="shared" si="0"/>
        <v>314.17142857142858</v>
      </c>
      <c r="I33" s="17"/>
      <c r="O33" s="8"/>
      <c r="P33" s="10"/>
      <c r="Q33" s="10"/>
      <c r="R33" s="10"/>
      <c r="S33" s="10"/>
      <c r="T33" s="10"/>
      <c r="U33" s="10"/>
      <c r="V33" s="10"/>
    </row>
    <row r="34" spans="2:22" ht="15.6" customHeight="1">
      <c r="B34" s="9"/>
      <c r="C34" s="23" t="s">
        <v>28</v>
      </c>
      <c r="D34" s="26">
        <v>90650</v>
      </c>
      <c r="E34" s="26"/>
      <c r="F34" s="26"/>
      <c r="G34" s="25">
        <v>12.5</v>
      </c>
      <c r="H34" s="26">
        <f t="shared" si="0"/>
        <v>7252</v>
      </c>
      <c r="I34" s="17"/>
      <c r="O34" s="8"/>
      <c r="P34" s="10"/>
      <c r="Q34" s="10"/>
      <c r="R34" s="10"/>
      <c r="S34" s="10"/>
      <c r="T34" s="10"/>
      <c r="U34" s="10"/>
      <c r="V34" s="10"/>
    </row>
    <row r="35" spans="2:22" ht="15.6" customHeight="1">
      <c r="B35" s="9"/>
      <c r="C35" s="23" t="s">
        <v>24</v>
      </c>
      <c r="D35" s="26">
        <v>1155</v>
      </c>
      <c r="E35" s="26"/>
      <c r="F35" s="26"/>
      <c r="G35" s="25">
        <v>12.5</v>
      </c>
      <c r="H35" s="26">
        <f t="shared" si="0"/>
        <v>92.4</v>
      </c>
      <c r="I35" s="17"/>
      <c r="O35" s="8"/>
      <c r="P35" s="10"/>
      <c r="Q35" s="10"/>
      <c r="R35" s="10"/>
      <c r="S35" s="10"/>
      <c r="T35" s="10"/>
      <c r="U35" s="10"/>
      <c r="V35" s="10"/>
    </row>
    <row r="36" spans="2:22" ht="15" customHeight="1">
      <c r="B36" s="9"/>
      <c r="C36" s="29" t="s">
        <v>29</v>
      </c>
      <c r="D36" s="30">
        <f>F52</f>
        <v>11627967</v>
      </c>
      <c r="E36" s="30"/>
      <c r="F36" s="30"/>
      <c r="G36" s="31" t="s">
        <v>30</v>
      </c>
      <c r="H36" s="32">
        <f>H52</f>
        <v>249449.22191594492</v>
      </c>
      <c r="I36" s="17"/>
      <c r="K36" s="33"/>
    </row>
    <row r="37" spans="2:22" ht="6.95" customHeight="1">
      <c r="B37" s="9"/>
      <c r="C37" s="29"/>
      <c r="D37" s="30"/>
      <c r="E37" s="30"/>
      <c r="F37" s="30"/>
      <c r="G37" s="31"/>
      <c r="H37" s="32"/>
      <c r="I37" s="17"/>
      <c r="K37" s="33"/>
    </row>
    <row r="38" spans="2:22" ht="15" customHeight="1">
      <c r="B38" s="9"/>
      <c r="C38" s="34" t="s">
        <v>31</v>
      </c>
      <c r="D38" s="23"/>
      <c r="E38" s="23"/>
      <c r="F38" s="23"/>
      <c r="G38" s="35"/>
      <c r="H38" s="36">
        <f>SUM(H10:H36)</f>
        <v>1328893.1811684703</v>
      </c>
      <c r="I38" s="17"/>
      <c r="K38" s="33"/>
    </row>
    <row r="39" spans="2:22" ht="15" customHeight="1">
      <c r="B39" s="9"/>
      <c r="C39" s="37" t="s">
        <v>32</v>
      </c>
      <c r="D39" s="23"/>
      <c r="E39" s="23"/>
      <c r="F39" s="23"/>
      <c r="G39" s="35"/>
      <c r="H39" s="38">
        <f>[1]SAO!F38</f>
        <v>901466</v>
      </c>
      <c r="I39" s="17"/>
      <c r="K39" s="33"/>
    </row>
    <row r="40" spans="2:22" ht="15" customHeight="1">
      <c r="B40" s="9"/>
      <c r="C40" s="37" t="s">
        <v>33</v>
      </c>
      <c r="D40" s="23"/>
      <c r="E40" s="23"/>
      <c r="F40" s="23"/>
      <c r="G40" s="35"/>
      <c r="H40" s="39">
        <f>H38-H39</f>
        <v>427427.1811684703</v>
      </c>
      <c r="I40" s="17"/>
      <c r="K40" s="33"/>
    </row>
    <row r="41" spans="2:22" ht="15" customHeight="1">
      <c r="B41" s="11"/>
      <c r="C41" s="40"/>
      <c r="D41" s="41"/>
      <c r="E41" s="41"/>
      <c r="F41" s="41"/>
      <c r="G41" s="42"/>
      <c r="H41" s="41"/>
      <c r="I41" s="14"/>
      <c r="K41" s="33"/>
    </row>
    <row r="42" spans="2:22" ht="15" customHeight="1">
      <c r="B42" s="9"/>
      <c r="C42" s="29"/>
      <c r="D42" s="23"/>
      <c r="E42" s="23"/>
      <c r="F42" s="23"/>
      <c r="G42" s="35"/>
      <c r="H42" s="23"/>
      <c r="I42" s="17"/>
      <c r="K42" s="33"/>
    </row>
    <row r="43" spans="2:22" ht="15" customHeight="1">
      <c r="B43" s="9"/>
      <c r="C43" s="43" t="s">
        <v>34</v>
      </c>
      <c r="D43" s="23"/>
      <c r="E43" s="23"/>
      <c r="F43" s="23"/>
      <c r="G43" s="35"/>
      <c r="H43" s="23"/>
      <c r="I43" s="17"/>
      <c r="K43" s="33"/>
    </row>
    <row r="44" spans="2:22" ht="6.95" customHeight="1">
      <c r="B44" s="9"/>
      <c r="C44" s="29"/>
      <c r="D44" s="23"/>
      <c r="E44" s="23"/>
      <c r="F44" s="23"/>
      <c r="G44" s="35"/>
      <c r="H44" s="23"/>
      <c r="I44" s="17"/>
      <c r="K44" s="33"/>
    </row>
    <row r="45" spans="2:22" ht="15" customHeight="1">
      <c r="B45" s="9"/>
      <c r="C45" s="44" t="s">
        <v>35</v>
      </c>
      <c r="D45" s="44" t="s">
        <v>36</v>
      </c>
      <c r="E45" s="44" t="s">
        <v>37</v>
      </c>
      <c r="F45" s="44" t="s">
        <v>38</v>
      </c>
      <c r="G45" s="45" t="s">
        <v>7</v>
      </c>
      <c r="H45" s="44" t="s">
        <v>8</v>
      </c>
      <c r="I45" s="46"/>
      <c r="J45" s="47"/>
      <c r="K45" s="33"/>
    </row>
    <row r="46" spans="2:22" ht="15" customHeight="1">
      <c r="B46" s="9"/>
      <c r="C46" s="29" t="s">
        <v>9</v>
      </c>
      <c r="D46" s="48">
        <v>2346520</v>
      </c>
      <c r="E46" s="49">
        <f t="shared" ref="E46:E51" si="1">D46/$D$52</f>
        <v>0.23575398485139085</v>
      </c>
      <c r="F46" s="48">
        <f t="shared" ref="F46:F51" si="2">E46*$F$52</f>
        <v>2741339.5559704727</v>
      </c>
      <c r="G46" s="50">
        <v>37.5</v>
      </c>
      <c r="H46" s="48">
        <f>F46/G46</f>
        <v>73102.388159212613</v>
      </c>
      <c r="I46" s="46"/>
      <c r="J46" s="47"/>
      <c r="K46" s="33"/>
    </row>
    <row r="47" spans="2:22" ht="15" customHeight="1">
      <c r="B47" s="9"/>
      <c r="C47" s="29" t="s">
        <v>39</v>
      </c>
      <c r="D47" s="23">
        <v>4054844</v>
      </c>
      <c r="E47" s="49">
        <f t="shared" si="1"/>
        <v>0.40738865679847308</v>
      </c>
      <c r="F47" s="23">
        <f t="shared" si="2"/>
        <v>4737101.8574269703</v>
      </c>
      <c r="G47" s="50">
        <v>75</v>
      </c>
      <c r="H47" s="51">
        <f t="shared" ref="H47:H51" si="3">F47/G47</f>
        <v>63161.358099026271</v>
      </c>
      <c r="I47" s="46"/>
      <c r="J47" s="47"/>
      <c r="K47" s="33"/>
    </row>
    <row r="48" spans="2:22" ht="15" customHeight="1">
      <c r="B48" s="9"/>
      <c r="C48" s="29" t="s">
        <v>40</v>
      </c>
      <c r="D48" s="23">
        <v>1825978</v>
      </c>
      <c r="E48" s="49">
        <f t="shared" si="1"/>
        <v>0.18345532522670721</v>
      </c>
      <c r="F48" s="23">
        <f t="shared" si="2"/>
        <v>2133212.4677104191</v>
      </c>
      <c r="G48" s="50">
        <v>62.5</v>
      </c>
      <c r="H48" s="51">
        <f t="shared" si="3"/>
        <v>34131.399483366702</v>
      </c>
      <c r="I48" s="46"/>
      <c r="J48" s="47"/>
      <c r="K48" s="33"/>
    </row>
    <row r="49" spans="2:12" ht="15" customHeight="1">
      <c r="B49" s="9"/>
      <c r="C49" s="29" t="s">
        <v>41</v>
      </c>
      <c r="D49" s="23">
        <v>1381615</v>
      </c>
      <c r="E49" s="49">
        <f t="shared" si="1"/>
        <v>0.13881034117776725</v>
      </c>
      <c r="F49" s="23">
        <f t="shared" si="2"/>
        <v>1614082.0664738186</v>
      </c>
      <c r="G49" s="50">
        <v>27.5</v>
      </c>
      <c r="H49" s="51">
        <f t="shared" si="3"/>
        <v>58693.893326320678</v>
      </c>
      <c r="I49" s="46"/>
      <c r="J49" s="47"/>
      <c r="K49" s="33"/>
    </row>
    <row r="50" spans="2:12" ht="15" customHeight="1">
      <c r="B50" s="9"/>
      <c r="C50" s="29" t="s">
        <v>17</v>
      </c>
      <c r="D50" s="23">
        <v>314505</v>
      </c>
      <c r="E50" s="49">
        <f t="shared" si="1"/>
        <v>3.1598199463753425E-2</v>
      </c>
      <c r="F50" s="23">
        <f t="shared" si="2"/>
        <v>367422.82062394253</v>
      </c>
      <c r="G50" s="50">
        <v>20</v>
      </c>
      <c r="H50" s="51">
        <f t="shared" si="3"/>
        <v>18371.141031197127</v>
      </c>
      <c r="I50" s="46"/>
      <c r="J50" s="47"/>
      <c r="K50" s="33"/>
    </row>
    <row r="51" spans="2:12" ht="15" customHeight="1">
      <c r="B51" s="9"/>
      <c r="C51" s="29" t="s">
        <v>42</v>
      </c>
      <c r="D51" s="52">
        <v>29795</v>
      </c>
      <c r="E51" s="49">
        <f t="shared" si="1"/>
        <v>2.9934924819081834E-3</v>
      </c>
      <c r="F51" s="52">
        <f t="shared" si="2"/>
        <v>34808.231794376457</v>
      </c>
      <c r="G51" s="50">
        <v>17.5</v>
      </c>
      <c r="H51" s="53">
        <f t="shared" si="3"/>
        <v>1989.0418168215119</v>
      </c>
      <c r="I51" s="46"/>
      <c r="J51" s="47"/>
      <c r="K51" s="33"/>
    </row>
    <row r="52" spans="2:12" ht="15" customHeight="1">
      <c r="B52" s="9"/>
      <c r="C52" s="29" t="s">
        <v>43</v>
      </c>
      <c r="D52" s="48">
        <f>SUM(D46:D51)</f>
        <v>9953257</v>
      </c>
      <c r="E52" s="29"/>
      <c r="F52" s="48">
        <v>11627967</v>
      </c>
      <c r="G52" s="50"/>
      <c r="H52" s="48">
        <f>SUM(H46:H51)</f>
        <v>249449.22191594492</v>
      </c>
      <c r="I52" s="46"/>
      <c r="J52" s="47"/>
      <c r="K52" s="33"/>
      <c r="L52" s="54"/>
    </row>
    <row r="53" spans="2:12" ht="6.95" customHeight="1">
      <c r="B53" s="11"/>
      <c r="C53" s="41"/>
      <c r="D53" s="41"/>
      <c r="E53" s="41"/>
      <c r="F53" s="41"/>
      <c r="G53" s="42"/>
      <c r="H53" s="41"/>
      <c r="I53" s="55"/>
      <c r="J53" s="47"/>
    </row>
    <row r="54" spans="2:12" ht="6.95" customHeight="1">
      <c r="C54" s="47"/>
      <c r="D54" s="47"/>
      <c r="E54" s="47"/>
      <c r="F54" s="47"/>
      <c r="G54" s="50"/>
      <c r="H54" s="47"/>
      <c r="I54" s="47"/>
      <c r="J54" s="47"/>
    </row>
    <row r="55" spans="2:12" ht="15" customHeight="1">
      <c r="B55" s="2" t="s">
        <v>44</v>
      </c>
      <c r="C55" s="47"/>
      <c r="D55" s="47"/>
      <c r="E55" s="47"/>
      <c r="F55" s="47"/>
      <c r="H55" s="47"/>
      <c r="I55" s="47"/>
      <c r="J55" s="47"/>
    </row>
    <row r="56" spans="2:12" ht="15" customHeight="1">
      <c r="C56" s="47"/>
      <c r="D56" s="47"/>
      <c r="E56" s="47"/>
      <c r="F56" s="47"/>
      <c r="H56" s="47"/>
      <c r="I56" s="47"/>
      <c r="J56" s="47"/>
    </row>
    <row r="57" spans="2:12" ht="15" customHeight="1">
      <c r="C57" s="47"/>
      <c r="D57" s="47"/>
      <c r="E57" s="49">
        <f>SUM(E46:E56)</f>
        <v>0.99999999999999989</v>
      </c>
      <c r="F57" s="47"/>
      <c r="H57" s="47"/>
      <c r="I57" s="47"/>
      <c r="J57" s="47"/>
    </row>
    <row r="58" spans="2:12" ht="15" customHeight="1">
      <c r="C58" s="47"/>
      <c r="D58" s="47"/>
      <c r="E58" s="47"/>
      <c r="F58" s="47"/>
      <c r="H58" s="47"/>
      <c r="I58" s="47"/>
      <c r="J58" s="47"/>
    </row>
    <row r="59" spans="2:12" ht="15" customHeight="1">
      <c r="C59" s="47"/>
      <c r="D59" s="47"/>
      <c r="E59" s="47"/>
      <c r="F59" s="47"/>
      <c r="H59" s="47"/>
      <c r="I59" s="47"/>
      <c r="J59" s="47"/>
    </row>
    <row r="60" spans="2:12" ht="15" customHeight="1">
      <c r="C60" s="47"/>
      <c r="D60" s="47"/>
      <c r="E60" s="47"/>
      <c r="F60" s="47"/>
      <c r="H60" s="47"/>
      <c r="I60" s="47"/>
      <c r="J60" s="47"/>
    </row>
    <row r="61" spans="2:12">
      <c r="C61" s="47"/>
      <c r="D61" s="47"/>
      <c r="E61" s="47"/>
      <c r="F61" s="47"/>
      <c r="H61" s="47"/>
      <c r="I61" s="47"/>
      <c r="J61" s="47"/>
    </row>
    <row r="62" spans="2:12">
      <c r="C62" s="47"/>
      <c r="D62" s="47"/>
      <c r="E62" s="47"/>
      <c r="F62" s="47"/>
      <c r="H62" s="47"/>
      <c r="I62" s="47"/>
      <c r="J62" s="47"/>
    </row>
  </sheetData>
  <mergeCells count="4">
    <mergeCell ref="C3:I3"/>
    <mergeCell ref="C4:I4"/>
    <mergeCell ref="C5:I5"/>
    <mergeCell ref="G8:H8"/>
  </mergeCells>
  <printOptions horizontalCentered="1"/>
  <pageMargins left="0.65" right="0.55000000000000004" top="0.75" bottom="0.5" header="0" footer="0"/>
  <pageSetup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DepreciationSch_06-30-2022</vt:lpstr>
      <vt:lpstr>DeprAdj</vt:lpstr>
      <vt:lpstr>DeprAdj!Print_Area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2023-06-15T19:29:38Z</dcterms:created>
  <dcterms:modified xsi:type="dcterms:W3CDTF">2023-06-16T18:21:26Z</dcterms:modified>
</cp:coreProperties>
</file>