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South 641 WD/"/>
    </mc:Choice>
  </mc:AlternateContent>
  <xr:revisionPtr revIDLastSave="3" documentId="8_{3B73BC91-84EB-4B85-9EA6-4664A611B443}" xr6:coauthVersionLast="47" xr6:coauthVersionMax="47" xr10:uidLastSave="{855EC4EB-0DE3-4E50-8024-47D1EEBCDC5A}"/>
  <bookViews>
    <workbookView xWindow="-98" yWindow="-98" windowWidth="20715" windowHeight="13155" xr2:uid="{F765FA49-964A-4F34-AB33-4C5CF4FBE6A8}"/>
  </bookViews>
  <sheets>
    <sheet name="2021 Medical" sheetId="30" r:id="rId1"/>
    <sheet name="2022 Medical" sheetId="40" r:id="rId2"/>
    <sheet name="Proforma Medical" sheetId="41" r:id="rId3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1" l="1"/>
  <c r="G11" i="41"/>
  <c r="J11" i="41" s="1"/>
  <c r="E11" i="41"/>
  <c r="F11" i="41" s="1"/>
  <c r="H11" i="41" s="1"/>
  <c r="G10" i="41"/>
  <c r="G12" i="41" s="1"/>
  <c r="E10" i="41"/>
  <c r="F10" i="41" s="1"/>
  <c r="C7" i="41"/>
  <c r="G6" i="41"/>
  <c r="J6" i="41" s="1"/>
  <c r="J7" i="41" s="1"/>
  <c r="D6" i="41"/>
  <c r="E6" i="41" s="1"/>
  <c r="F6" i="41" s="1"/>
  <c r="C12" i="40"/>
  <c r="G11" i="40"/>
  <c r="J11" i="40" s="1"/>
  <c r="E11" i="40"/>
  <c r="F11" i="40" s="1"/>
  <c r="G10" i="40"/>
  <c r="E10" i="40"/>
  <c r="F10" i="40" s="1"/>
  <c r="H10" i="40" s="1"/>
  <c r="C7" i="40"/>
  <c r="G6" i="40"/>
  <c r="J6" i="40" s="1"/>
  <c r="J7" i="40" s="1"/>
  <c r="D6" i="40"/>
  <c r="E6" i="40" s="1"/>
  <c r="F6" i="40" s="1"/>
  <c r="H6" i="40" s="1"/>
  <c r="H7" i="40" s="1"/>
  <c r="G7" i="40" l="1"/>
  <c r="G12" i="40"/>
  <c r="H11" i="40"/>
  <c r="G7" i="41"/>
  <c r="J10" i="40"/>
  <c r="K10" i="40" s="1"/>
  <c r="D7" i="40"/>
  <c r="H6" i="41"/>
  <c r="H7" i="41" s="1"/>
  <c r="D7" i="41"/>
  <c r="H10" i="41"/>
  <c r="H12" i="41" s="1"/>
  <c r="K11" i="41"/>
  <c r="J10" i="41"/>
  <c r="H12" i="40"/>
  <c r="K11" i="40"/>
  <c r="K12" i="40" s="1"/>
  <c r="J12" i="40"/>
  <c r="K6" i="40"/>
  <c r="K7" i="40" s="1"/>
  <c r="D6" i="30"/>
  <c r="C12" i="30"/>
  <c r="K19" i="41" l="1"/>
  <c r="K19" i="40"/>
  <c r="K19" i="30"/>
  <c r="K6" i="41"/>
  <c r="K7" i="41" s="1"/>
  <c r="K14" i="41" s="1"/>
  <c r="K10" i="41"/>
  <c r="K12" i="41" s="1"/>
  <c r="J12" i="41"/>
  <c r="K14" i="40"/>
  <c r="K16" i="41" l="1"/>
  <c r="K16" i="40"/>
  <c r="K16" i="30"/>
  <c r="K20" i="41"/>
  <c r="K17" i="41"/>
  <c r="K20" i="40"/>
  <c r="K17" i="40"/>
  <c r="G11" i="30"/>
  <c r="G10" i="30"/>
  <c r="J10" i="30" s="1"/>
  <c r="E11" i="30"/>
  <c r="F11" i="30" s="1"/>
  <c r="E10" i="30"/>
  <c r="F10" i="30" s="1"/>
  <c r="G6" i="30"/>
  <c r="J6" i="30" s="1"/>
  <c r="E6" i="30"/>
  <c r="F6" i="30" s="1"/>
  <c r="D7" i="30"/>
  <c r="C7" i="30"/>
  <c r="H6" i="30" l="1"/>
  <c r="K6" i="30" s="1"/>
  <c r="H10" i="30"/>
  <c r="K10" i="30" s="1"/>
  <c r="G12" i="30"/>
  <c r="H11" i="30"/>
  <c r="J11" i="30"/>
  <c r="J7" i="30"/>
  <c r="G7" i="30"/>
  <c r="K11" i="30" l="1"/>
  <c r="K12" i="30" s="1"/>
  <c r="H12" i="30"/>
  <c r="H7" i="30"/>
  <c r="K7" i="30"/>
  <c r="J12" i="30"/>
  <c r="K14" i="30" l="1"/>
  <c r="K17" i="30" s="1"/>
  <c r="K20" i="30" l="1"/>
</calcChain>
</file>

<file path=xl/sharedStrings.xml><?xml version="1.0" encoding="utf-8"?>
<sst xmlns="http://schemas.openxmlformats.org/spreadsheetml/2006/main" count="123" uniqueCount="32">
  <si>
    <t>TOTAL</t>
  </si>
  <si>
    <t>Water Portion</t>
  </si>
  <si>
    <t>Sewer Portion</t>
  </si>
  <si>
    <t xml:space="preserve"> MONTHLY </t>
  </si>
  <si>
    <t xml:space="preserve"> Total </t>
  </si>
  <si>
    <t xml:space="preserve"> Utility Share </t>
  </si>
  <si>
    <t xml:space="preserve"> Allowable </t>
  </si>
  <si>
    <t>Unallowable</t>
  </si>
  <si>
    <t xml:space="preserve"> EMPLOYEE </t>
  </si>
  <si>
    <t>EMPLOYEE</t>
  </si>
  <si>
    <t>UTILITY</t>
  </si>
  <si>
    <t xml:space="preserve"> Annual </t>
  </si>
  <si>
    <t xml:space="preserve"> Employer </t>
  </si>
  <si>
    <t>Employer</t>
  </si>
  <si>
    <t>MEDICAL</t>
  </si>
  <si>
    <t xml:space="preserve"> PREMIUM </t>
  </si>
  <si>
    <t xml:space="preserve"> CONTRIB </t>
  </si>
  <si>
    <t>CONTRIB %</t>
  </si>
  <si>
    <t xml:space="preserve"> Premium </t>
  </si>
  <si>
    <t xml:space="preserve"> Share </t>
  </si>
  <si>
    <t>Premium</t>
  </si>
  <si>
    <t>DENTAL</t>
  </si>
  <si>
    <t xml:space="preserve">TOTAL </t>
  </si>
  <si>
    <t>Total Unallowable Medical and Dental Premium</t>
  </si>
  <si>
    <t>Unallowable Medical and Dental Premium Adjustment - Water</t>
  </si>
  <si>
    <t>Unallowable Medical and Dental Premium Adjustment - Sewer</t>
  </si>
  <si>
    <t>Hank</t>
  </si>
  <si>
    <t>Barb</t>
  </si>
  <si>
    <t>Lisa</t>
  </si>
  <si>
    <t>Medical and Dental Insurance Adjustment</t>
  </si>
  <si>
    <t>COVERAGE (Family or Single)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</si>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</sst>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43" fontId="3" fillId="0" borderId="0" xfId="0" applyNumberFormat="1" applyFont="1"/>
    <xf numFmtId="44" fontId="3" fillId="0" borderId="0" xfId="0" applyNumberFormat="1" applyFont="1"/>
    <xf numFmtId="10" fontId="3" fillId="0" borderId="0" xfId="0" applyNumberFormat="1" applyFont="1"/>
    <xf numFmtId="44" fontId="3" fillId="0" borderId="0" xfId="1" applyFont="1" applyFill="1"/>
    <xf numFmtId="44" fontId="3" fillId="0" borderId="0" xfId="1" applyFont="1"/>
    <xf numFmtId="44" fontId="3" fillId="0" borderId="1" xfId="1" applyFont="1" applyBorder="1"/>
    <xf numFmtId="9" fontId="3" fillId="0" borderId="0" xfId="0" applyNumberFormat="1" applyFont="1"/>
    <xf numFmtId="44" fontId="3" fillId="0" borderId="0" xfId="1" applyFont="1" applyAlignment="1">
      <alignment horizontal="right"/>
    </xf>
    <xf numFmtId="44" fontId="3" fillId="0" borderId="1" xfId="0" applyNumberFormat="1" applyFont="1" applyBorder="1"/>
    <xf numFmtId="44" fontId="3" fillId="0" borderId="1" xfId="1" applyFont="1" applyFill="1" applyBorder="1"/>
    <xf numFmtId="10" fontId="3" fillId="0" borderId="1" xfId="2" applyNumberFormat="1" applyFont="1" applyFill="1" applyBorder="1"/>
    <xf numFmtId="8" fontId="3" fillId="0" borderId="0" xfId="1" applyNumberFormat="1" applyFont="1"/>
    <xf numFmtId="0" fontId="3" fillId="0" borderId="0" xfId="0" applyFont="1" applyFill="1"/>
    <xf numFmtId="8" fontId="3" fillId="0" borderId="0" xfId="1" applyNumberFormat="1" applyFont="1" applyFill="1"/>
    <xf numFmtId="8" fontId="3" fillId="0" borderId="1" xfId="1" applyNumberFormat="1" applyFont="1" applyFill="1" applyBorder="1"/>
    <xf numFmtId="44" fontId="3" fillId="0" borderId="0" xfId="1" applyFont="1" applyFill="1" applyAlignment="1">
      <alignment horizontal="right"/>
    </xf>
  </cellXfs>
  <cellStyles count="7">
    <cellStyle name="Comma 2" xfId="4" xr:uid="{00000000-0005-0000-0000-000001000000}"/>
    <cellStyle name="Currency" xfId="1" builtinId="4"/>
    <cellStyle name="Currency 2" xfId="3" xr:uid="{00000000-0005-0000-0000-000003000000}"/>
    <cellStyle name="Normal" xfId="0" builtinId="0"/>
    <cellStyle name="Normal 2" xfId="6" xr:uid="{00000000-0005-0000-0000-000005000000}"/>
    <cellStyle name="Percent" xfId="2" builtinId="5"/>
    <cellStyle name="Percent 2" xfId="5" xr:uid="{00000000-0005-0000-0000-000007000000}"/>
  </cellStyles>
  <dxfs count="0"/>
  <tableStyles count="0" defaultTableStyle="TableStyleMedium9" defaultPivotStyle="PivotStyleLight16"/>
  <colors>
    <mruColors>
      <color rgb="FFFFFFCC"/>
      <color rgb="FF59B589"/>
      <color rgb="FFFFFF99"/>
      <color rgb="FFCCFFCC"/>
      <color rgb="FFFF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0E80F-8CAC-4B50-B816-DA0D148E8505}">
  <dimension ref="A1:L20"/>
  <sheetViews>
    <sheetView tabSelected="1" workbookViewId="0">
      <selection activeCell="A6" sqref="A6:D11"/>
    </sheetView>
  </sheetViews>
  <sheetFormatPr defaultColWidth="8.88671875" defaultRowHeight="14.25" x14ac:dyDescent="0.45"/>
  <cols>
    <col min="1" max="2" width="20.83203125" style="1" customWidth="1"/>
    <col min="3" max="4" width="8.88671875" style="7"/>
    <col min="5" max="6" width="8.88671875" style="1"/>
    <col min="7" max="7" width="9.109375" style="7" bestFit="1" customWidth="1"/>
    <col min="8" max="8" width="9.5546875" style="7" bestFit="1" customWidth="1"/>
    <col min="9" max="9" width="8.88671875" style="1"/>
    <col min="10" max="10" width="9.109375" style="7" bestFit="1" customWidth="1"/>
    <col min="11" max="11" width="9.5546875" style="1" bestFit="1" customWidth="1"/>
    <col min="12" max="16384" width="8.88671875" style="1"/>
  </cols>
  <sheetData>
    <row r="1" spans="1:12" x14ac:dyDescent="0.45">
      <c r="A1" s="1" t="s">
        <v>29</v>
      </c>
    </row>
    <row r="3" spans="1:12" x14ac:dyDescent="0.45">
      <c r="D3" s="10" t="s">
        <v>3</v>
      </c>
      <c r="E3" s="2"/>
      <c r="F3" s="2"/>
      <c r="G3" s="10" t="s">
        <v>4</v>
      </c>
      <c r="H3" s="10" t="s">
        <v>5</v>
      </c>
      <c r="I3" s="2" t="s">
        <v>6</v>
      </c>
      <c r="J3" s="10" t="s">
        <v>6</v>
      </c>
      <c r="K3" s="2" t="s">
        <v>7</v>
      </c>
    </row>
    <row r="4" spans="1:12" x14ac:dyDescent="0.45">
      <c r="C4" s="10" t="s">
        <v>3</v>
      </c>
      <c r="D4" s="10" t="s">
        <v>8</v>
      </c>
      <c r="E4" s="2" t="s">
        <v>9</v>
      </c>
      <c r="F4" s="2" t="s">
        <v>10</v>
      </c>
      <c r="G4" s="10" t="s">
        <v>11</v>
      </c>
      <c r="H4" s="10" t="s">
        <v>11</v>
      </c>
      <c r="I4" s="2" t="s">
        <v>12</v>
      </c>
      <c r="J4" s="10" t="s">
        <v>12</v>
      </c>
      <c r="K4" s="2" t="s">
        <v>13</v>
      </c>
    </row>
    <row r="5" spans="1:12" x14ac:dyDescent="0.45">
      <c r="A5" s="1" t="s">
        <v>14</v>
      </c>
      <c r="B5" s="1" t="s">
        <v>30</v>
      </c>
      <c r="C5" s="10" t="s">
        <v>15</v>
      </c>
      <c r="D5" s="10" t="s">
        <v>16</v>
      </c>
      <c r="E5" s="2" t="s">
        <v>17</v>
      </c>
      <c r="F5" s="2" t="s">
        <v>17</v>
      </c>
      <c r="G5" s="10" t="s">
        <v>18</v>
      </c>
      <c r="H5" s="10" t="s">
        <v>18</v>
      </c>
      <c r="I5" s="2" t="s">
        <v>19</v>
      </c>
      <c r="J5" s="10" t="s">
        <v>18</v>
      </c>
      <c r="K5" s="2" t="s">
        <v>20</v>
      </c>
    </row>
    <row r="6" spans="1:12" x14ac:dyDescent="0.45">
      <c r="A6" s="15" t="s">
        <v>26</v>
      </c>
      <c r="B6" s="15" t="s">
        <v>31</v>
      </c>
      <c r="C6" s="12">
        <v>435.42</v>
      </c>
      <c r="D6" s="12">
        <f>+C6-350</f>
        <v>85.420000000000016</v>
      </c>
      <c r="E6" s="5">
        <f t="shared" ref="E6" si="0">D6/C6</f>
        <v>0.19617840246199075</v>
      </c>
      <c r="F6" s="5">
        <f t="shared" ref="F6" si="1">1-E6</f>
        <v>0.80382159753800919</v>
      </c>
      <c r="G6" s="8">
        <f>C6*12</f>
        <v>5225.04</v>
      </c>
      <c r="H6" s="8">
        <f>F6*G6</f>
        <v>4199.9999999999991</v>
      </c>
      <c r="I6" s="9">
        <v>0.79</v>
      </c>
      <c r="J6" s="8">
        <f t="shared" ref="J6" si="2">G6*I6</f>
        <v>4127.7816000000003</v>
      </c>
      <c r="K6" s="11">
        <f t="shared" ref="K6" si="3">J6-H6</f>
        <v>-72.218399999998837</v>
      </c>
    </row>
    <row r="7" spans="1:12" x14ac:dyDescent="0.45">
      <c r="A7" s="15" t="s">
        <v>0</v>
      </c>
      <c r="B7" s="15"/>
      <c r="C7" s="6">
        <f>SUM(C6:C6)</f>
        <v>435.42</v>
      </c>
      <c r="D7" s="6">
        <f>SUM(D5:D6)</f>
        <v>85.420000000000016</v>
      </c>
      <c r="G7" s="7">
        <f>SUM(G6:G6)</f>
        <v>5225.04</v>
      </c>
      <c r="H7" s="7">
        <f>SUM(H6:H6)</f>
        <v>4199.9999999999991</v>
      </c>
      <c r="J7" s="7">
        <f>SUM(J6:J6)</f>
        <v>4127.7816000000003</v>
      </c>
      <c r="K7" s="4">
        <f>SUM(K6:K6)</f>
        <v>-72.218399999998837</v>
      </c>
    </row>
    <row r="8" spans="1:12" x14ac:dyDescent="0.45">
      <c r="A8" s="15"/>
      <c r="B8" s="15"/>
      <c r="C8" s="6"/>
      <c r="D8" s="6"/>
    </row>
    <row r="9" spans="1:12" x14ac:dyDescent="0.45">
      <c r="A9" s="15" t="s">
        <v>21</v>
      </c>
      <c r="B9" s="15"/>
      <c r="C9" s="6"/>
      <c r="D9" s="6"/>
    </row>
    <row r="10" spans="1:12" x14ac:dyDescent="0.45">
      <c r="A10" s="15" t="s">
        <v>27</v>
      </c>
      <c r="B10" s="15" t="s">
        <v>31</v>
      </c>
      <c r="C10" s="6">
        <v>20.9</v>
      </c>
      <c r="D10" s="16">
        <v>0</v>
      </c>
      <c r="E10" s="5">
        <f t="shared" ref="E10:E11" si="4">D10/C10</f>
        <v>0</v>
      </c>
      <c r="F10" s="5">
        <f t="shared" ref="F10:F11" si="5">1-E10</f>
        <v>1</v>
      </c>
      <c r="G10" s="7">
        <f>C10*12</f>
        <v>250.79999999999998</v>
      </c>
      <c r="H10" s="7">
        <f>F10*G10</f>
        <v>250.79999999999998</v>
      </c>
      <c r="I10" s="9">
        <v>0.6</v>
      </c>
      <c r="J10" s="7">
        <f t="shared" ref="J10:J11" si="6">G10*I10</f>
        <v>150.47999999999999</v>
      </c>
      <c r="K10" s="4">
        <f t="shared" ref="K10:K11" si="7">J10-H10</f>
        <v>-100.32</v>
      </c>
    </row>
    <row r="11" spans="1:12" x14ac:dyDescent="0.45">
      <c r="A11" s="15" t="s">
        <v>28</v>
      </c>
      <c r="B11" s="15" t="s">
        <v>31</v>
      </c>
      <c r="C11" s="12">
        <v>20.9</v>
      </c>
      <c r="D11" s="17">
        <v>0</v>
      </c>
      <c r="E11" s="5">
        <f t="shared" si="4"/>
        <v>0</v>
      </c>
      <c r="F11" s="5">
        <f t="shared" si="5"/>
        <v>1</v>
      </c>
      <c r="G11" s="8">
        <f>C11*12</f>
        <v>250.79999999999998</v>
      </c>
      <c r="H11" s="8">
        <f>F11*G11</f>
        <v>250.79999999999998</v>
      </c>
      <c r="I11" s="9">
        <v>0.6</v>
      </c>
      <c r="J11" s="8">
        <f t="shared" si="6"/>
        <v>150.47999999999999</v>
      </c>
      <c r="K11" s="11">
        <f t="shared" si="7"/>
        <v>-100.32</v>
      </c>
    </row>
    <row r="12" spans="1:12" x14ac:dyDescent="0.45">
      <c r="A12" s="1" t="s">
        <v>22</v>
      </c>
      <c r="C12" s="6">
        <f t="shared" ref="C12" si="8">SUM(C10:C11)</f>
        <v>41.8</v>
      </c>
      <c r="D12" s="14">
        <v>0</v>
      </c>
      <c r="G12" s="7">
        <f>SUM(G10:G11)</f>
        <v>501.59999999999997</v>
      </c>
      <c r="H12" s="7">
        <f>SUM(H10:H11)</f>
        <v>501.59999999999997</v>
      </c>
      <c r="J12" s="7">
        <f>SUM(J10:J11)</f>
        <v>300.95999999999998</v>
      </c>
      <c r="K12" s="4">
        <f>SUM(K10:K11)</f>
        <v>-200.64</v>
      </c>
    </row>
    <row r="14" spans="1:12" x14ac:dyDescent="0.45">
      <c r="A14" s="1" t="s">
        <v>23</v>
      </c>
      <c r="K14" s="4">
        <f>K7+K12</f>
        <v>-272.85839999999882</v>
      </c>
    </row>
    <row r="15" spans="1:12" x14ac:dyDescent="0.45">
      <c r="K15" s="4"/>
    </row>
    <row r="16" spans="1:12" x14ac:dyDescent="0.45">
      <c r="A16" s="1" t="s">
        <v>1</v>
      </c>
      <c r="K16" s="13" t="e">
        <f>#REF!</f>
        <v>#REF!</v>
      </c>
      <c r="L16" s="3"/>
    </row>
    <row r="17" spans="1:12" x14ac:dyDescent="0.45">
      <c r="A17" s="1" t="s">
        <v>24</v>
      </c>
      <c r="K17" s="4" t="e">
        <f>K14*K16</f>
        <v>#REF!</v>
      </c>
    </row>
    <row r="18" spans="1:12" x14ac:dyDescent="0.45">
      <c r="K18" s="4"/>
    </row>
    <row r="19" spans="1:12" x14ac:dyDescent="0.45">
      <c r="A19" s="1" t="s">
        <v>2</v>
      </c>
      <c r="K19" s="13" t="e">
        <f>#REF!</f>
        <v>#REF!</v>
      </c>
      <c r="L19" s="3"/>
    </row>
    <row r="20" spans="1:12" x14ac:dyDescent="0.45">
      <c r="A20" s="1" t="s">
        <v>25</v>
      </c>
      <c r="K20" s="4" t="e">
        <f>K14*K19</f>
        <v>#REF!</v>
      </c>
    </row>
  </sheetData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CF58-52BE-4F7D-9764-AAA20550C4A4}">
  <dimension ref="A1:L20"/>
  <sheetViews>
    <sheetView workbookViewId="0">
      <selection activeCell="A6" sqref="A6:D12"/>
    </sheetView>
  </sheetViews>
  <sheetFormatPr defaultColWidth="8.88671875" defaultRowHeight="14.25" x14ac:dyDescent="0.45"/>
  <cols>
    <col min="1" max="2" width="20.83203125" style="1" customWidth="1"/>
    <col min="3" max="4" width="8.88671875" style="7"/>
    <col min="5" max="6" width="8.88671875" style="1"/>
    <col min="7" max="7" width="9.109375" style="7" bestFit="1" customWidth="1"/>
    <col min="8" max="8" width="9.5546875" style="7" bestFit="1" customWidth="1"/>
    <col min="9" max="9" width="8.88671875" style="1"/>
    <col min="10" max="10" width="9.109375" style="7" bestFit="1" customWidth="1"/>
    <col min="11" max="11" width="9.5546875" style="1" bestFit="1" customWidth="1"/>
    <col min="12" max="16384" width="8.88671875" style="1"/>
  </cols>
  <sheetData>
    <row r="1" spans="1:12" x14ac:dyDescent="0.45">
      <c r="A1" s="1" t="s">
        <v>29</v>
      </c>
    </row>
    <row r="3" spans="1:12" x14ac:dyDescent="0.45">
      <c r="D3" s="10" t="s">
        <v>3</v>
      </c>
      <c r="E3" s="2"/>
      <c r="F3" s="2"/>
      <c r="G3" s="10" t="s">
        <v>4</v>
      </c>
      <c r="H3" s="10" t="s">
        <v>5</v>
      </c>
      <c r="I3" s="2" t="s">
        <v>6</v>
      </c>
      <c r="J3" s="10" t="s">
        <v>6</v>
      </c>
      <c r="K3" s="2" t="s">
        <v>7</v>
      </c>
    </row>
    <row r="4" spans="1:12" x14ac:dyDescent="0.45">
      <c r="C4" s="10" t="s">
        <v>3</v>
      </c>
      <c r="D4" s="10" t="s">
        <v>8</v>
      </c>
      <c r="E4" s="2" t="s">
        <v>9</v>
      </c>
      <c r="F4" s="2" t="s">
        <v>10</v>
      </c>
      <c r="G4" s="10" t="s">
        <v>11</v>
      </c>
      <c r="H4" s="10" t="s">
        <v>11</v>
      </c>
      <c r="I4" s="2" t="s">
        <v>12</v>
      </c>
      <c r="J4" s="10" t="s">
        <v>12</v>
      </c>
      <c r="K4" s="2" t="s">
        <v>13</v>
      </c>
    </row>
    <row r="5" spans="1:12" x14ac:dyDescent="0.45">
      <c r="A5" s="1" t="s">
        <v>14</v>
      </c>
      <c r="B5" s="1" t="s">
        <v>30</v>
      </c>
      <c r="C5" s="10" t="s">
        <v>15</v>
      </c>
      <c r="D5" s="10" t="s">
        <v>16</v>
      </c>
      <c r="E5" s="2" t="s">
        <v>17</v>
      </c>
      <c r="F5" s="2" t="s">
        <v>17</v>
      </c>
      <c r="G5" s="10" t="s">
        <v>18</v>
      </c>
      <c r="H5" s="10" t="s">
        <v>18</v>
      </c>
      <c r="I5" s="2" t="s">
        <v>19</v>
      </c>
      <c r="J5" s="10" t="s">
        <v>18</v>
      </c>
      <c r="K5" s="2" t="s">
        <v>20</v>
      </c>
    </row>
    <row r="6" spans="1:12" x14ac:dyDescent="0.45">
      <c r="A6" s="15" t="s">
        <v>26</v>
      </c>
      <c r="B6" s="15" t="s">
        <v>31</v>
      </c>
      <c r="C6" s="12">
        <v>435.42</v>
      </c>
      <c r="D6" s="12">
        <f>+C6-350</f>
        <v>85.420000000000016</v>
      </c>
      <c r="E6" s="5">
        <f t="shared" ref="E6" si="0">D6/C6</f>
        <v>0.19617840246199075</v>
      </c>
      <c r="F6" s="5">
        <f t="shared" ref="F6" si="1">1-E6</f>
        <v>0.80382159753800919</v>
      </c>
      <c r="G6" s="8">
        <f>C6*12</f>
        <v>5225.04</v>
      </c>
      <c r="H6" s="8">
        <f>F6*G6</f>
        <v>4199.9999999999991</v>
      </c>
      <c r="I6" s="9">
        <v>0.79</v>
      </c>
      <c r="J6" s="8">
        <f t="shared" ref="J6" si="2">G6*I6</f>
        <v>4127.7816000000003</v>
      </c>
      <c r="K6" s="11">
        <f t="shared" ref="K6" si="3">J6-H6</f>
        <v>-72.218399999998837</v>
      </c>
    </row>
    <row r="7" spans="1:12" x14ac:dyDescent="0.45">
      <c r="A7" s="15" t="s">
        <v>0</v>
      </c>
      <c r="B7" s="15"/>
      <c r="C7" s="6">
        <f>SUM(C6:C6)</f>
        <v>435.42</v>
      </c>
      <c r="D7" s="6">
        <f>SUM(D5:D6)</f>
        <v>85.420000000000016</v>
      </c>
      <c r="G7" s="7">
        <f>SUM(G6:G6)</f>
        <v>5225.04</v>
      </c>
      <c r="H7" s="7">
        <f>SUM(H6:H6)</f>
        <v>4199.9999999999991</v>
      </c>
      <c r="J7" s="7">
        <f>SUM(J6:J6)</f>
        <v>4127.7816000000003</v>
      </c>
      <c r="K7" s="4">
        <f>SUM(K6:K6)</f>
        <v>-72.218399999998837</v>
      </c>
    </row>
    <row r="8" spans="1:12" x14ac:dyDescent="0.45">
      <c r="A8" s="15"/>
      <c r="B8" s="15"/>
      <c r="C8" s="6"/>
      <c r="D8" s="6"/>
    </row>
    <row r="9" spans="1:12" x14ac:dyDescent="0.45">
      <c r="A9" s="15" t="s">
        <v>21</v>
      </c>
      <c r="B9" s="15"/>
      <c r="C9" s="6"/>
      <c r="D9" s="6"/>
    </row>
    <row r="10" spans="1:12" x14ac:dyDescent="0.45">
      <c r="A10" s="15" t="s">
        <v>27</v>
      </c>
      <c r="B10" s="15" t="s">
        <v>31</v>
      </c>
      <c r="C10" s="6">
        <v>20.9</v>
      </c>
      <c r="D10" s="16">
        <v>0</v>
      </c>
      <c r="E10" s="5">
        <f t="shared" ref="E10:E11" si="4">D10/C10</f>
        <v>0</v>
      </c>
      <c r="F10" s="5">
        <f t="shared" ref="F10:F11" si="5">1-E10</f>
        <v>1</v>
      </c>
      <c r="G10" s="7">
        <f>C10*12</f>
        <v>250.79999999999998</v>
      </c>
      <c r="H10" s="7">
        <f>F10*G10</f>
        <v>250.79999999999998</v>
      </c>
      <c r="I10" s="9">
        <v>0.6</v>
      </c>
      <c r="J10" s="7">
        <f t="shared" ref="J10:J11" si="6">G10*I10</f>
        <v>150.47999999999999</v>
      </c>
      <c r="K10" s="4">
        <f t="shared" ref="K10:K11" si="7">J10-H10</f>
        <v>-100.32</v>
      </c>
    </row>
    <row r="11" spans="1:12" x14ac:dyDescent="0.45">
      <c r="A11" s="15" t="s">
        <v>28</v>
      </c>
      <c r="B11" s="15" t="s">
        <v>31</v>
      </c>
      <c r="C11" s="12">
        <v>20.9</v>
      </c>
      <c r="D11" s="17">
        <v>0</v>
      </c>
      <c r="E11" s="5">
        <f t="shared" si="4"/>
        <v>0</v>
      </c>
      <c r="F11" s="5">
        <f t="shared" si="5"/>
        <v>1</v>
      </c>
      <c r="G11" s="8">
        <f>C11*12</f>
        <v>250.79999999999998</v>
      </c>
      <c r="H11" s="8">
        <f>F11*G11</f>
        <v>250.79999999999998</v>
      </c>
      <c r="I11" s="9">
        <v>0.6</v>
      </c>
      <c r="J11" s="8">
        <f t="shared" si="6"/>
        <v>150.47999999999999</v>
      </c>
      <c r="K11" s="11">
        <f t="shared" si="7"/>
        <v>-100.32</v>
      </c>
    </row>
    <row r="12" spans="1:12" x14ac:dyDescent="0.45">
      <c r="A12" s="15" t="s">
        <v>22</v>
      </c>
      <c r="B12" s="15"/>
      <c r="C12" s="6">
        <f t="shared" ref="C12" si="8">SUM(C10:C11)</f>
        <v>41.8</v>
      </c>
      <c r="D12" s="16">
        <v>0</v>
      </c>
      <c r="G12" s="7">
        <f>SUM(G10:G11)</f>
        <v>501.59999999999997</v>
      </c>
      <c r="H12" s="7">
        <f>SUM(H10:H11)</f>
        <v>501.59999999999997</v>
      </c>
      <c r="J12" s="7">
        <f>SUM(J10:J11)</f>
        <v>300.95999999999998</v>
      </c>
      <c r="K12" s="4">
        <f>SUM(K10:K11)</f>
        <v>-200.64</v>
      </c>
    </row>
    <row r="14" spans="1:12" x14ac:dyDescent="0.45">
      <c r="A14" s="1" t="s">
        <v>23</v>
      </c>
      <c r="K14" s="4">
        <f>K7+K12</f>
        <v>-272.85839999999882</v>
      </c>
    </row>
    <row r="15" spans="1:12" x14ac:dyDescent="0.45">
      <c r="K15" s="4"/>
    </row>
    <row r="16" spans="1:12" x14ac:dyDescent="0.45">
      <c r="A16" s="1" t="s">
        <v>1</v>
      </c>
      <c r="K16" s="13" t="e">
        <f>#REF!</f>
        <v>#REF!</v>
      </c>
      <c r="L16" s="3"/>
    </row>
    <row r="17" spans="1:12" x14ac:dyDescent="0.45">
      <c r="A17" s="1" t="s">
        <v>24</v>
      </c>
      <c r="K17" s="4" t="e">
        <f>K14*K16</f>
        <v>#REF!</v>
      </c>
    </row>
    <row r="18" spans="1:12" x14ac:dyDescent="0.45">
      <c r="K18" s="4"/>
    </row>
    <row r="19" spans="1:12" x14ac:dyDescent="0.45">
      <c r="A19" s="1" t="s">
        <v>2</v>
      </c>
      <c r="K19" s="13" t="e">
        <f>#REF!</f>
        <v>#REF!</v>
      </c>
      <c r="L19" s="3"/>
    </row>
    <row r="20" spans="1:12" x14ac:dyDescent="0.45">
      <c r="A20" s="1" t="s">
        <v>25</v>
      </c>
      <c r="K20" s="4" t="e">
        <f>K14*K19</f>
        <v>#REF!</v>
      </c>
    </row>
  </sheetData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9BE09-1EEF-4142-82AA-07126E377052}">
  <dimension ref="A1:L20"/>
  <sheetViews>
    <sheetView workbookViewId="0">
      <selection activeCell="E31" sqref="E31"/>
    </sheetView>
  </sheetViews>
  <sheetFormatPr defaultColWidth="8.88671875" defaultRowHeight="14.25" x14ac:dyDescent="0.45"/>
  <cols>
    <col min="1" max="2" width="20.83203125" style="1" customWidth="1"/>
    <col min="3" max="4" width="8.88671875" style="7"/>
    <col min="5" max="6" width="8.88671875" style="1"/>
    <col min="7" max="7" width="9.109375" style="7" bestFit="1" customWidth="1"/>
    <col min="8" max="8" width="9.5546875" style="7" bestFit="1" customWidth="1"/>
    <col min="9" max="9" width="8.88671875" style="1"/>
    <col min="10" max="10" width="9.109375" style="7" bestFit="1" customWidth="1"/>
    <col min="11" max="11" width="9.5546875" style="1" bestFit="1" customWidth="1"/>
    <col min="12" max="16384" width="8.88671875" style="1"/>
  </cols>
  <sheetData>
    <row r="1" spans="1:12" x14ac:dyDescent="0.45">
      <c r="A1" s="1" t="s">
        <v>29</v>
      </c>
    </row>
    <row r="3" spans="1:12" x14ac:dyDescent="0.45">
      <c r="D3" s="10" t="s">
        <v>3</v>
      </c>
      <c r="E3" s="2"/>
      <c r="F3" s="2"/>
      <c r="G3" s="10" t="s">
        <v>4</v>
      </c>
      <c r="H3" s="10" t="s">
        <v>5</v>
      </c>
      <c r="I3" s="2" t="s">
        <v>6</v>
      </c>
      <c r="J3" s="10" t="s">
        <v>6</v>
      </c>
      <c r="K3" s="2" t="s">
        <v>7</v>
      </c>
    </row>
    <row r="4" spans="1:12" x14ac:dyDescent="0.45">
      <c r="C4" s="10" t="s">
        <v>3</v>
      </c>
      <c r="D4" s="10" t="s">
        <v>8</v>
      </c>
      <c r="E4" s="2" t="s">
        <v>9</v>
      </c>
      <c r="F4" s="2" t="s">
        <v>10</v>
      </c>
      <c r="G4" s="10" t="s">
        <v>11</v>
      </c>
      <c r="H4" s="10" t="s">
        <v>11</v>
      </c>
      <c r="I4" s="2" t="s">
        <v>12</v>
      </c>
      <c r="J4" s="10" t="s">
        <v>12</v>
      </c>
      <c r="K4" s="2" t="s">
        <v>13</v>
      </c>
    </row>
    <row r="5" spans="1:12" x14ac:dyDescent="0.45">
      <c r="A5" s="15" t="s">
        <v>14</v>
      </c>
      <c r="B5" s="15" t="s">
        <v>30</v>
      </c>
      <c r="C5" s="18" t="s">
        <v>15</v>
      </c>
      <c r="D5" s="18" t="s">
        <v>16</v>
      </c>
      <c r="E5" s="2" t="s">
        <v>17</v>
      </c>
      <c r="F5" s="2" t="s">
        <v>17</v>
      </c>
      <c r="G5" s="10" t="s">
        <v>18</v>
      </c>
      <c r="H5" s="10" t="s">
        <v>18</v>
      </c>
      <c r="I5" s="2" t="s">
        <v>19</v>
      </c>
      <c r="J5" s="10" t="s">
        <v>18</v>
      </c>
      <c r="K5" s="2" t="s">
        <v>20</v>
      </c>
    </row>
    <row r="6" spans="1:12" x14ac:dyDescent="0.45">
      <c r="A6" s="15" t="s">
        <v>26</v>
      </c>
      <c r="B6" s="15" t="s">
        <v>31</v>
      </c>
      <c r="C6" s="12">
        <v>435.42</v>
      </c>
      <c r="D6" s="12">
        <f>+C6-350</f>
        <v>85.420000000000016</v>
      </c>
      <c r="E6" s="5">
        <f t="shared" ref="E6" si="0">D6/C6</f>
        <v>0.19617840246199075</v>
      </c>
      <c r="F6" s="5">
        <f t="shared" ref="F6" si="1">1-E6</f>
        <v>0.80382159753800919</v>
      </c>
      <c r="G6" s="8">
        <f>C6*12</f>
        <v>5225.04</v>
      </c>
      <c r="H6" s="8">
        <f>F6*G6</f>
        <v>4199.9999999999991</v>
      </c>
      <c r="I6" s="9">
        <v>0.79</v>
      </c>
      <c r="J6" s="8">
        <f t="shared" ref="J6" si="2">G6*I6</f>
        <v>4127.7816000000003</v>
      </c>
      <c r="K6" s="11">
        <f t="shared" ref="K6" si="3">J6-H6</f>
        <v>-72.218399999998837</v>
      </c>
    </row>
    <row r="7" spans="1:12" x14ac:dyDescent="0.45">
      <c r="A7" s="15" t="s">
        <v>0</v>
      </c>
      <c r="B7" s="15"/>
      <c r="C7" s="6">
        <f>SUM(C6:C6)</f>
        <v>435.42</v>
      </c>
      <c r="D7" s="6">
        <f>SUM(D5:D6)</f>
        <v>85.420000000000016</v>
      </c>
      <c r="G7" s="7">
        <f>SUM(G6:G6)</f>
        <v>5225.04</v>
      </c>
      <c r="H7" s="7">
        <f>SUM(H6:H6)</f>
        <v>4199.9999999999991</v>
      </c>
      <c r="J7" s="7">
        <f>SUM(J6:J6)</f>
        <v>4127.7816000000003</v>
      </c>
      <c r="K7" s="4">
        <f>SUM(K6:K6)</f>
        <v>-72.218399999998837</v>
      </c>
    </row>
    <row r="8" spans="1:12" x14ac:dyDescent="0.45">
      <c r="A8" s="15"/>
      <c r="B8" s="15"/>
      <c r="C8" s="6"/>
      <c r="D8" s="6"/>
    </row>
    <row r="9" spans="1:12" x14ac:dyDescent="0.45">
      <c r="A9" s="15" t="s">
        <v>21</v>
      </c>
      <c r="B9" s="15"/>
      <c r="C9" s="6"/>
      <c r="D9" s="6"/>
    </row>
    <row r="10" spans="1:12" x14ac:dyDescent="0.45">
      <c r="A10" s="15" t="s">
        <v>27</v>
      </c>
      <c r="B10" s="15" t="s">
        <v>31</v>
      </c>
      <c r="C10" s="6">
        <v>20.9</v>
      </c>
      <c r="D10" s="16">
        <v>0</v>
      </c>
      <c r="E10" s="5">
        <f t="shared" ref="E10:E11" si="4">D10/C10</f>
        <v>0</v>
      </c>
      <c r="F10" s="5">
        <f t="shared" ref="F10:F11" si="5">1-E10</f>
        <v>1</v>
      </c>
      <c r="G10" s="7">
        <f>C10*12</f>
        <v>250.79999999999998</v>
      </c>
      <c r="H10" s="7">
        <f>F10*G10</f>
        <v>250.79999999999998</v>
      </c>
      <c r="I10" s="9">
        <v>0.6</v>
      </c>
      <c r="J10" s="7">
        <f t="shared" ref="J10:J11" si="6">G10*I10</f>
        <v>150.47999999999999</v>
      </c>
      <c r="K10" s="4">
        <f t="shared" ref="K10:K11" si="7">J10-H10</f>
        <v>-100.32</v>
      </c>
    </row>
    <row r="11" spans="1:12" x14ac:dyDescent="0.45">
      <c r="A11" s="15" t="s">
        <v>28</v>
      </c>
      <c r="B11" s="15" t="s">
        <v>31</v>
      </c>
      <c r="C11" s="12">
        <v>20.9</v>
      </c>
      <c r="D11" s="17">
        <v>0</v>
      </c>
      <c r="E11" s="5">
        <f t="shared" si="4"/>
        <v>0</v>
      </c>
      <c r="F11" s="5">
        <f t="shared" si="5"/>
        <v>1</v>
      </c>
      <c r="G11" s="8">
        <f>C11*12</f>
        <v>250.79999999999998</v>
      </c>
      <c r="H11" s="8">
        <f>F11*G11</f>
        <v>250.79999999999998</v>
      </c>
      <c r="I11" s="9">
        <v>0.6</v>
      </c>
      <c r="J11" s="8">
        <f t="shared" si="6"/>
        <v>150.47999999999999</v>
      </c>
      <c r="K11" s="11">
        <f t="shared" si="7"/>
        <v>-100.32</v>
      </c>
    </row>
    <row r="12" spans="1:12" x14ac:dyDescent="0.45">
      <c r="A12" s="15" t="s">
        <v>22</v>
      </c>
      <c r="B12" s="15"/>
      <c r="C12" s="6">
        <f t="shared" ref="C12" si="8">SUM(C10:C11)</f>
        <v>41.8</v>
      </c>
      <c r="D12" s="16">
        <v>0</v>
      </c>
      <c r="G12" s="7">
        <f>SUM(G10:G11)</f>
        <v>501.59999999999997</v>
      </c>
      <c r="H12" s="7">
        <f>SUM(H10:H11)</f>
        <v>501.59999999999997</v>
      </c>
      <c r="J12" s="7">
        <f>SUM(J10:J11)</f>
        <v>300.95999999999998</v>
      </c>
      <c r="K12" s="4">
        <f>SUM(K10:K11)</f>
        <v>-200.64</v>
      </c>
    </row>
    <row r="13" spans="1:12" x14ac:dyDescent="0.45">
      <c r="A13" s="15"/>
      <c r="B13" s="15"/>
      <c r="C13" s="6"/>
      <c r="D13" s="6"/>
    </row>
    <row r="14" spans="1:12" x14ac:dyDescent="0.45">
      <c r="A14" s="1" t="s">
        <v>23</v>
      </c>
      <c r="K14" s="4">
        <f>K7+K12</f>
        <v>-272.85839999999882</v>
      </c>
    </row>
    <row r="15" spans="1:12" x14ac:dyDescent="0.45">
      <c r="K15" s="4"/>
    </row>
    <row r="16" spans="1:12" x14ac:dyDescent="0.45">
      <c r="A16" s="1" t="s">
        <v>1</v>
      </c>
      <c r="K16" s="13" t="e">
        <f>#REF!</f>
        <v>#REF!</v>
      </c>
      <c r="L16" s="3"/>
    </row>
    <row r="17" spans="1:12" x14ac:dyDescent="0.45">
      <c r="A17" s="1" t="s">
        <v>24</v>
      </c>
      <c r="K17" s="4" t="e">
        <f>K14*K16</f>
        <v>#REF!</v>
      </c>
    </row>
    <row r="18" spans="1:12" x14ac:dyDescent="0.45">
      <c r="K18" s="4"/>
    </row>
    <row r="19" spans="1:12" x14ac:dyDescent="0.45">
      <c r="A19" s="1" t="s">
        <v>2</v>
      </c>
      <c r="K19" s="13" t="e">
        <f>#REF!</f>
        <v>#REF!</v>
      </c>
      <c r="L19" s="3"/>
    </row>
    <row r="20" spans="1:12" x14ac:dyDescent="0.45">
      <c r="A20" s="1" t="s">
        <v>25</v>
      </c>
      <c r="K20" s="4" t="e">
        <f>K14*K19</f>
        <v>#REF!</v>
      </c>
    </row>
  </sheetData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 Medical</vt:lpstr>
      <vt:lpstr>2022 Medical</vt:lpstr>
      <vt:lpstr>Proforma Medical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2023-03-24T22:43:28Z</cp:lastPrinted>
  <dcterms:created xsi:type="dcterms:W3CDTF">2016-05-18T14:12:06Z</dcterms:created>
  <dcterms:modified xsi:type="dcterms:W3CDTF">2023-04-06T00:02:47Z</dcterms:modified>
</cp:coreProperties>
</file>