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Meade Co 2022\RFI #1 files\"/>
    </mc:Choice>
  </mc:AlternateContent>
  <xr:revisionPtr revIDLastSave="0" documentId="13_ncr:1_{DDED7DE5-19E6-4683-B551-DFAC18FD8B96}" xr6:coauthVersionLast="47" xr6:coauthVersionMax="47" xr10:uidLastSave="{00000000-0000-0000-0000-000000000000}"/>
  <bookViews>
    <workbookView xWindow="-96" yWindow="-96" windowWidth="23232" windowHeight="12552" xr2:uid="{A459AEE3-00CC-4FA8-BCBA-019F1AFD20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E23" i="1"/>
  <c r="E35" i="1"/>
  <c r="C35" i="1"/>
  <c r="E5" i="1"/>
  <c r="E6" i="1"/>
  <c r="E7" i="1"/>
  <c r="E8" i="1"/>
  <c r="E9" i="1"/>
  <c r="E10" i="1"/>
  <c r="E11" i="1"/>
  <c r="E12" i="1"/>
  <c r="E13" i="1"/>
  <c r="E14" i="1"/>
  <c r="E15" i="1"/>
  <c r="E16" i="1"/>
  <c r="E25" i="1"/>
  <c r="E26" i="1"/>
  <c r="E27" i="1"/>
  <c r="E28" i="1"/>
  <c r="E29" i="1"/>
  <c r="E30" i="1"/>
  <c r="E31" i="1"/>
  <c r="E32" i="1"/>
  <c r="E33" i="1"/>
  <c r="E34" i="1"/>
  <c r="K5" i="1"/>
  <c r="I5" i="1"/>
  <c r="K6" i="1"/>
  <c r="I6" i="1"/>
  <c r="K17" i="1"/>
  <c r="I17" i="1"/>
  <c r="K16" i="1"/>
  <c r="K15" i="1"/>
  <c r="K14" i="1"/>
  <c r="K13" i="1"/>
  <c r="K12" i="1"/>
  <c r="K11" i="1"/>
  <c r="K10" i="1"/>
  <c r="K9" i="1"/>
  <c r="K8" i="1"/>
  <c r="K7" i="1"/>
  <c r="I7" i="1"/>
  <c r="I11" i="1"/>
  <c r="I13" i="1"/>
  <c r="C17" i="1"/>
  <c r="E17" i="1" l="1"/>
</calcChain>
</file>

<file path=xl/sharedStrings.xml><?xml version="1.0" encoding="utf-8"?>
<sst xmlns="http://schemas.openxmlformats.org/spreadsheetml/2006/main" count="52" uniqueCount="19">
  <si>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</si>
  <si>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</si>
  <si>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</si>
  <si>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</si>
  <si>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</si>
  <si>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</si>
  <si>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</si>
  <si>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</si>
  <si>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</si>
  <si>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</si>
  <si>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</si>
  <si>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</si>
  <si>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Gallons</t>
  </si>
  <si>
    <t>Cost</t>
  </si>
  <si>
    <t>Purchased</t>
  </si>
  <si>
    <t>Purchase</t>
  </si>
  <si>
    <t>Total</t>
  </si>
  <si>
    <t>Totals</t>
  </si>
  <si>
    <t>NOTE:  All water is purchased from Hardin County Water District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</si>
</sst>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3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53727-27A2-45C1-B700-873A25EDA3F4}">
  <dimension ref="A1:K35"/>
  <sheetViews>
    <sheetView tabSelected="1" workbookViewId="0">
      <selection activeCell="F1" sqref="F1"/>
    </sheetView>
  </sheetViews>
  <sheetFormatPr defaultRowHeight="14.4" x14ac:dyDescent="0.55000000000000004"/>
  <cols>
    <col min="3" max="3" width="12.68359375" style="1" bestFit="1" customWidth="1"/>
    <col min="5" max="5" width="11.15625" style="2" bestFit="1" customWidth="1"/>
    <col min="9" max="9" width="12.68359375" style="1" bestFit="1" customWidth="1"/>
    <col min="11" max="11" width="11.15625" style="2" bestFit="1" customWidth="1"/>
  </cols>
  <sheetData>
    <row r="1" spans="1:11" x14ac:dyDescent="0.55000000000000004">
      <c r="A1" s="9">
        <v>2022</v>
      </c>
      <c r="B1" s="9"/>
      <c r="C1" s="9"/>
      <c r="D1" s="9"/>
      <c r="E1" s="9"/>
      <c r="G1" s="9">
        <v>2021</v>
      </c>
      <c r="H1" s="9"/>
      <c r="I1" s="9"/>
      <c r="J1" s="9"/>
      <c r="K1" s="9"/>
    </row>
    <row r="2" spans="1:11" x14ac:dyDescent="0.55000000000000004">
      <c r="A2" s="9"/>
      <c r="B2" s="9"/>
      <c r="C2" s="9"/>
      <c r="D2" s="9"/>
      <c r="E2" s="9"/>
      <c r="G2" s="9"/>
      <c r="H2" s="9"/>
      <c r="I2" s="9"/>
      <c r="J2" s="9"/>
      <c r="K2" s="9"/>
    </row>
    <row r="3" spans="1:11" x14ac:dyDescent="0.55000000000000004">
      <c r="A3" s="3"/>
      <c r="B3" s="3"/>
      <c r="C3" s="6" t="s">
        <v>12</v>
      </c>
      <c r="D3" s="7"/>
      <c r="E3" s="8" t="s">
        <v>16</v>
      </c>
      <c r="G3" s="3"/>
      <c r="H3" s="3"/>
      <c r="I3" s="6" t="s">
        <v>12</v>
      </c>
      <c r="J3" s="7"/>
      <c r="K3" s="8" t="s">
        <v>16</v>
      </c>
    </row>
    <row r="4" spans="1:11" x14ac:dyDescent="0.55000000000000004">
      <c r="A4" s="3"/>
      <c r="B4" s="3"/>
      <c r="C4" s="6" t="s">
        <v>14</v>
      </c>
      <c r="D4" s="7"/>
      <c r="E4" s="8" t="s">
        <v>13</v>
      </c>
      <c r="G4" s="3"/>
      <c r="H4" s="3"/>
      <c r="I4" s="6" t="s">
        <v>15</v>
      </c>
      <c r="J4" s="7"/>
      <c r="K4" s="8" t="s">
        <v>13</v>
      </c>
    </row>
    <row r="5" spans="1:11" x14ac:dyDescent="0.55000000000000004">
      <c r="A5" s="7" t="s">
        <v>0</v>
      </c>
      <c r="B5" s="3"/>
      <c r="C5" s="4">
        <v>36357400</v>
      </c>
      <c r="D5" s="3"/>
      <c r="E5" s="5">
        <f>86614.21-420</f>
        <v>86194.21</v>
      </c>
      <c r="G5" s="7" t="s">
        <v>0</v>
      </c>
      <c r="H5" s="3"/>
      <c r="I5" s="4">
        <f>34033000+20300+142500</f>
        <v>34195800</v>
      </c>
      <c r="J5" s="3"/>
      <c r="K5" s="5">
        <f>383.69+95.3+81034.06+420</f>
        <v>81933.05</v>
      </c>
    </row>
    <row r="6" spans="1:11" x14ac:dyDescent="0.55000000000000004">
      <c r="A6" s="7" t="s">
        <v>1</v>
      </c>
      <c r="B6" s="3"/>
      <c r="C6" s="4">
        <v>28854000</v>
      </c>
      <c r="D6" s="3"/>
      <c r="E6" s="5">
        <f>69419.18-838</f>
        <v>68581.179999999993</v>
      </c>
      <c r="G6" s="7" t="s">
        <v>1</v>
      </c>
      <c r="H6" s="3"/>
      <c r="I6" s="4">
        <f>28248000+127700+14100</f>
        <v>28389800</v>
      </c>
      <c r="J6" s="3"/>
      <c r="K6" s="5">
        <f>67324.46-363+348.76+80.67</f>
        <v>67390.89</v>
      </c>
    </row>
    <row r="7" spans="1:11" x14ac:dyDescent="0.55000000000000004">
      <c r="A7" s="7" t="s">
        <v>2</v>
      </c>
      <c r="B7" s="3"/>
      <c r="C7" s="4">
        <v>35453600</v>
      </c>
      <c r="D7" s="3"/>
      <c r="E7" s="5">
        <f>84804.23-648</f>
        <v>84156.23</v>
      </c>
      <c r="G7" s="7" t="s">
        <v>2</v>
      </c>
      <c r="H7" s="3"/>
      <c r="I7" s="4">
        <f>26592000+13600+121800</f>
        <v>26727400</v>
      </c>
      <c r="J7" s="3"/>
      <c r="K7" s="5">
        <f>334.84+79.49+63188.3-135</f>
        <v>63467.630000000005</v>
      </c>
    </row>
    <row r="8" spans="1:11" x14ac:dyDescent="0.55000000000000004">
      <c r="A8" s="7" t="s">
        <v>3</v>
      </c>
      <c r="B8" s="3"/>
      <c r="C8" s="4">
        <v>33481800</v>
      </c>
      <c r="D8" s="3"/>
      <c r="E8" s="5">
        <f>79865.79-363</f>
        <v>79502.789999999994</v>
      </c>
      <c r="G8" s="7" t="s">
        <v>3</v>
      </c>
      <c r="H8" s="3"/>
      <c r="I8" s="4">
        <v>28192000</v>
      </c>
      <c r="J8" s="3"/>
      <c r="K8" s="5">
        <f>67211.08-287</f>
        <v>66924.08</v>
      </c>
    </row>
    <row r="9" spans="1:11" x14ac:dyDescent="0.55000000000000004">
      <c r="A9" s="7" t="s">
        <v>4</v>
      </c>
      <c r="B9" s="3"/>
      <c r="C9" s="4">
        <v>27983100</v>
      </c>
      <c r="D9" s="3"/>
      <c r="E9" s="5">
        <f>67249.86-724</f>
        <v>66525.86</v>
      </c>
      <c r="G9" s="7" t="s">
        <v>4</v>
      </c>
      <c r="H9" s="3"/>
      <c r="I9" s="4">
        <v>31520800</v>
      </c>
      <c r="J9" s="3"/>
      <c r="K9" s="5">
        <f>75219.05-439</f>
        <v>74780.05</v>
      </c>
    </row>
    <row r="10" spans="1:11" x14ac:dyDescent="0.55000000000000004">
      <c r="A10" s="7" t="s">
        <v>5</v>
      </c>
      <c r="B10" s="3"/>
      <c r="C10" s="4">
        <v>32139400</v>
      </c>
      <c r="D10" s="3"/>
      <c r="E10" s="5">
        <f>76830.72-496</f>
        <v>76334.720000000001</v>
      </c>
      <c r="G10" s="7" t="s">
        <v>5</v>
      </c>
      <c r="H10" s="3"/>
      <c r="I10" s="4">
        <v>29739600</v>
      </c>
      <c r="J10" s="3"/>
      <c r="K10" s="5">
        <f>70590.82+75.71+291.89-382</f>
        <v>70576.420000000013</v>
      </c>
    </row>
    <row r="11" spans="1:11" x14ac:dyDescent="0.55000000000000004">
      <c r="A11" s="7" t="s">
        <v>6</v>
      </c>
      <c r="B11" s="3"/>
      <c r="C11" s="4">
        <v>33476300</v>
      </c>
      <c r="D11" s="3"/>
      <c r="E11" s="5">
        <f>79909.81-420</f>
        <v>79489.81</v>
      </c>
      <c r="G11" s="7" t="s">
        <v>6</v>
      </c>
      <c r="H11" s="3"/>
      <c r="I11" s="4">
        <f>34461000+19900+125000</f>
        <v>34605900</v>
      </c>
      <c r="J11" s="3"/>
      <c r="K11" s="5">
        <f>82576.14+94.35+342.39-952</f>
        <v>82060.88</v>
      </c>
    </row>
    <row r="12" spans="1:11" x14ac:dyDescent="0.55000000000000004">
      <c r="A12" s="7" t="s">
        <v>7</v>
      </c>
      <c r="B12" s="3"/>
      <c r="C12" s="4">
        <v>36033800</v>
      </c>
      <c r="D12" s="3"/>
      <c r="E12" s="5">
        <f>85888.52-363</f>
        <v>85525.52</v>
      </c>
      <c r="G12" s="7" t="s">
        <v>7</v>
      </c>
      <c r="H12" s="3"/>
      <c r="I12" s="4">
        <v>36960000</v>
      </c>
      <c r="J12" s="3"/>
      <c r="K12" s="5">
        <f>88207.56-591</f>
        <v>87616.56</v>
      </c>
    </row>
    <row r="13" spans="1:11" x14ac:dyDescent="0.55000000000000004">
      <c r="A13" s="7" t="s">
        <v>8</v>
      </c>
      <c r="B13" s="3"/>
      <c r="C13" s="4">
        <v>41440300</v>
      </c>
      <c r="D13" s="3"/>
      <c r="E13" s="5">
        <f>98875.85-591</f>
        <v>98284.85</v>
      </c>
      <c r="G13" s="7" t="s">
        <v>8</v>
      </c>
      <c r="H13" s="3"/>
      <c r="I13" s="4">
        <f>33692000+18100+117600</f>
        <v>33827700</v>
      </c>
      <c r="J13" s="3"/>
      <c r="K13" s="5">
        <f>80761.3+90.11+324.93-952</f>
        <v>80224.34</v>
      </c>
    </row>
    <row r="14" spans="1:11" x14ac:dyDescent="0.55000000000000004">
      <c r="A14" s="7" t="s">
        <v>9</v>
      </c>
      <c r="B14" s="3"/>
      <c r="C14" s="4">
        <v>34950300</v>
      </c>
      <c r="D14" s="3"/>
      <c r="E14" s="5">
        <f>83331.44-363</f>
        <v>82968.44</v>
      </c>
      <c r="G14" s="7" t="s">
        <v>9</v>
      </c>
      <c r="H14" s="3"/>
      <c r="I14" s="4">
        <v>34124000</v>
      </c>
      <c r="J14" s="3"/>
      <c r="K14" s="5">
        <f>82065.6-1142</f>
        <v>80923.600000000006</v>
      </c>
    </row>
    <row r="15" spans="1:11" x14ac:dyDescent="0.55000000000000004">
      <c r="A15" s="7" t="s">
        <v>10</v>
      </c>
      <c r="B15" s="3"/>
      <c r="C15" s="4">
        <v>33917300</v>
      </c>
      <c r="D15" s="3"/>
      <c r="E15" s="5">
        <f>80931.57-401</f>
        <v>80530.570000000007</v>
      </c>
      <c r="G15" s="7" t="s">
        <v>10</v>
      </c>
      <c r="H15" s="3"/>
      <c r="I15" s="4">
        <v>34919600</v>
      </c>
      <c r="J15" s="3"/>
      <c r="K15" s="5">
        <f>83335.21-534</f>
        <v>82801.210000000006</v>
      </c>
    </row>
    <row r="16" spans="1:11" x14ac:dyDescent="0.55000000000000004">
      <c r="A16" s="7" t="s">
        <v>11</v>
      </c>
      <c r="B16" s="3"/>
      <c r="C16" s="4">
        <v>36357400</v>
      </c>
      <c r="D16" s="3"/>
      <c r="E16" s="5">
        <f>86614.21-325</f>
        <v>86289.21</v>
      </c>
      <c r="G16" s="7" t="s">
        <v>11</v>
      </c>
      <c r="H16" s="3"/>
      <c r="I16" s="4">
        <v>29822100</v>
      </c>
      <c r="J16" s="3"/>
      <c r="K16" s="5">
        <f>72520.9-1655</f>
        <v>70865.899999999994</v>
      </c>
    </row>
    <row r="17" spans="1:11" x14ac:dyDescent="0.55000000000000004">
      <c r="A17" s="7" t="s">
        <v>17</v>
      </c>
      <c r="B17" s="3"/>
      <c r="C17" s="4">
        <f>SUM(C6:C16)</f>
        <v>374087300</v>
      </c>
      <c r="D17" s="3"/>
      <c r="E17" s="5">
        <f>SUM(E5:E16)</f>
        <v>974383.39000000013</v>
      </c>
      <c r="G17" s="7" t="s">
        <v>17</v>
      </c>
      <c r="H17" s="3"/>
      <c r="I17" s="4">
        <f>SUM(I7:I16)</f>
        <v>320439100</v>
      </c>
      <c r="J17" s="3"/>
      <c r="K17" s="5">
        <f>SUM(K7:K16)</f>
        <v>760240.67</v>
      </c>
    </row>
    <row r="19" spans="1:11" x14ac:dyDescent="0.55000000000000004">
      <c r="A19" s="9">
        <v>2020</v>
      </c>
      <c r="B19" s="9"/>
      <c r="C19" s="9"/>
      <c r="D19" s="9"/>
      <c r="E19" s="9"/>
    </row>
    <row r="20" spans="1:11" x14ac:dyDescent="0.55000000000000004">
      <c r="A20" s="9"/>
      <c r="B20" s="9"/>
      <c r="C20" s="9"/>
      <c r="D20" s="9"/>
      <c r="E20" s="9"/>
      <c r="G20" s="10" t="s">
        <v>18</v>
      </c>
    </row>
    <row r="21" spans="1:11" x14ac:dyDescent="0.55000000000000004">
      <c r="A21" s="7"/>
      <c r="B21" s="7"/>
      <c r="C21" s="6" t="s">
        <v>12</v>
      </c>
      <c r="D21" s="7"/>
      <c r="E21" s="8" t="s">
        <v>16</v>
      </c>
    </row>
    <row r="22" spans="1:11" x14ac:dyDescent="0.55000000000000004">
      <c r="A22" s="7"/>
      <c r="B22" s="7"/>
      <c r="C22" s="6" t="s">
        <v>14</v>
      </c>
      <c r="D22" s="7"/>
      <c r="E22" s="8" t="s">
        <v>13</v>
      </c>
    </row>
    <row r="23" spans="1:11" x14ac:dyDescent="0.55000000000000004">
      <c r="A23" s="7" t="s">
        <v>0</v>
      </c>
      <c r="B23" s="3"/>
      <c r="C23" s="4">
        <v>34299800</v>
      </c>
      <c r="D23" s="3"/>
      <c r="E23" s="5">
        <f>372.22+89639.95-627+87.18</f>
        <v>89472.349999999991</v>
      </c>
    </row>
    <row r="24" spans="1:11" x14ac:dyDescent="0.55000000000000004">
      <c r="A24" s="7" t="s">
        <v>1</v>
      </c>
      <c r="B24" s="3"/>
      <c r="C24" s="4">
        <f>35438000+140200+14400</f>
        <v>35592600</v>
      </c>
      <c r="D24" s="3"/>
      <c r="E24" s="5">
        <f>92474.85-152+416.09+89.51</f>
        <v>92828.45</v>
      </c>
    </row>
    <row r="25" spans="1:11" x14ac:dyDescent="0.55000000000000004">
      <c r="A25" s="7" t="s">
        <v>2</v>
      </c>
      <c r="B25" s="3"/>
      <c r="C25" s="4">
        <v>37685900</v>
      </c>
      <c r="D25" s="3"/>
      <c r="E25" s="5">
        <f>89785.69-456</f>
        <v>89329.69</v>
      </c>
    </row>
    <row r="26" spans="1:11" x14ac:dyDescent="0.55000000000000004">
      <c r="A26" s="7" t="s">
        <v>3</v>
      </c>
      <c r="B26" s="3"/>
      <c r="C26" s="4">
        <v>33213900</v>
      </c>
      <c r="D26" s="3"/>
      <c r="E26" s="5">
        <f>79250.76-475</f>
        <v>78775.759999999995</v>
      </c>
    </row>
    <row r="27" spans="1:11" x14ac:dyDescent="0.55000000000000004">
      <c r="A27" s="7" t="s">
        <v>4</v>
      </c>
      <c r="B27" s="3"/>
      <c r="C27" s="4">
        <v>35277100</v>
      </c>
      <c r="D27" s="3"/>
      <c r="E27" s="5">
        <f>83853.91-209</f>
        <v>83644.91</v>
      </c>
    </row>
    <row r="28" spans="1:11" x14ac:dyDescent="0.55000000000000004">
      <c r="A28" s="7" t="s">
        <v>5</v>
      </c>
      <c r="B28" s="3"/>
      <c r="C28" s="4">
        <v>35584700</v>
      </c>
      <c r="D28" s="3"/>
      <c r="E28" s="5">
        <f>84788.85-418</f>
        <v>84370.85</v>
      </c>
    </row>
    <row r="29" spans="1:11" x14ac:dyDescent="0.55000000000000004">
      <c r="A29" s="7" t="s">
        <v>6</v>
      </c>
      <c r="B29" s="3"/>
      <c r="C29" s="4">
        <v>36296500</v>
      </c>
      <c r="D29" s="3"/>
      <c r="E29" s="5">
        <f>86525.7-475</f>
        <v>86050.7</v>
      </c>
    </row>
    <row r="30" spans="1:11" x14ac:dyDescent="0.55000000000000004">
      <c r="A30" s="7" t="s">
        <v>7</v>
      </c>
      <c r="B30" s="3"/>
      <c r="C30" s="4">
        <v>36602700</v>
      </c>
      <c r="D30" s="3"/>
      <c r="E30" s="5">
        <f>87286.33+513</f>
        <v>87799.33</v>
      </c>
    </row>
    <row r="31" spans="1:11" x14ac:dyDescent="0.55000000000000004">
      <c r="A31" s="7" t="s">
        <v>8</v>
      </c>
      <c r="B31" s="3"/>
      <c r="C31" s="4">
        <v>32635500</v>
      </c>
      <c r="D31" s="3"/>
      <c r="E31" s="5">
        <f>77925.74-515</f>
        <v>77410.740000000005</v>
      </c>
    </row>
    <row r="32" spans="1:11" x14ac:dyDescent="0.55000000000000004">
      <c r="A32" s="7" t="s">
        <v>9</v>
      </c>
      <c r="B32" s="3"/>
      <c r="C32" s="4">
        <v>33579700</v>
      </c>
      <c r="D32" s="3"/>
      <c r="E32" s="5">
        <f>75641.71-325</f>
        <v>75316.710000000006</v>
      </c>
    </row>
    <row r="33" spans="1:5" x14ac:dyDescent="0.55000000000000004">
      <c r="A33" s="7" t="s">
        <v>10</v>
      </c>
      <c r="B33" s="3"/>
      <c r="C33" s="4">
        <v>32799800</v>
      </c>
      <c r="D33" s="3"/>
      <c r="E33" s="5">
        <f>77658.9-363+95.3+407.29</f>
        <v>77798.489999999991</v>
      </c>
    </row>
    <row r="34" spans="1:5" x14ac:dyDescent="0.55000000000000004">
      <c r="A34" s="7" t="s">
        <v>11</v>
      </c>
      <c r="B34" s="3"/>
      <c r="C34" s="4">
        <v>29932100</v>
      </c>
      <c r="D34" s="3"/>
      <c r="E34" s="5">
        <f>71526.71-496</f>
        <v>71030.710000000006</v>
      </c>
    </row>
    <row r="35" spans="1:5" x14ac:dyDescent="0.55000000000000004">
      <c r="A35" s="7" t="s">
        <v>17</v>
      </c>
      <c r="B35" s="3"/>
      <c r="C35" s="4">
        <f>SUM(C23:C34)</f>
        <v>413500300</v>
      </c>
      <c r="D35" s="3"/>
      <c r="E35" s="5">
        <f>SUM(E23:E34)</f>
        <v>993828.68999999983</v>
      </c>
    </row>
  </sheetData>
  <mergeCells count="3">
    <mergeCell ref="A1:E2"/>
    <mergeCell ref="G1:K2"/>
    <mergeCell ref="A19:E20"/>
  </mergeCells>
  <phoneticPr fontId="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Ballman</dc:creator>
  <cp:lastModifiedBy>AlanV</cp:lastModifiedBy>
  <dcterms:created xsi:type="dcterms:W3CDTF">2023-03-23T12:54:31Z</dcterms:created>
  <dcterms:modified xsi:type="dcterms:W3CDTF">2023-03-27T20:35:58Z</dcterms:modified>
</cp:coreProperties>
</file>