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vili\Google Drive\Edmonson Sewer 2023\RFI #1 files\"/>
    </mc:Choice>
  </mc:AlternateContent>
  <xr:revisionPtr revIDLastSave="0" documentId="8_{1C054EE3-5A5F-49B6-89E2-F4BC93F52BE0}" xr6:coauthVersionLast="47" xr6:coauthVersionMax="47" xr10:uidLastSave="{00000000-0000-0000-0000-000000000000}"/>
  <bookViews>
    <workbookView xWindow="-120" yWindow="-120" windowWidth="29040" windowHeight="15840" xr2:uid="{856910D9-7BB1-49BE-8DDE-E6A7937C9F82}"/>
  </bookViews>
  <sheets>
    <sheet name="ExBA" sheetId="25" r:id="rId1"/>
    <sheet name="PropBA" sheetId="24" r:id="rId2"/>
  </sheets>
  <definedNames>
    <definedName name="_xlnm.Print_Area" localSheetId="0">ExBA!$A$1:$G$35</definedName>
    <definedName name="_xlnm.Print_Area" localSheetId="1">PropBA!#REF!</definedName>
    <definedName name="_xlnm.Print_Area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6" i="24" l="1"/>
  <c r="C35" i="24"/>
  <c r="C37" i="24" s="1"/>
  <c r="D8" i="24" s="1"/>
  <c r="B35" i="24"/>
  <c r="D31" i="24"/>
  <c r="C31" i="24"/>
  <c r="E29" i="24"/>
  <c r="G29" i="24" s="1"/>
  <c r="F28" i="24"/>
  <c r="E28" i="24"/>
  <c r="B22" i="24"/>
  <c r="B21" i="24"/>
  <c r="C17" i="24"/>
  <c r="C21" i="24" s="1"/>
  <c r="E16" i="24"/>
  <c r="D16" i="24"/>
  <c r="F16" i="24" s="1"/>
  <c r="F17" i="24" s="1"/>
  <c r="D22" i="24" s="1"/>
  <c r="C16" i="24"/>
  <c r="D15" i="24"/>
  <c r="D17" i="24" s="1"/>
  <c r="E7" i="24" s="1"/>
  <c r="C15" i="24"/>
  <c r="F14" i="24"/>
  <c r="E14" i="24"/>
  <c r="E30" i="24" s="1"/>
  <c r="C23" i="24" l="1"/>
  <c r="G16" i="24"/>
  <c r="F30" i="24"/>
  <c r="F31" i="24" s="1"/>
  <c r="D36" i="24" s="1"/>
  <c r="D7" i="24"/>
  <c r="E31" i="24"/>
  <c r="D35" i="24" s="1"/>
  <c r="E15" i="24"/>
  <c r="C15" i="25"/>
  <c r="C14" i="25"/>
  <c r="D14" i="25"/>
  <c r="D15" i="25" s="1"/>
  <c r="B34" i="25"/>
  <c r="B33" i="25"/>
  <c r="D29" i="25"/>
  <c r="C29" i="25"/>
  <c r="C33" i="25" s="1"/>
  <c r="C35" i="25" s="1"/>
  <c r="D8" i="25" s="1"/>
  <c r="E27" i="25"/>
  <c r="G27" i="25" s="1"/>
  <c r="F26" i="25"/>
  <c r="E26" i="25"/>
  <c r="D37" i="24" l="1"/>
  <c r="E8" i="24" s="1"/>
  <c r="G30" i="24"/>
  <c r="G31" i="24" s="1"/>
  <c r="E17" i="24"/>
  <c r="D21" i="24" s="1"/>
  <c r="D23" i="24" s="1"/>
  <c r="G15" i="24"/>
  <c r="G17" i="24" s="1"/>
  <c r="F33" i="25"/>
  <c r="E13" i="25" l="1"/>
  <c r="E28" i="25" s="1"/>
  <c r="F13" i="25"/>
  <c r="E14" i="25"/>
  <c r="B20" i="25"/>
  <c r="B21" i="25"/>
  <c r="F28" i="25" l="1"/>
  <c r="E29" i="25"/>
  <c r="D33" i="25" s="1"/>
  <c r="D16" i="25"/>
  <c r="E7" i="25" s="1"/>
  <c r="E15" i="25"/>
  <c r="C16" i="25"/>
  <c r="D7" i="25" s="1"/>
  <c r="G14" i="25"/>
  <c r="G28" i="25" l="1"/>
  <c r="G29" i="25" s="1"/>
  <c r="F29" i="25"/>
  <c r="D34" i="25" s="1"/>
  <c r="F34" i="25" s="1"/>
  <c r="F35" i="25" s="1"/>
  <c r="F8" i="25" s="1"/>
  <c r="E16" i="25"/>
  <c r="D20" i="25" s="1"/>
  <c r="F15" i="25"/>
  <c r="F16" i="25" s="1"/>
  <c r="D21" i="25" s="1"/>
  <c r="F21" i="25" s="1"/>
  <c r="C20" i="25"/>
  <c r="C22" i="25" s="1"/>
  <c r="D35" i="25" l="1"/>
  <c r="E8" i="25" s="1"/>
  <c r="G15" i="25"/>
  <c r="G16" i="25" s="1"/>
  <c r="D22" i="25"/>
  <c r="F20" i="25"/>
  <c r="F22" i="25" s="1"/>
  <c r="F7" i="25" s="1"/>
  <c r="F9" i="25" s="1"/>
  <c r="F21" i="24" l="1"/>
  <c r="F22" i="24" l="1"/>
  <c r="F23" i="24" s="1"/>
  <c r="F7" i="24" s="1"/>
  <c r="F36" i="24"/>
  <c r="F35" i="24"/>
  <c r="F37" i="24" l="1"/>
  <c r="F8" i="24" s="1"/>
  <c r="F9" i="24" s="1"/>
</calcChain>
</file>

<file path=xl/sharedStrings.xml><?xml version="1.0" encoding="utf-8"?>
<sst xmlns="http://schemas.openxmlformats.org/spreadsheetml/2006/main" count="86" uniqueCount="19">
  <si>
    <t>Revenue</t>
  </si>
  <si>
    <t>Gallons Sold</t>
  </si>
  <si>
    <t>FIRST</t>
  </si>
  <si>
    <t>ALL OVER</t>
  </si>
  <si>
    <t>USAGE</t>
  </si>
  <si>
    <t>BILLS</t>
  </si>
  <si>
    <t>GALLONS</t>
  </si>
  <si>
    <t>TOTAL</t>
  </si>
  <si>
    <t xml:space="preserve">     REVENUE BY RATE INCREMENT</t>
  </si>
  <si>
    <t>RATE</t>
  </si>
  <si>
    <t>REVENUE</t>
  </si>
  <si>
    <t>No. of Bills</t>
  </si>
  <si>
    <t xml:space="preserve">  SUMMARY  </t>
  </si>
  <si>
    <t>Pro Forma Sewer Sales Revenue</t>
  </si>
  <si>
    <t>Residential Customers</t>
  </si>
  <si>
    <t>Commercial Customers</t>
  </si>
  <si>
    <t xml:space="preserve">Edmonson County Water District - Sewer Division </t>
  </si>
  <si>
    <t>CURRENT BILLING ANALYSIS - 2021 USAGE &amp; EXISTING RATES</t>
  </si>
  <si>
    <t>PROPOSED BILLING ANALYSIS - 2021 USAGE &amp; PROPOSED RATES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</si>
</sst>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5" formatCode="_(&quot;$&quot;* #,##0_);_(&quot;$&quot;* \(#,##0\);_(&quot;$&quot;* &quot;-&quot;??_);_(@_)"/>
    <numFmt numFmtId="168" formatCode="_(* #,##0_);_(* \(#,##0\);_(* &quot;-&quot;??_);_(@_)"/>
  </numFmts>
  <fonts count="11" x14ac:knownFonts="1">
    <font>
      <sz val="12"/>
      <name val="Arial"/>
    </font>
    <font>
      <sz val="12"/>
      <name val="Arial"/>
      <family val="2"/>
    </font>
    <font>
      <sz val="12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u/>
      <sz val="11"/>
      <name val="Calibri"/>
      <family val="2"/>
      <scheme val="minor"/>
    </font>
    <font>
      <u val="singleAccounting"/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name val="Calibri"/>
      <family val="2"/>
      <scheme val="minor"/>
    </font>
    <font>
      <b/>
      <u/>
      <sz val="12"/>
      <name val="Calibri"/>
      <family val="2"/>
      <scheme val="minor"/>
    </font>
    <font>
      <sz val="1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</cellStyleXfs>
  <cellXfs count="37">
    <xf numFmtId="0" fontId="0" fillId="0" borderId="0" xfId="0"/>
    <xf numFmtId="0" fontId="4" fillId="0" borderId="0" xfId="0" applyFont="1"/>
    <xf numFmtId="0" fontId="4" fillId="0" borderId="0" xfId="0" applyFont="1" applyAlignment="1">
      <alignment horizontal="center"/>
    </xf>
    <xf numFmtId="168" fontId="4" fillId="0" borderId="0" xfId="1" applyNumberFormat="1" applyFont="1"/>
    <xf numFmtId="165" fontId="4" fillId="0" borderId="0" xfId="3" applyNumberFormat="1" applyFont="1"/>
    <xf numFmtId="0" fontId="4" fillId="0" borderId="1" xfId="0" applyFont="1" applyBorder="1" applyAlignment="1">
      <alignment horizontal="center"/>
    </xf>
    <xf numFmtId="37" fontId="4" fillId="0" borderId="1" xfId="0" applyNumberFormat="1" applyFont="1" applyBorder="1" applyAlignment="1">
      <alignment horizontal="center"/>
    </xf>
    <xf numFmtId="0" fontId="4" fillId="0" borderId="0" xfId="0" applyFont="1" applyAlignment="1">
      <alignment horizontal="right"/>
    </xf>
    <xf numFmtId="37" fontId="4" fillId="0" borderId="0" xfId="0" applyNumberFormat="1" applyFont="1"/>
    <xf numFmtId="168" fontId="4" fillId="0" borderId="0" xfId="4" applyNumberFormat="1" applyFont="1"/>
    <xf numFmtId="37" fontId="4" fillId="0" borderId="1" xfId="0" applyNumberFormat="1" applyFont="1" applyBorder="1"/>
    <xf numFmtId="0" fontId="3" fillId="0" borderId="0" xfId="0" applyFont="1" applyAlignment="1">
      <alignment horizontal="left"/>
    </xf>
    <xf numFmtId="44" fontId="4" fillId="0" borderId="0" xfId="3" applyFont="1"/>
    <xf numFmtId="0" fontId="4" fillId="0" borderId="1" xfId="0" applyFont="1" applyBorder="1"/>
    <xf numFmtId="43" fontId="4" fillId="0" borderId="1" xfId="4" applyFont="1" applyBorder="1"/>
    <xf numFmtId="168" fontId="4" fillId="0" borderId="0" xfId="1" applyNumberFormat="1" applyFont="1" applyAlignment="1">
      <alignment horizontal="right"/>
    </xf>
    <xf numFmtId="165" fontId="4" fillId="0" borderId="0" xfId="2" applyNumberFormat="1" applyFont="1"/>
    <xf numFmtId="165" fontId="4" fillId="0" borderId="0" xfId="0" applyNumberFormat="1" applyFont="1"/>
    <xf numFmtId="168" fontId="4" fillId="0" borderId="0" xfId="4" applyNumberFormat="1" applyFont="1" applyFill="1"/>
    <xf numFmtId="168" fontId="4" fillId="0" borderId="1" xfId="4" applyNumberFormat="1" applyFont="1" applyFill="1" applyBorder="1"/>
    <xf numFmtId="168" fontId="4" fillId="0" borderId="0" xfId="4" applyNumberFormat="1" applyFont="1" applyBorder="1"/>
    <xf numFmtId="0" fontId="5" fillId="0" borderId="0" xfId="0" applyFont="1" applyAlignment="1">
      <alignment horizontal="right"/>
    </xf>
    <xf numFmtId="168" fontId="4" fillId="0" borderId="1" xfId="1" applyNumberFormat="1" applyFont="1" applyBorder="1"/>
    <xf numFmtId="0" fontId="9" fillId="0" borderId="0" xfId="0" applyFont="1"/>
    <xf numFmtId="3" fontId="7" fillId="0" borderId="0" xfId="0" applyNumberFormat="1" applyFont="1" applyAlignment="1">
      <alignment horizontal="center" vertical="center"/>
    </xf>
    <xf numFmtId="0" fontId="4" fillId="0" borderId="1" xfId="0" applyFont="1" applyBorder="1" applyAlignment="1">
      <alignment horizontal="left"/>
    </xf>
    <xf numFmtId="0" fontId="7" fillId="0" borderId="0" xfId="0" applyFont="1" applyAlignment="1">
      <alignment horizontal="center"/>
    </xf>
    <xf numFmtId="3" fontId="3" fillId="0" borderId="0" xfId="0" applyNumberFormat="1" applyFont="1" applyAlignment="1">
      <alignment horizontal="right"/>
    </xf>
    <xf numFmtId="168" fontId="3" fillId="0" borderId="0" xfId="1" applyNumberFormat="1" applyFont="1" applyAlignment="1">
      <alignment horizontal="center" vertical="center"/>
    </xf>
    <xf numFmtId="168" fontId="3" fillId="0" borderId="0" xfId="1" applyNumberFormat="1" applyFont="1" applyAlignment="1">
      <alignment horizontal="center"/>
    </xf>
    <xf numFmtId="168" fontId="10" fillId="0" borderId="0" xfId="1" applyNumberFormat="1" applyFont="1"/>
    <xf numFmtId="168" fontId="4" fillId="0" borderId="0" xfId="1" applyNumberFormat="1" applyFont="1" applyFill="1"/>
    <xf numFmtId="3" fontId="8" fillId="0" borderId="0" xfId="0" applyNumberFormat="1" applyFont="1" applyAlignment="1">
      <alignment horizontal="center" vertical="center"/>
    </xf>
    <xf numFmtId="165" fontId="6" fillId="0" borderId="0" xfId="2" applyNumberFormat="1" applyFont="1"/>
    <xf numFmtId="168" fontId="6" fillId="0" borderId="0" xfId="1" applyNumberFormat="1" applyFont="1" applyAlignment="1">
      <alignment horizontal="center"/>
    </xf>
    <xf numFmtId="3" fontId="8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/>
    </xf>
  </cellXfs>
  <cellStyles count="7">
    <cellStyle name="Comma" xfId="1" builtinId="3"/>
    <cellStyle name="Comma 2" xfId="4" xr:uid="{00000000-0005-0000-0000-000001000000}"/>
    <cellStyle name="Currency" xfId="2" builtinId="4"/>
    <cellStyle name="Currency 2" xfId="3" xr:uid="{00000000-0005-0000-0000-000003000000}"/>
    <cellStyle name="Normal" xfId="0" builtinId="0"/>
    <cellStyle name="Normal 2" xfId="6" xr:uid="{00000000-0005-0000-0000-000005000000}"/>
    <cellStyle name="Percent 2" xfId="5" xr:uid="{00000000-0005-0000-0000-000007000000}"/>
  </cellStyles>
  <dxfs count="0"/>
  <tableStyles count="0" defaultTableStyle="TableStyleMedium9" defaultPivotStyle="PivotStyleLight16"/>
  <colors>
    <mruColors>
      <color rgb="FFFFFFCC"/>
      <color rgb="FF59B589"/>
      <color rgb="FFFFFF99"/>
      <color rgb="FFCCFFCC"/>
      <color rgb="FFFFCCFF"/>
      <color rgb="FFCCFFFF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P35"/>
  <sheetViews>
    <sheetView tabSelected="1" workbookViewId="0">
      <selection activeCell="A3" sqref="A3"/>
    </sheetView>
  </sheetViews>
  <sheetFormatPr defaultRowHeight="15" x14ac:dyDescent="0.2"/>
  <cols>
    <col min="1" max="1" width="8.44140625" customWidth="1"/>
    <col min="2" max="3" width="8.6640625" customWidth="1"/>
    <col min="4" max="4" width="11.5546875" customWidth="1"/>
    <col min="5" max="5" width="9.77734375" customWidth="1"/>
    <col min="6" max="6" width="10.33203125" customWidth="1"/>
    <col min="7" max="7" width="9.77734375" customWidth="1"/>
    <col min="8" max="8" width="10.109375" customWidth="1"/>
    <col min="9" max="9" width="11" customWidth="1"/>
  </cols>
  <sheetData>
    <row r="1" spans="1:16" ht="18.75" x14ac:dyDescent="0.3">
      <c r="A1" s="36" t="s">
        <v>17</v>
      </c>
      <c r="B1" s="36"/>
      <c r="C1" s="36"/>
      <c r="D1" s="36"/>
      <c r="E1" s="36"/>
      <c r="F1" s="36"/>
      <c r="G1" s="36"/>
      <c r="H1" s="26"/>
      <c r="I1" s="29"/>
      <c r="J1" s="3"/>
      <c r="K1" s="3"/>
      <c r="L1" s="3"/>
      <c r="M1" s="3"/>
      <c r="N1" s="3"/>
      <c r="O1" s="3"/>
      <c r="P1" s="3"/>
    </row>
    <row r="2" spans="1:16" ht="18.75" x14ac:dyDescent="0.25">
      <c r="A2" s="35" t="s">
        <v>16</v>
      </c>
      <c r="B2" s="35"/>
      <c r="C2" s="35"/>
      <c r="D2" s="35"/>
      <c r="E2" s="35"/>
      <c r="F2" s="35"/>
      <c r="G2" s="35"/>
      <c r="H2" s="24"/>
      <c r="I2" s="28"/>
      <c r="J2" s="3"/>
      <c r="K2" s="3"/>
      <c r="L2" s="3"/>
      <c r="M2" s="3"/>
      <c r="N2" s="3"/>
      <c r="O2" s="3"/>
      <c r="P2" s="3"/>
    </row>
    <row r="3" spans="1:16" ht="18.75" x14ac:dyDescent="0.25">
      <c r="A3" s="32"/>
      <c r="B3" s="32"/>
      <c r="C3" s="32"/>
      <c r="D3" s="32"/>
      <c r="E3" s="32"/>
      <c r="F3" s="32"/>
      <c r="G3" s="32"/>
      <c r="H3" s="24"/>
      <c r="I3" s="28"/>
      <c r="J3" s="3"/>
      <c r="K3" s="3"/>
      <c r="L3" s="3"/>
      <c r="M3" s="3"/>
      <c r="N3" s="3"/>
      <c r="O3" s="3"/>
      <c r="P3" s="3"/>
    </row>
    <row r="4" spans="1:16" ht="15.75" x14ac:dyDescent="0.25">
      <c r="A4" s="1"/>
      <c r="B4" s="1"/>
      <c r="C4" s="1"/>
      <c r="D4" s="1"/>
      <c r="E4" s="1"/>
      <c r="F4" s="1"/>
      <c r="G4" s="1"/>
      <c r="H4" s="1"/>
      <c r="I4" s="3"/>
      <c r="J4" s="3"/>
      <c r="K4" s="3"/>
      <c r="L4" s="3"/>
      <c r="M4" s="3"/>
      <c r="N4" s="3"/>
      <c r="O4" s="3"/>
      <c r="P4" s="3"/>
    </row>
    <row r="5" spans="1:16" ht="15.75" x14ac:dyDescent="0.25">
      <c r="A5" s="1"/>
      <c r="B5" s="21" t="s">
        <v>12</v>
      </c>
      <c r="C5" s="1"/>
      <c r="D5" s="1"/>
      <c r="E5" s="1"/>
      <c r="F5" s="1"/>
      <c r="H5" s="1"/>
      <c r="I5" s="3"/>
      <c r="J5" s="3"/>
      <c r="K5" s="3"/>
      <c r="L5" s="3"/>
      <c r="M5" s="3"/>
      <c r="N5" s="3"/>
      <c r="O5" s="3"/>
      <c r="P5" s="3"/>
    </row>
    <row r="6" spans="1:16" ht="18" x14ac:dyDescent="0.4">
      <c r="A6" s="1"/>
      <c r="B6" s="25"/>
      <c r="C6" s="13"/>
      <c r="D6" s="5" t="s">
        <v>11</v>
      </c>
      <c r="E6" s="5" t="s">
        <v>1</v>
      </c>
      <c r="F6" s="5" t="s">
        <v>0</v>
      </c>
      <c r="H6" s="2"/>
      <c r="I6" s="3"/>
      <c r="J6" s="34"/>
      <c r="K6" s="3"/>
      <c r="L6" s="3"/>
      <c r="M6" s="3"/>
      <c r="N6" s="3"/>
      <c r="O6" s="3"/>
      <c r="P6" s="3"/>
    </row>
    <row r="7" spans="1:16" ht="15.75" x14ac:dyDescent="0.25">
      <c r="A7" s="1"/>
      <c r="B7" s="1" t="s">
        <v>14</v>
      </c>
      <c r="C7" s="1"/>
      <c r="D7" s="3">
        <f>C16</f>
        <v>439</v>
      </c>
      <c r="E7" s="15">
        <f>D16</f>
        <v>1163500</v>
      </c>
      <c r="F7" s="16">
        <f>F22</f>
        <v>8761.17</v>
      </c>
      <c r="H7" s="16"/>
      <c r="I7" s="3"/>
      <c r="J7" s="3"/>
      <c r="K7" s="3"/>
      <c r="L7" s="3"/>
      <c r="N7" s="3"/>
      <c r="O7" s="3"/>
      <c r="P7" s="3"/>
    </row>
    <row r="8" spans="1:16" ht="18" x14ac:dyDescent="0.4">
      <c r="A8" s="1"/>
      <c r="B8" s="1" t="s">
        <v>15</v>
      </c>
      <c r="C8" s="1"/>
      <c r="D8" s="3">
        <f>C35</f>
        <v>227</v>
      </c>
      <c r="E8" s="15">
        <f>D35</f>
        <v>839600</v>
      </c>
      <c r="F8" s="33">
        <f>F35</f>
        <v>8757.119999999999</v>
      </c>
      <c r="H8" s="16"/>
      <c r="I8" s="3"/>
      <c r="J8" s="3"/>
      <c r="K8" s="3"/>
      <c r="L8" s="3"/>
      <c r="M8" s="3"/>
      <c r="N8" s="3"/>
      <c r="O8" s="3"/>
      <c r="P8" s="3"/>
    </row>
    <row r="9" spans="1:16" ht="15.75" x14ac:dyDescent="0.25">
      <c r="A9" s="1"/>
      <c r="B9" s="1"/>
      <c r="C9" s="1"/>
      <c r="D9" s="1"/>
      <c r="E9" s="27" t="s">
        <v>13</v>
      </c>
      <c r="F9" s="17">
        <f>F7+F8</f>
        <v>17518.29</v>
      </c>
      <c r="H9" s="17"/>
      <c r="I9" s="31"/>
      <c r="J9" s="3"/>
      <c r="K9" s="3"/>
      <c r="L9" s="3"/>
      <c r="M9" s="3"/>
      <c r="N9" s="3"/>
      <c r="O9" s="3"/>
      <c r="P9" s="3"/>
    </row>
    <row r="10" spans="1:16" ht="15.75" x14ac:dyDescent="0.25">
      <c r="A10" s="1"/>
      <c r="B10" s="1"/>
      <c r="C10" s="1"/>
      <c r="D10" s="1"/>
      <c r="E10" s="1"/>
      <c r="F10" s="17"/>
      <c r="G10" s="17"/>
      <c r="H10" s="1"/>
      <c r="I10" s="3"/>
      <c r="J10" s="3"/>
      <c r="K10" s="3"/>
      <c r="L10" s="3"/>
      <c r="M10" s="3"/>
      <c r="N10" s="3"/>
      <c r="O10" s="3"/>
      <c r="P10" s="3"/>
    </row>
    <row r="11" spans="1:16" ht="15.75" x14ac:dyDescent="0.25">
      <c r="A11" s="23" t="s">
        <v>14</v>
      </c>
      <c r="B11" s="1"/>
      <c r="C11" s="1"/>
      <c r="D11" s="1"/>
      <c r="E11" s="1"/>
      <c r="F11" s="1"/>
      <c r="G11" s="1"/>
      <c r="H11" s="1"/>
      <c r="I11" s="3"/>
      <c r="J11" s="3"/>
      <c r="K11" s="3"/>
      <c r="L11" s="3"/>
      <c r="M11" s="3"/>
      <c r="N11" s="3"/>
      <c r="O11" s="3"/>
      <c r="P11" s="3"/>
    </row>
    <row r="12" spans="1:16" ht="15.75" x14ac:dyDescent="0.25">
      <c r="A12" s="1"/>
      <c r="B12" s="1"/>
      <c r="C12" s="1"/>
      <c r="D12" s="1"/>
      <c r="E12" s="2" t="s">
        <v>2</v>
      </c>
      <c r="F12" s="2" t="s">
        <v>3</v>
      </c>
      <c r="G12" s="1"/>
      <c r="I12" s="3"/>
      <c r="J12" s="3"/>
      <c r="K12" s="3"/>
      <c r="L12" s="3"/>
      <c r="M12" s="3"/>
      <c r="N12" s="3"/>
      <c r="O12" s="3"/>
      <c r="P12" s="3"/>
    </row>
    <row r="13" spans="1:16" ht="15.75" x14ac:dyDescent="0.25">
      <c r="A13" s="1"/>
      <c r="B13" s="5" t="s">
        <v>4</v>
      </c>
      <c r="C13" s="6" t="s">
        <v>5</v>
      </c>
      <c r="D13" s="6" t="s">
        <v>6</v>
      </c>
      <c r="E13" s="6">
        <f>B14</f>
        <v>1500</v>
      </c>
      <c r="F13" s="6">
        <f>B15</f>
        <v>1500</v>
      </c>
      <c r="G13" s="5" t="s">
        <v>7</v>
      </c>
      <c r="I13" s="3"/>
      <c r="J13" s="3"/>
      <c r="K13" s="3"/>
      <c r="L13" s="3"/>
      <c r="M13" s="3"/>
      <c r="N13" s="3"/>
      <c r="O13" s="3"/>
      <c r="P13" s="3"/>
    </row>
    <row r="14" spans="1:16" ht="15.75" x14ac:dyDescent="0.25">
      <c r="A14" s="7" t="s">
        <v>2</v>
      </c>
      <c r="B14" s="8">
        <v>1500</v>
      </c>
      <c r="C14" s="18">
        <f>263-C27</f>
        <v>160</v>
      </c>
      <c r="D14" s="18">
        <f>186100-D27</f>
        <v>121700</v>
      </c>
      <c r="E14" s="18">
        <f>D14</f>
        <v>121700</v>
      </c>
      <c r="F14" s="18">
        <v>0</v>
      </c>
      <c r="G14" s="18">
        <f>SUM(E14:F14)</f>
        <v>121700</v>
      </c>
      <c r="I14" s="3"/>
      <c r="J14" s="3"/>
      <c r="K14" s="3"/>
      <c r="L14" s="3"/>
      <c r="M14" s="3"/>
      <c r="N14" s="3"/>
      <c r="O14" s="3"/>
      <c r="P14" s="3"/>
    </row>
    <row r="15" spans="1:16" ht="15.75" x14ac:dyDescent="0.25">
      <c r="A15" s="7" t="s">
        <v>3</v>
      </c>
      <c r="B15" s="10">
        <v>1500</v>
      </c>
      <c r="C15" s="19">
        <f>666-263-C28</f>
        <v>279</v>
      </c>
      <c r="D15" s="19">
        <f>1938700-D14-D28</f>
        <v>1041800</v>
      </c>
      <c r="E15" s="19">
        <f>C15*E$13</f>
        <v>418500</v>
      </c>
      <c r="F15" s="19">
        <f>D15-E15</f>
        <v>623300</v>
      </c>
      <c r="G15" s="19">
        <f>SUM(E15:F15)</f>
        <v>1041800</v>
      </c>
      <c r="I15" s="3"/>
      <c r="J15" s="3"/>
      <c r="K15" s="3"/>
      <c r="L15" s="3"/>
      <c r="M15" s="3"/>
      <c r="N15" s="3"/>
      <c r="O15" s="3"/>
      <c r="P15" s="3"/>
    </row>
    <row r="16" spans="1:16" ht="15.75" x14ac:dyDescent="0.25">
      <c r="A16" s="7"/>
      <c r="B16" s="8"/>
      <c r="C16" s="20">
        <f>SUM(C14:C15)</f>
        <v>439</v>
      </c>
      <c r="D16" s="20">
        <f>SUM(D14:D15)</f>
        <v>1163500</v>
      </c>
      <c r="E16" s="20">
        <f>SUM(E14:E15)</f>
        <v>540200</v>
      </c>
      <c r="F16" s="20">
        <f>SUM(F14:F15)</f>
        <v>623300</v>
      </c>
      <c r="G16" s="20">
        <f>SUM(G14:G15)</f>
        <v>1163500</v>
      </c>
      <c r="I16" s="3"/>
      <c r="J16" s="3"/>
      <c r="K16" s="3"/>
      <c r="L16" s="3"/>
      <c r="M16" s="3"/>
      <c r="N16" s="3"/>
      <c r="O16" s="3"/>
      <c r="P16" s="3"/>
    </row>
    <row r="17" spans="1:16" ht="15.75" x14ac:dyDescent="0.25">
      <c r="A17" s="7"/>
      <c r="B17" s="8"/>
      <c r="C17" s="1"/>
      <c r="D17" s="8"/>
      <c r="E17" s="8"/>
      <c r="F17" s="8"/>
      <c r="G17" s="8"/>
      <c r="H17" s="8"/>
      <c r="I17" s="3"/>
      <c r="J17" s="3"/>
      <c r="K17" s="3"/>
      <c r="L17" s="3"/>
      <c r="M17" s="3"/>
      <c r="N17" s="3"/>
      <c r="O17" s="3"/>
      <c r="P17" s="3"/>
    </row>
    <row r="18" spans="1:16" ht="15.75" x14ac:dyDescent="0.25">
      <c r="A18" s="11" t="s">
        <v>8</v>
      </c>
      <c r="B18" s="11"/>
      <c r="C18" s="1"/>
      <c r="D18" s="8"/>
      <c r="E18" s="8"/>
      <c r="F18" s="8"/>
      <c r="G18" s="8"/>
      <c r="H18" s="8"/>
      <c r="I18" s="3"/>
      <c r="J18" s="3"/>
      <c r="K18" s="3"/>
      <c r="L18" s="3"/>
      <c r="M18" s="3"/>
      <c r="N18" s="3"/>
      <c r="O18" s="3"/>
      <c r="P18" s="3"/>
    </row>
    <row r="19" spans="1:16" ht="15.75" x14ac:dyDescent="0.25">
      <c r="A19" s="7"/>
      <c r="B19" s="5"/>
      <c r="C19" s="6" t="s">
        <v>5</v>
      </c>
      <c r="D19" s="5" t="s">
        <v>6</v>
      </c>
      <c r="E19" s="6" t="s">
        <v>9</v>
      </c>
      <c r="F19" s="6" t="s">
        <v>10</v>
      </c>
      <c r="G19" s="8"/>
      <c r="H19" s="8"/>
      <c r="I19" s="3"/>
      <c r="J19" s="3"/>
      <c r="K19" s="3"/>
      <c r="L19" s="3"/>
      <c r="M19" s="3"/>
      <c r="N19" s="3"/>
      <c r="O19" s="3"/>
      <c r="P19" s="3"/>
    </row>
    <row r="20" spans="1:16" ht="15.75" x14ac:dyDescent="0.25">
      <c r="A20" s="7" t="s">
        <v>2</v>
      </c>
      <c r="B20" s="8">
        <f>B14</f>
        <v>1500</v>
      </c>
      <c r="C20" s="9">
        <f>C16</f>
        <v>439</v>
      </c>
      <c r="D20" s="18">
        <f>E16</f>
        <v>540200</v>
      </c>
      <c r="E20" s="12">
        <v>13</v>
      </c>
      <c r="F20" s="4">
        <f>E20*C20</f>
        <v>5707</v>
      </c>
      <c r="G20" s="8"/>
      <c r="H20" s="1"/>
      <c r="I20" s="3"/>
      <c r="J20" s="3"/>
      <c r="K20" s="3"/>
      <c r="L20" s="3"/>
      <c r="M20" s="3"/>
      <c r="N20" s="3"/>
      <c r="O20" s="3"/>
      <c r="P20" s="3"/>
    </row>
    <row r="21" spans="1:16" ht="15.75" x14ac:dyDescent="0.25">
      <c r="A21" s="7" t="s">
        <v>3</v>
      </c>
      <c r="B21" s="10">
        <f>B15</f>
        <v>1500</v>
      </c>
      <c r="C21" s="13"/>
      <c r="D21" s="19">
        <f>F16</f>
        <v>623300</v>
      </c>
      <c r="E21" s="14">
        <v>4.9000000000000004</v>
      </c>
      <c r="F21" s="22">
        <f>E21*(D21/1000)</f>
        <v>3054.17</v>
      </c>
      <c r="G21" s="8"/>
      <c r="H21" s="1"/>
      <c r="I21" s="3"/>
      <c r="J21" s="3"/>
      <c r="K21" s="3"/>
      <c r="L21" s="3"/>
      <c r="M21" s="3"/>
      <c r="N21" s="3"/>
      <c r="O21" s="3"/>
      <c r="P21" s="3"/>
    </row>
    <row r="22" spans="1:16" ht="15.75" x14ac:dyDescent="0.25">
      <c r="A22" s="7"/>
      <c r="B22" s="8" t="s">
        <v>7</v>
      </c>
      <c r="C22" s="3">
        <f>SUM(C20:C21)</f>
        <v>439</v>
      </c>
      <c r="D22" s="20">
        <f>SUM(D20:D21)</f>
        <v>1163500</v>
      </c>
      <c r="E22" s="1"/>
      <c r="F22" s="4">
        <f>SUM(F20:F21)</f>
        <v>8761.17</v>
      </c>
      <c r="G22" s="8"/>
      <c r="H22" s="8"/>
      <c r="I22" s="3"/>
      <c r="J22" s="3"/>
      <c r="K22" s="3"/>
      <c r="L22" s="3"/>
      <c r="M22" s="3"/>
      <c r="N22" s="3"/>
      <c r="O22" s="3"/>
      <c r="P22" s="3"/>
    </row>
    <row r="23" spans="1:16" ht="15.75" x14ac:dyDescent="0.25">
      <c r="I23" s="3"/>
      <c r="J23" s="3"/>
      <c r="K23" s="3"/>
      <c r="L23" s="3"/>
      <c r="M23" s="3"/>
      <c r="N23" s="3"/>
      <c r="O23" s="3"/>
      <c r="P23" s="3"/>
    </row>
    <row r="24" spans="1:16" ht="15.75" x14ac:dyDescent="0.25">
      <c r="A24" s="23" t="s">
        <v>15</v>
      </c>
      <c r="B24" s="1"/>
      <c r="C24" s="1"/>
      <c r="D24" s="1"/>
      <c r="E24" s="1"/>
      <c r="F24" s="1"/>
      <c r="G24" s="1"/>
      <c r="I24" s="3"/>
      <c r="J24" s="3"/>
      <c r="K24" s="3"/>
      <c r="L24" s="3"/>
      <c r="M24" s="3"/>
      <c r="N24" s="3"/>
      <c r="O24" s="3"/>
      <c r="P24" s="3"/>
    </row>
    <row r="25" spans="1:16" ht="15.75" x14ac:dyDescent="0.25">
      <c r="A25" s="1"/>
      <c r="B25" s="1"/>
      <c r="C25" s="1"/>
      <c r="D25" s="1"/>
      <c r="E25" s="2" t="s">
        <v>2</v>
      </c>
      <c r="F25" s="2" t="s">
        <v>3</v>
      </c>
      <c r="G25" s="1"/>
      <c r="I25" s="3"/>
      <c r="J25" s="3"/>
      <c r="K25" s="3"/>
      <c r="L25" s="3"/>
      <c r="M25" s="3"/>
      <c r="N25" s="3"/>
      <c r="O25" s="3"/>
      <c r="P25" s="3"/>
    </row>
    <row r="26" spans="1:16" ht="15.75" x14ac:dyDescent="0.25">
      <c r="A26" s="1"/>
      <c r="B26" s="5" t="s">
        <v>4</v>
      </c>
      <c r="C26" s="6" t="s">
        <v>5</v>
      </c>
      <c r="D26" s="6" t="s">
        <v>6</v>
      </c>
      <c r="E26" s="6">
        <f>B27</f>
        <v>1500</v>
      </c>
      <c r="F26" s="6">
        <f>B28</f>
        <v>1500</v>
      </c>
      <c r="G26" s="5" t="s">
        <v>7</v>
      </c>
      <c r="I26" s="3"/>
      <c r="J26" s="3"/>
      <c r="K26" s="3"/>
      <c r="L26" s="3"/>
      <c r="M26" s="3"/>
      <c r="N26" s="3"/>
      <c r="O26" s="3"/>
      <c r="P26" s="3"/>
    </row>
    <row r="27" spans="1:16" ht="15.75" x14ac:dyDescent="0.25">
      <c r="A27" s="7" t="s">
        <v>2</v>
      </c>
      <c r="B27" s="8">
        <v>1500</v>
      </c>
      <c r="C27" s="18">
        <v>103</v>
      </c>
      <c r="D27" s="18">
        <v>64400</v>
      </c>
      <c r="E27" s="18">
        <f>D27</f>
        <v>64400</v>
      </c>
      <c r="F27" s="18">
        <v>0</v>
      </c>
      <c r="G27" s="18">
        <f>SUM(E27:F27)</f>
        <v>64400</v>
      </c>
      <c r="I27" s="30"/>
      <c r="J27" s="30"/>
      <c r="K27" s="30"/>
      <c r="L27" s="30"/>
      <c r="M27" s="30"/>
      <c r="N27" s="30"/>
      <c r="O27" s="30"/>
      <c r="P27" s="30"/>
    </row>
    <row r="28" spans="1:16" ht="15.75" x14ac:dyDescent="0.25">
      <c r="A28" s="7" t="s">
        <v>3</v>
      </c>
      <c r="B28" s="10">
        <v>1500</v>
      </c>
      <c r="C28" s="19">
        <v>124</v>
      </c>
      <c r="D28" s="19">
        <v>775200</v>
      </c>
      <c r="E28" s="19">
        <f>C28*E$13</f>
        <v>186000</v>
      </c>
      <c r="F28" s="19">
        <f>D28-E28</f>
        <v>589200</v>
      </c>
      <c r="G28" s="19">
        <f>SUM(E28:F28)</f>
        <v>775200</v>
      </c>
    </row>
    <row r="29" spans="1:16" ht="15.75" x14ac:dyDescent="0.25">
      <c r="A29" s="7"/>
      <c r="B29" s="8"/>
      <c r="C29" s="20">
        <f>SUM(C27:C28)</f>
        <v>227</v>
      </c>
      <c r="D29" s="20">
        <f>SUM(D27:D28)</f>
        <v>839600</v>
      </c>
      <c r="E29" s="20">
        <f>SUM(E27:E28)</f>
        <v>250400</v>
      </c>
      <c r="F29" s="20">
        <f>SUM(F27:F28)</f>
        <v>589200</v>
      </c>
      <c r="G29" s="20">
        <f>SUM(G27:G28)</f>
        <v>839600</v>
      </c>
    </row>
    <row r="30" spans="1:16" ht="15.75" x14ac:dyDescent="0.25">
      <c r="A30" s="7"/>
      <c r="B30" s="8"/>
      <c r="C30" s="1"/>
      <c r="D30" s="8"/>
      <c r="E30" s="8"/>
      <c r="F30" s="8"/>
      <c r="G30" s="8"/>
    </row>
    <row r="31" spans="1:16" ht="15.75" x14ac:dyDescent="0.25">
      <c r="A31" s="11" t="s">
        <v>8</v>
      </c>
      <c r="B31" s="11"/>
      <c r="C31" s="1"/>
      <c r="D31" s="8"/>
      <c r="E31" s="8"/>
      <c r="F31" s="8"/>
      <c r="G31" s="8"/>
    </row>
    <row r="32" spans="1:16" ht="15.75" x14ac:dyDescent="0.25">
      <c r="A32" s="7"/>
      <c r="B32" s="5"/>
      <c r="C32" s="6" t="s">
        <v>5</v>
      </c>
      <c r="D32" s="5" t="s">
        <v>6</v>
      </c>
      <c r="E32" s="6" t="s">
        <v>9</v>
      </c>
      <c r="F32" s="6" t="s">
        <v>10</v>
      </c>
      <c r="G32" s="8"/>
    </row>
    <row r="33" spans="1:7" ht="15.75" x14ac:dyDescent="0.25">
      <c r="A33" s="7" t="s">
        <v>2</v>
      </c>
      <c r="B33" s="8">
        <f>B27</f>
        <v>1500</v>
      </c>
      <c r="C33" s="9">
        <f>C29</f>
        <v>227</v>
      </c>
      <c r="D33" s="18">
        <f>E29</f>
        <v>250400</v>
      </c>
      <c r="E33" s="12">
        <v>19.5</v>
      </c>
      <c r="F33" s="4">
        <f>E33*C33</f>
        <v>4426.5</v>
      </c>
      <c r="G33" s="8"/>
    </row>
    <row r="34" spans="1:7" ht="15.75" x14ac:dyDescent="0.25">
      <c r="A34" s="7" t="s">
        <v>3</v>
      </c>
      <c r="B34" s="10">
        <f>B28</f>
        <v>1500</v>
      </c>
      <c r="C34" s="13"/>
      <c r="D34" s="19">
        <f>F29</f>
        <v>589200</v>
      </c>
      <c r="E34" s="14">
        <v>7.35</v>
      </c>
      <c r="F34" s="22">
        <f>E34*(D34/1000)</f>
        <v>4330.62</v>
      </c>
      <c r="G34" s="8"/>
    </row>
    <row r="35" spans="1:7" ht="15.75" x14ac:dyDescent="0.25">
      <c r="A35" s="7"/>
      <c r="B35" s="8" t="s">
        <v>7</v>
      </c>
      <c r="C35" s="3">
        <f>SUM(C33:C34)</f>
        <v>227</v>
      </c>
      <c r="D35" s="20">
        <f>SUM(D33:D34)</f>
        <v>839600</v>
      </c>
      <c r="E35" s="1"/>
      <c r="F35" s="4">
        <f>SUM(F33:F34)</f>
        <v>8757.119999999999</v>
      </c>
      <c r="G35" s="8"/>
    </row>
  </sheetData>
  <mergeCells count="2">
    <mergeCell ref="A1:G1"/>
    <mergeCell ref="A2:G2"/>
  </mergeCells>
  <printOptions horizontalCentered="1"/>
  <pageMargins left="0.85" right="0.7" top="1.2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G37"/>
  <sheetViews>
    <sheetView workbookViewId="0">
      <selection activeCell="A3" sqref="A3"/>
    </sheetView>
  </sheetViews>
  <sheetFormatPr defaultRowHeight="15" x14ac:dyDescent="0.2"/>
  <cols>
    <col min="1" max="1" width="8.44140625" customWidth="1"/>
    <col min="2" max="3" width="8.6640625" customWidth="1"/>
    <col min="4" max="4" width="11.5546875" customWidth="1"/>
    <col min="5" max="5" width="9.77734375" customWidth="1"/>
    <col min="6" max="6" width="10.33203125" customWidth="1"/>
    <col min="7" max="7" width="9.77734375" customWidth="1"/>
  </cols>
  <sheetData>
    <row r="1" spans="1:7" ht="20.100000000000001" customHeight="1" x14ac:dyDescent="0.3">
      <c r="A1" s="36" t="s">
        <v>18</v>
      </c>
      <c r="B1" s="36"/>
      <c r="C1" s="36"/>
      <c r="D1" s="36"/>
      <c r="E1" s="36"/>
      <c r="F1" s="36"/>
      <c r="G1" s="36"/>
    </row>
    <row r="2" spans="1:7" ht="20.100000000000001" customHeight="1" x14ac:dyDescent="0.2">
      <c r="A2" s="35" t="s">
        <v>16</v>
      </c>
      <c r="B2" s="35"/>
      <c r="C2" s="35"/>
      <c r="D2" s="35"/>
      <c r="E2" s="35"/>
      <c r="F2" s="35"/>
      <c r="G2" s="35"/>
    </row>
    <row r="3" spans="1:7" ht="15.4" customHeight="1" x14ac:dyDescent="0.2">
      <c r="A3" s="32"/>
      <c r="B3" s="32"/>
      <c r="C3" s="32"/>
      <c r="D3" s="32"/>
      <c r="E3" s="32"/>
      <c r="F3" s="32"/>
      <c r="G3" s="32"/>
    </row>
    <row r="4" spans="1:7" ht="15.4" customHeight="1" x14ac:dyDescent="0.25">
      <c r="A4" s="1"/>
      <c r="B4" s="1"/>
      <c r="C4" s="1"/>
      <c r="D4" s="1"/>
      <c r="E4" s="1"/>
      <c r="F4" s="1"/>
      <c r="G4" s="1"/>
    </row>
    <row r="5" spans="1:7" ht="15.4" customHeight="1" x14ac:dyDescent="0.25">
      <c r="A5" s="1"/>
      <c r="B5" s="21" t="s">
        <v>12</v>
      </c>
      <c r="C5" s="1"/>
      <c r="D5" s="1"/>
      <c r="E5" s="1"/>
      <c r="F5" s="1"/>
    </row>
    <row r="6" spans="1:7" ht="15.4" customHeight="1" x14ac:dyDescent="0.25">
      <c r="A6" s="1"/>
      <c r="B6" s="25"/>
      <c r="C6" s="13"/>
      <c r="D6" s="5" t="s">
        <v>11</v>
      </c>
      <c r="E6" s="5" t="s">
        <v>1</v>
      </c>
      <c r="F6" s="5" t="s">
        <v>0</v>
      </c>
    </row>
    <row r="7" spans="1:7" ht="15.4" customHeight="1" x14ac:dyDescent="0.25">
      <c r="A7" s="1"/>
      <c r="B7" s="1" t="s">
        <v>14</v>
      </c>
      <c r="C7" s="1"/>
      <c r="D7" s="3">
        <f>C17</f>
        <v>439</v>
      </c>
      <c r="E7" s="15">
        <f>D17</f>
        <v>1163500</v>
      </c>
      <c r="F7" s="16">
        <f>F23</f>
        <v>21437.956999999999</v>
      </c>
    </row>
    <row r="8" spans="1:7" ht="18" x14ac:dyDescent="0.4">
      <c r="A8" s="1"/>
      <c r="B8" s="1" t="s">
        <v>15</v>
      </c>
      <c r="C8" s="1"/>
      <c r="D8" s="3">
        <f>C37</f>
        <v>227</v>
      </c>
      <c r="E8" s="15">
        <f>D37</f>
        <v>839600</v>
      </c>
      <c r="F8" s="33">
        <f>F37</f>
        <v>21423.986000000001</v>
      </c>
    </row>
    <row r="9" spans="1:7" ht="15.75" x14ac:dyDescent="0.25">
      <c r="A9" s="1"/>
      <c r="B9" s="1"/>
      <c r="C9" s="1"/>
      <c r="D9" s="1"/>
      <c r="E9" s="27" t="s">
        <v>13</v>
      </c>
      <c r="F9" s="17">
        <f>F7+F8</f>
        <v>42861.942999999999</v>
      </c>
    </row>
    <row r="10" spans="1:7" ht="15.75" x14ac:dyDescent="0.25">
      <c r="A10" s="1"/>
      <c r="B10" s="1"/>
      <c r="C10" s="1"/>
      <c r="D10" s="1"/>
      <c r="E10" s="27"/>
      <c r="F10" s="17"/>
    </row>
    <row r="11" spans="1:7" ht="15.75" x14ac:dyDescent="0.25">
      <c r="A11" s="1"/>
      <c r="B11" s="1"/>
      <c r="C11" s="1"/>
      <c r="D11" s="1"/>
      <c r="E11" s="1"/>
      <c r="F11" s="17"/>
      <c r="G11" s="17"/>
    </row>
    <row r="12" spans="1:7" ht="15.75" x14ac:dyDescent="0.25">
      <c r="A12" s="23" t="s">
        <v>14</v>
      </c>
      <c r="B12" s="1"/>
      <c r="C12" s="1"/>
      <c r="D12" s="1"/>
      <c r="E12" s="1"/>
      <c r="F12" s="1"/>
      <c r="G12" s="1"/>
    </row>
    <row r="13" spans="1:7" ht="15.75" x14ac:dyDescent="0.25">
      <c r="A13" s="1"/>
      <c r="B13" s="1"/>
      <c r="C13" s="1"/>
      <c r="D13" s="1"/>
      <c r="E13" s="2" t="s">
        <v>2</v>
      </c>
      <c r="F13" s="2" t="s">
        <v>3</v>
      </c>
      <c r="G13" s="1"/>
    </row>
    <row r="14" spans="1:7" ht="15.75" x14ac:dyDescent="0.25">
      <c r="A14" s="1"/>
      <c r="B14" s="5" t="s">
        <v>4</v>
      </c>
      <c r="C14" s="6" t="s">
        <v>5</v>
      </c>
      <c r="D14" s="6" t="s">
        <v>6</v>
      </c>
      <c r="E14" s="6">
        <f>B15</f>
        <v>1500</v>
      </c>
      <c r="F14" s="6">
        <f>B16</f>
        <v>1500</v>
      </c>
      <c r="G14" s="5" t="s">
        <v>7</v>
      </c>
    </row>
    <row r="15" spans="1:7" ht="15.75" x14ac:dyDescent="0.25">
      <c r="A15" s="7" t="s">
        <v>2</v>
      </c>
      <c r="B15" s="8">
        <v>1500</v>
      </c>
      <c r="C15" s="18">
        <f>263-C29</f>
        <v>160</v>
      </c>
      <c r="D15" s="18">
        <f>186100-D29</f>
        <v>121700</v>
      </c>
      <c r="E15" s="18">
        <f>D15</f>
        <v>121700</v>
      </c>
      <c r="F15" s="18">
        <v>0</v>
      </c>
      <c r="G15" s="18">
        <f>SUM(E15:F15)</f>
        <v>121700</v>
      </c>
    </row>
    <row r="16" spans="1:7" ht="15.75" x14ac:dyDescent="0.25">
      <c r="A16" s="7" t="s">
        <v>3</v>
      </c>
      <c r="B16" s="10">
        <v>1500</v>
      </c>
      <c r="C16" s="19">
        <f>666-263-C30</f>
        <v>279</v>
      </c>
      <c r="D16" s="19">
        <f>1938700-D15-D30</f>
        <v>1041800</v>
      </c>
      <c r="E16" s="19">
        <f>C16*E$14</f>
        <v>418500</v>
      </c>
      <c r="F16" s="19">
        <f>D16-E16</f>
        <v>623300</v>
      </c>
      <c r="G16" s="19">
        <f>SUM(E16:F16)</f>
        <v>1041800</v>
      </c>
    </row>
    <row r="17" spans="1:7" ht="15.75" x14ac:dyDescent="0.25">
      <c r="A17" s="7"/>
      <c r="B17" s="8"/>
      <c r="C17" s="20">
        <f>SUM(C15:C16)</f>
        <v>439</v>
      </c>
      <c r="D17" s="20">
        <f>SUM(D15:D16)</f>
        <v>1163500</v>
      </c>
      <c r="E17" s="20">
        <f>SUM(E15:E16)</f>
        <v>540200</v>
      </c>
      <c r="F17" s="20">
        <f>SUM(F15:F16)</f>
        <v>623300</v>
      </c>
      <c r="G17" s="20">
        <f>SUM(G15:G16)</f>
        <v>1163500</v>
      </c>
    </row>
    <row r="18" spans="1:7" ht="15.75" x14ac:dyDescent="0.25">
      <c r="A18" s="7"/>
      <c r="B18" s="8"/>
      <c r="C18" s="1"/>
      <c r="D18" s="8"/>
      <c r="E18" s="8"/>
      <c r="F18" s="8"/>
      <c r="G18" s="8"/>
    </row>
    <row r="19" spans="1:7" ht="15.75" x14ac:dyDescent="0.25">
      <c r="A19" s="11" t="s">
        <v>8</v>
      </c>
      <c r="B19" s="11"/>
      <c r="C19" s="1"/>
      <c r="D19" s="8"/>
      <c r="E19" s="8"/>
      <c r="F19" s="8"/>
      <c r="G19" s="8"/>
    </row>
    <row r="20" spans="1:7" ht="15.75" x14ac:dyDescent="0.25">
      <c r="A20" s="7"/>
      <c r="B20" s="5"/>
      <c r="C20" s="6" t="s">
        <v>5</v>
      </c>
      <c r="D20" s="5" t="s">
        <v>6</v>
      </c>
      <c r="E20" s="6" t="s">
        <v>9</v>
      </c>
      <c r="F20" s="6" t="s">
        <v>10</v>
      </c>
      <c r="G20" s="8"/>
    </row>
    <row r="21" spans="1:7" ht="15.75" x14ac:dyDescent="0.25">
      <c r="A21" s="7" t="s">
        <v>2</v>
      </c>
      <c r="B21" s="8">
        <f>B15</f>
        <v>1500</v>
      </c>
      <c r="C21" s="9">
        <f>C17</f>
        <v>439</v>
      </c>
      <c r="D21" s="18">
        <f>E17</f>
        <v>540200</v>
      </c>
      <c r="E21" s="12">
        <v>31.81</v>
      </c>
      <c r="F21" s="4">
        <f>E21*C21</f>
        <v>13964.59</v>
      </c>
      <c r="G21" s="8"/>
    </row>
    <row r="22" spans="1:7" ht="15.75" x14ac:dyDescent="0.25">
      <c r="A22" s="7" t="s">
        <v>3</v>
      </c>
      <c r="B22" s="10">
        <f>B16</f>
        <v>1500</v>
      </c>
      <c r="C22" s="13"/>
      <c r="D22" s="19">
        <f>F17</f>
        <v>623300</v>
      </c>
      <c r="E22" s="14">
        <v>11.99</v>
      </c>
      <c r="F22" s="22">
        <f>E22*(D22/1000)</f>
        <v>7473.3669999999993</v>
      </c>
      <c r="G22" s="8"/>
    </row>
    <row r="23" spans="1:7" ht="15.75" x14ac:dyDescent="0.25">
      <c r="A23" s="7"/>
      <c r="B23" s="8" t="s">
        <v>7</v>
      </c>
      <c r="C23" s="3">
        <f>SUM(C21:C22)</f>
        <v>439</v>
      </c>
      <c r="D23" s="20">
        <f>SUM(D21:D22)</f>
        <v>1163500</v>
      </c>
      <c r="E23" s="1"/>
      <c r="F23" s="4">
        <f>SUM(F21:F22)</f>
        <v>21437.956999999999</v>
      </c>
      <c r="G23" s="8"/>
    </row>
    <row r="24" spans="1:7" ht="15.75" x14ac:dyDescent="0.25">
      <c r="A24" s="7"/>
      <c r="B24" s="8"/>
      <c r="C24" s="3"/>
      <c r="D24" s="20"/>
      <c r="E24" s="1"/>
      <c r="F24" s="4"/>
      <c r="G24" s="8"/>
    </row>
    <row r="26" spans="1:7" ht="15.75" x14ac:dyDescent="0.25">
      <c r="A26" s="23" t="s">
        <v>15</v>
      </c>
      <c r="B26" s="1"/>
      <c r="C26" s="1"/>
      <c r="D26" s="1"/>
      <c r="E26" s="1"/>
      <c r="F26" s="1"/>
      <c r="G26" s="1"/>
    </row>
    <row r="27" spans="1:7" ht="15.75" x14ac:dyDescent="0.25">
      <c r="A27" s="1"/>
      <c r="B27" s="1"/>
      <c r="C27" s="1"/>
      <c r="D27" s="1"/>
      <c r="E27" s="2" t="s">
        <v>2</v>
      </c>
      <c r="F27" s="2" t="s">
        <v>3</v>
      </c>
      <c r="G27" s="1"/>
    </row>
    <row r="28" spans="1:7" ht="15.75" x14ac:dyDescent="0.25">
      <c r="A28" s="1"/>
      <c r="B28" s="5" t="s">
        <v>4</v>
      </c>
      <c r="C28" s="6" t="s">
        <v>5</v>
      </c>
      <c r="D28" s="6" t="s">
        <v>6</v>
      </c>
      <c r="E28" s="6">
        <f>B29</f>
        <v>1500</v>
      </c>
      <c r="F28" s="6">
        <f>B30</f>
        <v>1500</v>
      </c>
      <c r="G28" s="5" t="s">
        <v>7</v>
      </c>
    </row>
    <row r="29" spans="1:7" ht="15.75" x14ac:dyDescent="0.25">
      <c r="A29" s="7" t="s">
        <v>2</v>
      </c>
      <c r="B29" s="8">
        <v>1500</v>
      </c>
      <c r="C29" s="18">
        <v>103</v>
      </c>
      <c r="D29" s="18">
        <v>64400</v>
      </c>
      <c r="E29" s="18">
        <f>D29</f>
        <v>64400</v>
      </c>
      <c r="F29" s="18">
        <v>0</v>
      </c>
      <c r="G29" s="18">
        <f>SUM(E29:F29)</f>
        <v>64400</v>
      </c>
    </row>
    <row r="30" spans="1:7" ht="15.75" x14ac:dyDescent="0.25">
      <c r="A30" s="7" t="s">
        <v>3</v>
      </c>
      <c r="B30" s="10">
        <v>1500</v>
      </c>
      <c r="C30" s="19">
        <v>124</v>
      </c>
      <c r="D30" s="19">
        <v>775200</v>
      </c>
      <c r="E30" s="19">
        <f>C30*E$14</f>
        <v>186000</v>
      </c>
      <c r="F30" s="19">
        <f>D30-E30</f>
        <v>589200</v>
      </c>
      <c r="G30" s="19">
        <f>SUM(E30:F30)</f>
        <v>775200</v>
      </c>
    </row>
    <row r="31" spans="1:7" ht="15.75" x14ac:dyDescent="0.25">
      <c r="A31" s="7"/>
      <c r="B31" s="8"/>
      <c r="C31" s="20">
        <f>SUM(C29:C30)</f>
        <v>227</v>
      </c>
      <c r="D31" s="20">
        <f>SUM(D29:D30)</f>
        <v>839600</v>
      </c>
      <c r="E31" s="20">
        <f>SUM(E29:E30)</f>
        <v>250400</v>
      </c>
      <c r="F31" s="20">
        <f>SUM(F29:F30)</f>
        <v>589200</v>
      </c>
      <c r="G31" s="20">
        <f>SUM(G29:G30)</f>
        <v>839600</v>
      </c>
    </row>
    <row r="32" spans="1:7" ht="15.75" x14ac:dyDescent="0.25">
      <c r="A32" s="7"/>
      <c r="B32" s="8"/>
      <c r="C32" s="1"/>
      <c r="D32" s="8"/>
      <c r="E32" s="8"/>
      <c r="F32" s="8"/>
      <c r="G32" s="8"/>
    </row>
    <row r="33" spans="1:7" ht="15.75" x14ac:dyDescent="0.25">
      <c r="A33" s="11" t="s">
        <v>8</v>
      </c>
      <c r="B33" s="11"/>
      <c r="C33" s="1"/>
      <c r="D33" s="8"/>
      <c r="E33" s="8"/>
      <c r="F33" s="8"/>
      <c r="G33" s="8"/>
    </row>
    <row r="34" spans="1:7" ht="15.75" x14ac:dyDescent="0.25">
      <c r="A34" s="7"/>
      <c r="B34" s="5"/>
      <c r="C34" s="6" t="s">
        <v>5</v>
      </c>
      <c r="D34" s="5" t="s">
        <v>6</v>
      </c>
      <c r="E34" s="6" t="s">
        <v>9</v>
      </c>
      <c r="F34" s="6" t="s">
        <v>10</v>
      </c>
      <c r="G34" s="8"/>
    </row>
    <row r="35" spans="1:7" ht="15.75" x14ac:dyDescent="0.25">
      <c r="A35" s="7" t="s">
        <v>2</v>
      </c>
      <c r="B35" s="8">
        <f>B29</f>
        <v>1500</v>
      </c>
      <c r="C35" s="9">
        <f>C31</f>
        <v>227</v>
      </c>
      <c r="D35" s="18">
        <f>E31</f>
        <v>250400</v>
      </c>
      <c r="E35" s="12">
        <v>47.71</v>
      </c>
      <c r="F35" s="4">
        <f>E35*C35</f>
        <v>10830.17</v>
      </c>
      <c r="G35" s="8"/>
    </row>
    <row r="36" spans="1:7" ht="15.75" x14ac:dyDescent="0.25">
      <c r="A36" s="7" t="s">
        <v>3</v>
      </c>
      <c r="B36" s="10">
        <f>B30</f>
        <v>1500</v>
      </c>
      <c r="C36" s="13"/>
      <c r="D36" s="19">
        <f>F31</f>
        <v>589200</v>
      </c>
      <c r="E36" s="14">
        <v>17.98</v>
      </c>
      <c r="F36" s="22">
        <f>E36*(D36/1000)</f>
        <v>10593.816000000001</v>
      </c>
      <c r="G36" s="8"/>
    </row>
    <row r="37" spans="1:7" ht="15.75" x14ac:dyDescent="0.25">
      <c r="A37" s="7"/>
      <c r="B37" s="8" t="s">
        <v>7</v>
      </c>
      <c r="C37" s="3">
        <f>SUM(C35:C36)</f>
        <v>227</v>
      </c>
      <c r="D37" s="20">
        <f>SUM(D35:D36)</f>
        <v>839600</v>
      </c>
      <c r="E37" s="1"/>
      <c r="F37" s="4">
        <f>SUM(F35:F36)</f>
        <v>21423.986000000001</v>
      </c>
      <c r="G37" s="8"/>
    </row>
  </sheetData>
  <mergeCells count="2">
    <mergeCell ref="A1:G1"/>
    <mergeCell ref="A2:G2"/>
  </mergeCells>
  <printOptions horizontalCentered="1"/>
  <pageMargins left="0.85" right="0.7" top="1.2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ExBA</vt:lpstr>
      <vt:lpstr>PropBA</vt:lpstr>
      <vt:lpstr>ExBA!Print_Area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Alan</dc:creator>
  <cp:lastModifiedBy>Alan Vilines</cp:lastModifiedBy>
  <cp:lastPrinted>2023-02-12T18:12:34Z</cp:lastPrinted>
  <dcterms:created xsi:type="dcterms:W3CDTF">2016-05-18T14:12:06Z</dcterms:created>
  <dcterms:modified xsi:type="dcterms:W3CDTF">2023-04-05T12:39:54Z</dcterms:modified>
</cp:coreProperties>
</file>