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E55B4520-9179-42AB-8398-7C8A051D2EAD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<sst xmlns="http://schemas.openxmlformats.org/spreadsheetml/2006/main" count="181" uniqueCount="120">
  <si>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</si>
  <si>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</si>
  <si>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</si>
  <si>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</si>
  <si>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</si>
  <si>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</si>
  <si>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</si>
  <si>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</si>
  <si>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</si>
  <si>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</si>
  <si>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</si>
  <si>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</si>
  <si>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</si>
  <si>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</si>
  <si>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</si>
  <si>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</si>
  <si>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</si>
  <si>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</si>
  <si>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</si>
  <si>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</si>
  <si>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</si>
  <si>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</si>
  <si>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</si>
  <si>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</si>
  <si>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</si>
  <si>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</si>
  <si>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</si>
  <si>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</si>
  <si>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</si>
  <si>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</si>
  <si>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</si>
  <si>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</si>
  <si>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</si>
  <si>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</si>
  <si>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</si>
  <si>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</si>
  <si>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</si>
  <si>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</si>
  <si>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</si>
  <si>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</si>
  <si>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</si>
  <si>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</si>
  <si>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</si>
  <si>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</si>
  <si>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</si>
  <si>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</si>
  <si>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</si>
  <si>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</si>
  <si>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</si>
  <si>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</si>
  <si>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</si>
  <si>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</si>
  <si>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</si>
  <si>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</si>
  <si>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</si>
  <si>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</si>
  <si>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</si>
  <si>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</si>
  <si>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</si>
  <si>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</si>
  <si>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</si>
  <si>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</si>
  <si>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</si>
  <si>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</si>
  <si>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</si>
  <si>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</si>
  <si>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</si>
  <si>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</si>
  <si>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</si>
  <si>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</si>
  <si>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</si>
  <si>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</si>
  <si>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</si>
  <si>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</si>
  <si>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</si>
  <si>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</si>
  <si>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</si>
  <si>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</si>
  <si>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</si>
  <si>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</si>
  <si>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</si>
  <si>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</si>
  <si>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</si>
  <si>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</si>
  <si>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</si>
  <si>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</si>
  <si>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</si>
  <si>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</si>
  <si>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</si>
  <si>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</si>
  <si>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</si>
  <si>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</si>
  <si>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</si>
  <si>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</si>
  <si>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</si>
  <si>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</si>
  <si>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</si>
  <si>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</si>
  <si>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</si>
  <si>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</si>
  <si>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</si>
  <si>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</si>
  <si>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</si>
  <si>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</si>
  <si>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</si>
  <si>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</si>
  <si>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</si>
  <si>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</si>
  <si>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</si>
  <si>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</si>
  <si>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</si>
  <si>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</si>
  <si>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</si>
  <si>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</si>
  <si>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</si>
  <si>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</si>
  <si>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February 2021</t>
  </si>
  <si>
    <t>December 2020</t>
  </si>
  <si>
    <t>Apr 01, 2021</t>
  </si>
  <si>
    <t>Mar 18,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</si>
</sst>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1" transitionEvaluation="1" transitionEntry="1">
    <pageSetUpPr fitToPage="1"/>
  </sheetPr>
  <dimension ref="A1:D57"/>
  <sheetViews>
    <sheetView showGridLines="0" topLeftCell="A31" zoomScale="154" zoomScaleNormal="154" workbookViewId="0">
      <selection activeCell="B30" sqref="B30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145926353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145926353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-4.8799999999999998E-3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-712120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-712120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-4.8799999999999998E-3</v>
      </c>
      <c r="C23" s="2" t="s">
        <v>0</v>
      </c>
    </row>
    <row r="24" spans="1:4" x14ac:dyDescent="0.15">
      <c r="A24" s="5" t="str">
        <f>A7</f>
        <v>February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-3.2200000000000002E-3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149625063</v>
      </c>
      <c r="C29" s="2" t="s">
        <v>0</v>
      </c>
      <c r="D29" s="13">
        <f>B34/B29</f>
        <v>-3.2200148179720397E-3</v>
      </c>
    </row>
    <row r="30" spans="1:4" x14ac:dyDescent="0.15">
      <c r="A30" s="1" t="s">
        <v>60</v>
      </c>
      <c r="B30" s="6">
        <v>-99733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149525330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-481794.92</v>
      </c>
      <c r="C34" s="2" t="s">
        <v>0</v>
      </c>
      <c r="D34" s="13">
        <f>B34/B29</f>
        <v>-3.2200148179720397E-3</v>
      </c>
    </row>
    <row r="35" spans="1:4" x14ac:dyDescent="0.15">
      <c r="A35" s="1" t="s">
        <v>72</v>
      </c>
      <c r="B35" s="11">
        <v>569.4</v>
      </c>
      <c r="C35" s="2" t="s">
        <v>0</v>
      </c>
    </row>
    <row r="36" spans="1:4" x14ac:dyDescent="0.15">
      <c r="A36" s="1" t="s">
        <v>76</v>
      </c>
      <c r="B36" s="11">
        <v>-354.48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-481579.99999999994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-3.2209999999999999E-3</v>
      </c>
      <c r="C40" s="2" t="s">
        <v>0</v>
      </c>
    </row>
    <row r="41" spans="1:4" x14ac:dyDescent="0.15">
      <c r="A41" s="5" t="str">
        <f>A7</f>
        <v>February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145926353</v>
      </c>
      <c r="C44" s="2" t="s">
        <v>0</v>
      </c>
    </row>
    <row r="45" spans="1:4" x14ac:dyDescent="0.15">
      <c r="A45" s="1" t="s">
        <v>87</v>
      </c>
      <c r="B45" s="7">
        <f>B32</f>
        <v>149525330</v>
      </c>
      <c r="C45" s="2" t="s">
        <v>0</v>
      </c>
    </row>
    <row r="46" spans="1:4" ht="12.75" thickBot="1" x14ac:dyDescent="0.2">
      <c r="A46" s="1" t="s">
        <v>89</v>
      </c>
      <c r="B46" s="35">
        <v>110087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-3709064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-2.5420000000000002E-2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-3.2200000000000002E-3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February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1312083392</v>
      </c>
      <c r="D15" s="6">
        <v>1242116124</v>
      </c>
      <c r="E15" s="6">
        <v>1202791</v>
      </c>
      <c r="F15" s="7">
        <f>C15-D15-E15</f>
        <v>68764477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124344733</v>
      </c>
      <c r="D18" s="6">
        <v>125989599</v>
      </c>
      <c r="E18" s="6">
        <v>120057</v>
      </c>
      <c r="F18" s="7">
        <f>C18-D18-E18</f>
        <v>-1764923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145926353</v>
      </c>
      <c r="D21" s="7">
        <f>BACKUP!B45</f>
        <v>149525330</v>
      </c>
      <c r="E21" s="7">
        <f>BACKUP!B46</f>
        <v>110087</v>
      </c>
      <c r="F21" s="7">
        <f>C21-D21-E21</f>
        <v>-3709064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1333665012</v>
      </c>
      <c r="D24" s="37">
        <f>D15-D18+D21</f>
        <v>1265651855</v>
      </c>
      <c r="E24" s="37">
        <f>E15-E18+E21</f>
        <v>1192821</v>
      </c>
      <c r="F24" s="37">
        <f>F15-F18+F21</f>
        <v>66820336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66820336</v>
      </c>
      <c r="F32" s="1" t="s">
        <v>64</v>
      </c>
    </row>
    <row r="33" spans="1:6" ht="12.75" thickBot="1" x14ac:dyDescent="0.2">
      <c r="B33" s="40" t="s">
        <v>14</v>
      </c>
      <c r="C33" s="7">
        <f>C24</f>
        <v>1333665012</v>
      </c>
      <c r="D33" s="3" t="s">
        <v>65</v>
      </c>
      <c r="E33" s="39">
        <f>ROUND(C32/C33,5)</f>
        <v>5.0099999999999999E-2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topLeftCell="A25" zoomScale="140" zoomScaleNormal="140" workbookViewId="0">
      <selection activeCell="D33" sqref="D3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February 2021</v>
      </c>
      <c r="C12" s="48"/>
      <c r="D12" s="42" t="s">
        <v>11</v>
      </c>
      <c r="E12" s="52" t="str">
        <f>B12</f>
        <v>February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145926353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-712120</v>
      </c>
    </row>
    <row r="17" spans="1:5" x14ac:dyDescent="0.15">
      <c r="A17" s="17" t="s">
        <v>25</v>
      </c>
      <c r="B17" s="18">
        <f>COMP!D21</f>
        <v>149525330</v>
      </c>
      <c r="C17" s="20"/>
      <c r="D17" s="17" t="s">
        <v>26</v>
      </c>
      <c r="E17" s="22">
        <f>B42</f>
        <v>44542.489999999932</v>
      </c>
    </row>
    <row r="18" spans="1:5" x14ac:dyDescent="0.15">
      <c r="A18" s="17" t="s">
        <v>28</v>
      </c>
      <c r="B18" s="47">
        <f>COMP!E21</f>
        <v>110087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149635417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-667577.51</v>
      </c>
    </row>
    <row r="22" spans="1:5" ht="13.5" thickTop="1" thickBot="1" x14ac:dyDescent="0.2">
      <c r="A22" s="17" t="s">
        <v>37</v>
      </c>
      <c r="B22" s="46">
        <f>B15-B20</f>
        <v>-3709064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145926353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-4.8799999999999998E-3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-3.2200000000000002E-3</v>
      </c>
      <c r="C29" s="20"/>
      <c r="D29" s="17" t="s">
        <v>52</v>
      </c>
      <c r="E29" s="25">
        <f>COMP!E33</f>
        <v>5.0099999999999999E-2</v>
      </c>
    </row>
    <row r="30" spans="1:5" x14ac:dyDescent="0.15">
      <c r="A30" s="17" t="s">
        <v>50</v>
      </c>
      <c r="B30" s="18">
        <f>BACKUP!B29</f>
        <v>149625063</v>
      </c>
      <c r="C30" s="20"/>
      <c r="D30" s="17" t="s">
        <v>54</v>
      </c>
      <c r="E30" s="26" t="str">
        <f>B12</f>
        <v>February 2021</v>
      </c>
    </row>
    <row r="31" spans="1:5" x14ac:dyDescent="0.15">
      <c r="A31" s="17" t="s">
        <v>51</v>
      </c>
      <c r="B31" s="47">
        <f>BACKUP!B30</f>
        <v>-99733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-2.5420000000000002E-2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149525330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-437037.51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0.94989999999999997</v>
      </c>
    </row>
    <row r="39" spans="1:5" x14ac:dyDescent="0.15">
      <c r="A39" s="17" t="s">
        <v>70</v>
      </c>
      <c r="B39" s="45">
        <f>BACKUP!B38</f>
        <v>-481579.99999999994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-4.5700000000000003E-3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-4.81E-3</v>
      </c>
    </row>
    <row r="42" spans="1:5" ht="12.75" thickBot="1" x14ac:dyDescent="0.2">
      <c r="A42" s="17" t="s">
        <v>80</v>
      </c>
      <c r="B42" s="50">
        <f>+B37-B39</f>
        <v>44542.489999999932</v>
      </c>
      <c r="C42" s="20"/>
      <c r="D42" s="17" t="s">
        <v>83</v>
      </c>
      <c r="E42" s="58">
        <f>E41*100</f>
        <v>-0.48099999999999998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-0.48099999999999998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2021-03-17T23:59:04Z</cp:lastPrinted>
  <dcterms:created xsi:type="dcterms:W3CDTF">1999-02-10T19:57:02Z</dcterms:created>
  <dcterms:modified xsi:type="dcterms:W3CDTF">2024-06-13T15:30:01Z</dcterms:modified>
</cp:coreProperties>
</file>