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2\"/>
    </mc:Choice>
  </mc:AlternateContent>
  <xr:revisionPtr revIDLastSave="0" documentId="13_ncr:1_{1C5D5B34-B678-4593-8B9C-58FAB3BEB3CA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3" l="1"/>
  <c r="E23" i="3"/>
  <c r="E40" i="3" s="1"/>
  <c r="E21" i="3"/>
  <c r="E17" i="3"/>
  <c r="B23" i="1"/>
  <c r="B42" i="3"/>
  <c r="B32" i="1"/>
  <c r="B34" i="3" s="1"/>
  <c r="D34" i="1" l="1"/>
  <c r="D29" i="1" l="1"/>
  <c r="B38" i="1" l="1"/>
  <c r="B40" i="1" s="1"/>
  <c r="B21" i="1"/>
  <c r="B57" i="1" l="1"/>
  <c r="B45" i="1"/>
  <c r="A24" i="1"/>
  <c r="F15" i="4" l="1"/>
  <c r="B29" i="3"/>
  <c r="B30" i="3"/>
  <c r="B31" i="3"/>
  <c r="D7" i="4"/>
  <c r="B12" i="3" s="1"/>
  <c r="E30" i="3" s="1"/>
  <c r="F18" i="4"/>
  <c r="E21" i="4"/>
  <c r="E24" i="4" s="1"/>
  <c r="B6" i="1"/>
  <c r="B14" i="1"/>
  <c r="A41" i="1"/>
  <c r="B44" i="1" l="1"/>
  <c r="B48" i="1" s="1"/>
  <c r="B50" i="1" s="1"/>
  <c r="E32" i="3" s="1"/>
  <c r="B39" i="3"/>
  <c r="E16" i="3"/>
  <c r="B18" i="3"/>
  <c r="E12" i="3"/>
  <c r="C21" i="4" l="1"/>
  <c r="C24" i="4" s="1"/>
  <c r="C33" i="4" s="1"/>
  <c r="D21" i="4"/>
  <c r="D24" i="4" s="1"/>
  <c r="B15" i="3"/>
  <c r="F21" i="4" l="1"/>
  <c r="F24" i="4" s="1"/>
  <c r="B17" i="3"/>
  <c r="B20" i="3" s="1"/>
  <c r="B22" i="3" s="1"/>
  <c r="C32" i="4" l="1"/>
  <c r="E33" i="4" s="1"/>
  <c r="E29" i="3" l="1"/>
  <c r="E38" i="3" s="1"/>
  <c r="E41" i="3" s="1"/>
  <c r="E42" i="3" l="1"/>
  <c r="E48" i="3" s="1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<sst xmlns="http://schemas.openxmlformats.org/spreadsheetml/2006/main" count="181" uniqueCount="120">
  <si>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</si>
  <si>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</si>
  <si>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</si>
  <si>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</si>
  <si>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</si>
  <si>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</si>
  <si>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</si>
  <si>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</si>
  <si>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</si>
  <si>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</si>
  <si>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</si>
  <si>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</si>
  <si>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</si>
  <si>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</si>
  <si>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</si>
  <si>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</si>
  <si>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</si>
  <si>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</si>
  <si>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</si>
  <si>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</si>
  <si>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</si>
  <si>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</si>
  <si>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</si>
  <si>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</si>
  <si>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</si>
  <si>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</si>
  <si>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</si>
  <si>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</si>
  <si>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</si>
  <si>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</si>
  <si>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</si>
  <si>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</si>
  <si>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</si>
  <si>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</si>
  <si>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</si>
  <si>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</si>
  <si>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</si>
  <si>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</si>
  <si>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</si>
  <si>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</si>
  <si>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</si>
  <si>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</si>
  <si>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</si>
  <si>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</si>
  <si>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</si>
  <si>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</si>
  <si>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</si>
  <si>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</si>
  <si>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</si>
  <si>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</si>
  <si>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</si>
  <si>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</si>
  <si>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</si>
  <si>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</si>
  <si>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</si>
  <si>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</si>
  <si>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</si>
  <si>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</si>
  <si>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</si>
  <si>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</si>
  <si>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</si>
  <si>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</si>
  <si>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</si>
  <si>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</si>
  <si>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</si>
  <si>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</si>
  <si>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</si>
  <si>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</si>
  <si>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</si>
  <si>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</si>
  <si>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</si>
  <si>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</si>
  <si>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</si>
  <si>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</si>
  <si>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</si>
  <si>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</si>
  <si>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</si>
  <si>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</si>
  <si>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</si>
  <si>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</si>
  <si>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</si>
  <si>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</si>
  <si>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</si>
  <si>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</si>
  <si>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</si>
  <si>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</si>
  <si>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</si>
  <si>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</si>
  <si>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</si>
  <si>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</si>
  <si>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</si>
  <si>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</si>
  <si>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</si>
  <si>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</si>
  <si>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</si>
  <si>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</si>
  <si>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</si>
  <si>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</si>
  <si>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</si>
  <si>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</si>
  <si>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</si>
  <si>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</si>
  <si>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</si>
  <si>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</si>
  <si>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</si>
  <si>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</si>
  <si>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</si>
  <si>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</si>
  <si>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</si>
  <si>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</si>
  <si>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</si>
  <si>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</si>
  <si>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</si>
  <si>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</si>
  <si>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</si>
  <si>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</si>
  <si>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October 2022</t>
  </si>
  <si>
    <t>August 2022</t>
  </si>
  <si>
    <t>Dec 01, 2022</t>
  </si>
  <si>
    <t>Nov 05,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</si>
</sst>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1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>
    <pageSetUpPr fitToPage="1"/>
  </sheetPr>
  <dimension ref="A1:D57"/>
  <sheetViews>
    <sheetView showGridLines="0" zoomScale="154" zoomScaleNormal="154" workbookViewId="0">
      <selection activeCell="B46" sqref="B46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88895257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88895257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2.128E-2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1891692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1891692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2.128E-2</v>
      </c>
      <c r="C23" s="2" t="s">
        <v>0</v>
      </c>
    </row>
    <row r="24" spans="1:4" x14ac:dyDescent="0.15">
      <c r="A24" s="5" t="str">
        <f>A7</f>
        <v>October 2022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1.5049999999999999E-2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83240428</v>
      </c>
      <c r="C29" s="2" t="s">
        <v>0</v>
      </c>
      <c r="D29" s="13">
        <f>B34/B29</f>
        <v>1.5061623662002314E-2</v>
      </c>
    </row>
    <row r="30" spans="1:4" x14ac:dyDescent="0.15">
      <c r="A30" s="1" t="s">
        <v>60</v>
      </c>
      <c r="B30" s="6">
        <v>-1073224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82167204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1253736</v>
      </c>
      <c r="C34" s="2" t="s">
        <v>0</v>
      </c>
      <c r="D34" s="13">
        <f>B34/B29</f>
        <v>1.5061623662002314E-2</v>
      </c>
    </row>
    <row r="35" spans="1:4" x14ac:dyDescent="0.15">
      <c r="A35" s="1" t="s">
        <v>72</v>
      </c>
      <c r="B35" s="11">
        <v>-16330.15</v>
      </c>
      <c r="C35" s="2" t="s">
        <v>0</v>
      </c>
    </row>
    <row r="36" spans="1:4" x14ac:dyDescent="0.15">
      <c r="A36" s="1" t="s">
        <v>76</v>
      </c>
      <c r="B36" s="11">
        <v>1123.83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1238529.6800000002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1.5073E-2</v>
      </c>
      <c r="C40" s="2" t="s">
        <v>0</v>
      </c>
    </row>
    <row r="41" spans="1:4" x14ac:dyDescent="0.15">
      <c r="A41" s="5" t="str">
        <f>A7</f>
        <v>October 2022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88895257</v>
      </c>
      <c r="C44" s="2" t="s">
        <v>0</v>
      </c>
    </row>
    <row r="45" spans="1:4" x14ac:dyDescent="0.15">
      <c r="A45" s="1" t="s">
        <v>87</v>
      </c>
      <c r="B45" s="7">
        <f>B32</f>
        <v>82167204</v>
      </c>
      <c r="C45" s="2" t="s">
        <v>0</v>
      </c>
    </row>
    <row r="46" spans="1:4" ht="12.75" thickBot="1" x14ac:dyDescent="0.2">
      <c r="A46" s="1" t="s">
        <v>89</v>
      </c>
      <c r="B46" s="35">
        <v>74673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6653380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7.485E-2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1.507E-2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A7" zoomScale="130" zoomScaleNormal="130" workbookViewId="0">
      <selection activeCell="D16" sqref="D16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October 2022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1340599614</v>
      </c>
      <c r="D15" s="6">
        <v>1277140845</v>
      </c>
      <c r="E15" s="6">
        <v>1127438</v>
      </c>
      <c r="F15" s="7">
        <f>C15-D15-E15</f>
        <v>62331331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89922621</v>
      </c>
      <c r="D18" s="6">
        <v>84594701</v>
      </c>
      <c r="E18" s="6">
        <v>82458</v>
      </c>
      <c r="F18" s="7">
        <f>C18-D18-E18</f>
        <v>5245462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88895257</v>
      </c>
      <c r="D21" s="7">
        <f>BACKUP!B45</f>
        <v>82167204</v>
      </c>
      <c r="E21" s="7">
        <f>BACKUP!B46</f>
        <v>74673</v>
      </c>
      <c r="F21" s="7">
        <f>C21-D21-E21</f>
        <v>6653380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1339572250</v>
      </c>
      <c r="D24" s="37">
        <f>D15-D18+D21</f>
        <v>1274713348</v>
      </c>
      <c r="E24" s="37">
        <f>E15-E18+E21</f>
        <v>1119653</v>
      </c>
      <c r="F24" s="37">
        <f>F15-F18+F21</f>
        <v>63739249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63739249</v>
      </c>
      <c r="F32" s="1" t="s">
        <v>64</v>
      </c>
    </row>
    <row r="33" spans="1:6" ht="12.75" thickBot="1" x14ac:dyDescent="0.2">
      <c r="B33" s="40" t="s">
        <v>14</v>
      </c>
      <c r="C33" s="7">
        <f>C24</f>
        <v>1339572250</v>
      </c>
      <c r="D33" s="3" t="s">
        <v>65</v>
      </c>
      <c r="E33" s="39">
        <f>ROUND(C32/C33,5)</f>
        <v>4.7579999999999997E-2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tabSelected="1" topLeftCell="A28" zoomScale="140" zoomScaleNormal="140" workbookViewId="0">
      <selection activeCell="H26" sqref="H26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October 2022</v>
      </c>
      <c r="C12" s="48"/>
      <c r="D12" s="42" t="s">
        <v>11</v>
      </c>
      <c r="E12" s="52" t="str">
        <f>B12</f>
        <v>October 2022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88895257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1891692</v>
      </c>
    </row>
    <row r="17" spans="1:8" x14ac:dyDescent="0.15">
      <c r="A17" s="17" t="s">
        <v>25</v>
      </c>
      <c r="B17" s="18">
        <f>COMP!D21</f>
        <v>82167204</v>
      </c>
      <c r="C17" s="20"/>
      <c r="D17" s="17" t="s">
        <v>26</v>
      </c>
      <c r="E17" s="22">
        <f>B42</f>
        <v>393167.31999999983</v>
      </c>
    </row>
    <row r="18" spans="1:8" x14ac:dyDescent="0.15">
      <c r="A18" s="17" t="s">
        <v>28</v>
      </c>
      <c r="B18" s="47">
        <f>COMP!E21</f>
        <v>74673</v>
      </c>
      <c r="C18" s="20"/>
      <c r="D18" s="17" t="s">
        <v>113</v>
      </c>
      <c r="E18" s="66">
        <v>0</v>
      </c>
    </row>
    <row r="19" spans="1:8" x14ac:dyDescent="0.15">
      <c r="A19" s="20"/>
      <c r="B19" s="53"/>
      <c r="C19" s="20"/>
      <c r="D19" s="20"/>
      <c r="E19" s="23"/>
    </row>
    <row r="20" spans="1:8" ht="12.75" thickBot="1" x14ac:dyDescent="0.2">
      <c r="A20" s="17" t="s">
        <v>31</v>
      </c>
      <c r="B20" s="46">
        <f>B17+B18</f>
        <v>82241877</v>
      </c>
      <c r="C20" s="20"/>
      <c r="D20" s="17" t="s">
        <v>32</v>
      </c>
      <c r="E20" s="22"/>
    </row>
    <row r="21" spans="1:8" ht="13.5" thickTop="1" thickBot="1" x14ac:dyDescent="0.2">
      <c r="A21" s="20"/>
      <c r="B21" s="21"/>
      <c r="C21" s="20"/>
      <c r="D21" s="17" t="s">
        <v>35</v>
      </c>
      <c r="E21" s="50">
        <f>+E16+E17-E18</f>
        <v>2284859.3199999998</v>
      </c>
    </row>
    <row r="22" spans="1:8" ht="13.5" thickTop="1" thickBot="1" x14ac:dyDescent="0.2">
      <c r="A22" s="17" t="s">
        <v>37</v>
      </c>
      <c r="B22" s="46">
        <f>B15-B20</f>
        <v>6653380</v>
      </c>
      <c r="C22" s="20"/>
      <c r="D22" s="20"/>
      <c r="E22" s="21"/>
    </row>
    <row r="23" spans="1:8" ht="12.75" thickTop="1" x14ac:dyDescent="0.15">
      <c r="A23" s="20"/>
      <c r="B23" s="21"/>
      <c r="C23" s="20"/>
      <c r="D23" s="17" t="s">
        <v>39</v>
      </c>
      <c r="E23" s="18">
        <f>BACKUP!B14</f>
        <v>88895257</v>
      </c>
    </row>
    <row r="24" spans="1:8" x14ac:dyDescent="0.15">
      <c r="A24" s="20"/>
      <c r="B24" s="20"/>
      <c r="C24" s="20"/>
      <c r="D24" s="17" t="s">
        <v>41</v>
      </c>
      <c r="E24" s="20"/>
    </row>
    <row r="25" spans="1:8" x14ac:dyDescent="0.15">
      <c r="A25" s="20"/>
      <c r="B25" s="20"/>
      <c r="C25" s="20"/>
      <c r="D25" s="17" t="s">
        <v>43</v>
      </c>
      <c r="E25" s="51">
        <f>ROUND(E16/E23,5)</f>
        <v>2.128E-2</v>
      </c>
    </row>
    <row r="26" spans="1:8" x14ac:dyDescent="0.15">
      <c r="A26" s="20"/>
      <c r="B26" s="20"/>
      <c r="C26" s="20"/>
      <c r="D26" s="17"/>
      <c r="E26" s="24"/>
    </row>
    <row r="27" spans="1:8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8" x14ac:dyDescent="0.15">
      <c r="A28" s="17"/>
      <c r="B28" s="23"/>
      <c r="C28" s="20"/>
      <c r="D28" s="17"/>
      <c r="E28" s="23"/>
    </row>
    <row r="29" spans="1:8" x14ac:dyDescent="0.15">
      <c r="A29" s="17" t="s">
        <v>47</v>
      </c>
      <c r="B29" s="24">
        <f>BACKUP!B27</f>
        <v>1.5049999999999999E-2</v>
      </c>
      <c r="C29" s="20"/>
      <c r="D29" s="17" t="s">
        <v>52</v>
      </c>
      <c r="E29" s="25">
        <f>COMP!E33</f>
        <v>4.7579999999999997E-2</v>
      </c>
    </row>
    <row r="30" spans="1:8" x14ac:dyDescent="0.15">
      <c r="A30" s="17" t="s">
        <v>50</v>
      </c>
      <c r="B30" s="18">
        <f>BACKUP!B29</f>
        <v>83240428</v>
      </c>
      <c r="C30" s="20"/>
      <c r="D30" s="17" t="s">
        <v>54</v>
      </c>
      <c r="E30" s="26" t="str">
        <f>B12</f>
        <v>October 2022</v>
      </c>
    </row>
    <row r="31" spans="1:8" x14ac:dyDescent="0.15">
      <c r="A31" s="17" t="s">
        <v>51</v>
      </c>
      <c r="B31" s="47">
        <f>BACKUP!B30</f>
        <v>-1073224</v>
      </c>
      <c r="C31" s="20"/>
      <c r="D31" s="17" t="s">
        <v>56</v>
      </c>
      <c r="E31" s="20"/>
    </row>
    <row r="32" spans="1:8" x14ac:dyDescent="0.15">
      <c r="A32" s="20"/>
      <c r="B32" s="23"/>
      <c r="C32" s="20"/>
      <c r="D32" s="17" t="s">
        <v>59</v>
      </c>
      <c r="E32" s="49">
        <f>BACKUP!B50</f>
        <v>7.485E-2</v>
      </c>
      <c r="H32" s="71"/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82167204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1631697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5">
        <f>1-E29</f>
        <v>0.95242000000000004</v>
      </c>
    </row>
    <row r="39" spans="1:5" x14ac:dyDescent="0.15">
      <c r="A39" s="17" t="s">
        <v>70</v>
      </c>
      <c r="B39" s="45">
        <f>BACKUP!B38</f>
        <v>1238529.6800000002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2.5700000000000001E-2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2.6980000000000001E-2</v>
      </c>
    </row>
    <row r="42" spans="1:5" ht="12.75" thickBot="1" x14ac:dyDescent="0.2">
      <c r="A42" s="17" t="s">
        <v>80</v>
      </c>
      <c r="B42" s="50">
        <f>+B37-B39</f>
        <v>393167.31999999983</v>
      </c>
      <c r="C42" s="20"/>
      <c r="D42" s="17" t="s">
        <v>83</v>
      </c>
      <c r="E42" s="58">
        <f>E41*100</f>
        <v>2.698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2.698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2022-11-05T15:12:19Z</cp:lastPrinted>
  <dcterms:created xsi:type="dcterms:W3CDTF">1999-02-10T19:57:02Z</dcterms:created>
  <dcterms:modified xsi:type="dcterms:W3CDTF">2024-06-13T15:35:25Z</dcterms:modified>
</cp:coreProperties>
</file>