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654BD7D6-DC7C-4DCB-B606-819F217FC501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3" l="1"/>
  <c r="E41" i="3"/>
  <c r="E40" i="3"/>
  <c r="E38" i="3"/>
  <c r="E25" i="3"/>
  <c r="E23" i="3"/>
  <c r="E21" i="3"/>
  <c r="B42" i="3"/>
  <c r="B50" i="1" l="1"/>
  <c r="E30" i="3"/>
  <c r="B32" i="1"/>
  <c r="B23" i="1"/>
  <c r="D34" i="1" l="1"/>
  <c r="B38" i="1"/>
  <c r="D29" i="1"/>
  <c r="B21" i="1"/>
  <c r="B57" i="1" l="1"/>
  <c r="B40" i="1"/>
  <c r="B45" i="1"/>
  <c r="A24" i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48" i="1" s="1"/>
  <c r="E32" i="3" s="1"/>
  <c r="A41" i="1"/>
  <c r="B39" i="3" l="1"/>
  <c r="E17" i="3" s="1"/>
  <c r="E16" i="3"/>
  <c r="B18" i="3"/>
  <c r="B34" i="3"/>
  <c r="C21" i="4"/>
  <c r="C24" i="4" s="1"/>
  <c r="C33" i="4" s="1"/>
  <c r="E12" i="3"/>
  <c r="D21" i="4" l="1"/>
  <c r="D24" i="4" s="1"/>
  <c r="B15" i="3"/>
  <c r="F21" i="4" l="1"/>
  <c r="F24" i="4" s="1"/>
  <c r="B17" i="3"/>
  <c r="B20" i="3" s="1"/>
  <c r="B22" i="3" s="1"/>
  <c r="C32" i="4" l="1"/>
  <c r="E33" i="4" s="1"/>
  <c r="E29" i="3" l="1"/>
  <c r="E48" i="3" s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<sst xmlns="http://schemas.openxmlformats.org/spreadsheetml/2006/main" count="181" uniqueCount="120">
  <si>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</si>
  <si>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</si>
  <si>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</si>
  <si>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</si>
  <si>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</si>
  <si>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</si>
  <si>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</si>
  <si>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</si>
  <si>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</si>
  <si>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</si>
  <si>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</si>
  <si>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</si>
  <si>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</si>
  <si>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</si>
  <si>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</si>
  <si>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</si>
  <si>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</si>
  <si>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</si>
  <si>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</si>
  <si>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</si>
  <si>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</si>
  <si>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</si>
  <si>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</si>
  <si>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</si>
  <si>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</si>
  <si>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</si>
  <si>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</si>
  <si>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</si>
  <si>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</si>
  <si>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</si>
  <si>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</si>
  <si>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</si>
  <si>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</si>
  <si>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</si>
  <si>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</si>
  <si>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</si>
  <si>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</si>
  <si>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</si>
  <si>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</si>
  <si>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</si>
  <si>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</si>
  <si>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</si>
  <si>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</si>
  <si>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</si>
  <si>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</si>
  <si>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</si>
  <si>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</si>
  <si>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</si>
  <si>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</si>
  <si>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</si>
  <si>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</si>
  <si>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</si>
  <si>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</si>
  <si>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</si>
  <si>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</si>
  <si>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</si>
  <si>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</si>
  <si>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</si>
  <si>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</si>
  <si>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</si>
  <si>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</si>
  <si>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</si>
  <si>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</si>
  <si>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</si>
  <si>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</si>
  <si>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</si>
  <si>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</si>
  <si>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</si>
  <si>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</si>
  <si>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</si>
  <si>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</si>
  <si>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</si>
  <si>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</si>
  <si>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</si>
  <si>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</si>
  <si>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</si>
  <si>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</si>
  <si>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</si>
  <si>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</si>
  <si>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</si>
  <si>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</si>
  <si>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</si>
  <si>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</si>
  <si>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</si>
  <si>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</si>
  <si>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</si>
  <si>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</si>
  <si>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</si>
  <si>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</si>
  <si>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</si>
  <si>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</si>
  <si>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</si>
  <si>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</si>
  <si>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</si>
  <si>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</si>
  <si>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</si>
  <si>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</si>
  <si>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</si>
  <si>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</si>
  <si>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</si>
  <si>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</si>
  <si>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</si>
  <si>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</si>
  <si>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</si>
  <si>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</si>
  <si>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</si>
  <si>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</si>
  <si>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</si>
  <si>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</si>
  <si>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</si>
  <si>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</si>
  <si>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</si>
  <si>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</si>
  <si>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</si>
  <si>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</si>
  <si>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</si>
  <si>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August 2022</t>
  </si>
  <si>
    <t>June 2022</t>
  </si>
  <si>
    <t>Oct 01, 2022</t>
  </si>
  <si>
    <t>Sep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</si>
</sst>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2" transitionEvaluation="1" transitionEntry="1">
    <pageSetUpPr fitToPage="1"/>
  </sheetPr>
  <dimension ref="A1:D57"/>
  <sheetViews>
    <sheetView showGridLines="0" topLeftCell="A42" zoomScale="154" zoomScaleNormal="154" workbookViewId="0">
      <selection activeCell="F50" sqref="F50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113621491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113621491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1.486E-2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1688414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1688414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1.486E-2</v>
      </c>
      <c r="C23" s="2" t="s">
        <v>0</v>
      </c>
    </row>
    <row r="24" spans="1:4" x14ac:dyDescent="0.15">
      <c r="A24" s="5" t="str">
        <f>A7</f>
        <v>August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9.1299999999999992E-3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110481011</v>
      </c>
      <c r="C29" s="2" t="s">
        <v>0</v>
      </c>
      <c r="D29" s="13">
        <f>B34/B29</f>
        <v>9.1329939042646881E-3</v>
      </c>
    </row>
    <row r="30" spans="1:4" x14ac:dyDescent="0.15">
      <c r="A30" s="1" t="s">
        <v>60</v>
      </c>
      <c r="B30" s="6">
        <v>-108831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110372180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1009022.4</v>
      </c>
      <c r="C34" s="2" t="s">
        <v>0</v>
      </c>
      <c r="D34" s="13">
        <f>B34/B29</f>
        <v>9.1329939042646881E-3</v>
      </c>
    </row>
    <row r="35" spans="1:4" x14ac:dyDescent="0.15">
      <c r="A35" s="1" t="s">
        <v>72</v>
      </c>
      <c r="B35" s="11">
        <v>-1013.19</v>
      </c>
      <c r="C35" s="2" t="s">
        <v>0</v>
      </c>
    </row>
    <row r="36" spans="1:4" x14ac:dyDescent="0.15">
      <c r="A36" s="1" t="s">
        <v>76</v>
      </c>
      <c r="B36" s="11">
        <v>836.89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1008846.1000000001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9.1400000000000006E-3</v>
      </c>
      <c r="C40" s="2" t="s">
        <v>0</v>
      </c>
    </row>
    <row r="41" spans="1:4" x14ac:dyDescent="0.15">
      <c r="A41" s="5" t="str">
        <f>A7</f>
        <v>August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113621491</v>
      </c>
      <c r="C44" s="2" t="s">
        <v>0</v>
      </c>
    </row>
    <row r="45" spans="1:4" x14ac:dyDescent="0.15">
      <c r="A45" s="1" t="s">
        <v>87</v>
      </c>
      <c r="B45" s="7">
        <f>B32</f>
        <v>110372180</v>
      </c>
      <c r="C45" s="2" t="s">
        <v>0</v>
      </c>
    </row>
    <row r="46" spans="1:4" ht="12.75" thickBot="1" x14ac:dyDescent="0.2">
      <c r="A46" s="1" t="s">
        <v>89</v>
      </c>
      <c r="B46" s="35">
        <v>91664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3157647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2.7789999999999999E-2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9.1400000000000006E-3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0" zoomScale="130" zoomScaleNormal="130" workbookViewId="0">
      <selection activeCell="E19" sqref="E19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August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1346408666</v>
      </c>
      <c r="D15" s="6">
        <v>1280971276</v>
      </c>
      <c r="E15" s="6">
        <v>1132444</v>
      </c>
      <c r="F15" s="7">
        <f>C15-D15-E15</f>
        <v>64304946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117691732</v>
      </c>
      <c r="D18" s="6">
        <v>111271121</v>
      </c>
      <c r="E18" s="6">
        <v>94790</v>
      </c>
      <c r="F18" s="7">
        <f>C18-D18-E18</f>
        <v>6325821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113621491</v>
      </c>
      <c r="D21" s="7">
        <f>BACKUP!B45</f>
        <v>110372180</v>
      </c>
      <c r="E21" s="7">
        <f>BACKUP!B46</f>
        <v>91664</v>
      </c>
      <c r="F21" s="7">
        <f>C21-D21-E21</f>
        <v>3157647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1342338425</v>
      </c>
      <c r="D24" s="37">
        <f>D15-D18+D21</f>
        <v>1280072335</v>
      </c>
      <c r="E24" s="37">
        <f>E15-E18+E21</f>
        <v>1129318</v>
      </c>
      <c r="F24" s="37">
        <f>F15-F18+F21</f>
        <v>61136772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61136772</v>
      </c>
      <c r="F32" s="1" t="s">
        <v>64</v>
      </c>
    </row>
    <row r="33" spans="1:6" ht="12.75" thickBot="1" x14ac:dyDescent="0.2">
      <c r="B33" s="40" t="s">
        <v>14</v>
      </c>
      <c r="C33" s="7">
        <f>C24</f>
        <v>1342338425</v>
      </c>
      <c r="D33" s="3" t="s">
        <v>65</v>
      </c>
      <c r="E33" s="39">
        <f>ROUND(C32/C33,5)</f>
        <v>4.5539999999999997E-2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15" zoomScale="140" zoomScaleNormal="140" workbookViewId="0">
      <selection activeCell="H38" sqref="H38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August 2022</v>
      </c>
      <c r="C12" s="48"/>
      <c r="D12" s="42" t="s">
        <v>11</v>
      </c>
      <c r="E12" s="52" t="str">
        <f>B12</f>
        <v>August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113621491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1688414</v>
      </c>
    </row>
    <row r="17" spans="1:8" x14ac:dyDescent="0.15">
      <c r="A17" s="17" t="s">
        <v>25</v>
      </c>
      <c r="B17" s="18">
        <f>COMP!D21</f>
        <v>110372180</v>
      </c>
      <c r="C17" s="20"/>
      <c r="D17" s="17" t="s">
        <v>26</v>
      </c>
      <c r="E17" s="22">
        <f>B42</f>
        <v>-56717.000000000116</v>
      </c>
    </row>
    <row r="18" spans="1:8" x14ac:dyDescent="0.15">
      <c r="A18" s="17" t="s">
        <v>28</v>
      </c>
      <c r="B18" s="47">
        <f>COMP!E21</f>
        <v>91664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110463844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1631697</v>
      </c>
    </row>
    <row r="22" spans="1:8" ht="13.5" thickTop="1" thickBot="1" x14ac:dyDescent="0.2">
      <c r="A22" s="17" t="s">
        <v>37</v>
      </c>
      <c r="B22" s="46">
        <f>B15-B20</f>
        <v>3157647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113621491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1.486E-2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9.1299999999999992E-3</v>
      </c>
      <c r="C29" s="20"/>
      <c r="D29" s="17" t="s">
        <v>52</v>
      </c>
      <c r="E29" s="25">
        <f>COMP!E33</f>
        <v>4.5539999999999997E-2</v>
      </c>
    </row>
    <row r="30" spans="1:8" x14ac:dyDescent="0.15">
      <c r="A30" s="17" t="s">
        <v>50</v>
      </c>
      <c r="B30" s="18">
        <f>BACKUP!B29</f>
        <v>110481011</v>
      </c>
      <c r="C30" s="20"/>
      <c r="D30" s="17" t="s">
        <v>54</v>
      </c>
      <c r="E30" s="26" t="str">
        <f>B12</f>
        <v>August 2022</v>
      </c>
    </row>
    <row r="31" spans="1:8" x14ac:dyDescent="0.15">
      <c r="A31" s="17" t="s">
        <v>51</v>
      </c>
      <c r="B31" s="47">
        <f>BACKUP!B30</f>
        <v>-108831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2.7789999999999999E-2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110372180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952129.1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0.95445999999999998</v>
      </c>
    </row>
    <row r="39" spans="1:5" x14ac:dyDescent="0.15">
      <c r="A39" s="17" t="s">
        <v>70</v>
      </c>
      <c r="B39" s="45">
        <f>BACKUP!B38</f>
        <v>1008846.1000000001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1.436E-2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1.5049999999999999E-2</v>
      </c>
    </row>
    <row r="42" spans="1:5" ht="12.75" thickBot="1" x14ac:dyDescent="0.2">
      <c r="A42" s="17" t="s">
        <v>80</v>
      </c>
      <c r="B42" s="50">
        <f>+B37-B39</f>
        <v>-56717.000000000116</v>
      </c>
      <c r="C42" s="20"/>
      <c r="D42" s="17" t="s">
        <v>83</v>
      </c>
      <c r="E42" s="58">
        <f>E41*100</f>
        <v>1.5049999999999999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1.5049999999999999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2022-09-19T12:56:41Z</cp:lastPrinted>
  <dcterms:created xsi:type="dcterms:W3CDTF">1999-02-10T19:57:02Z</dcterms:created>
  <dcterms:modified xsi:type="dcterms:W3CDTF">2024-06-13T15:34:57Z</dcterms:modified>
</cp:coreProperties>
</file>