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0E354EEB-BFB6-4D5A-BCCB-6E16AF146722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23" i="1"/>
  <c r="B21" i="1"/>
  <c r="E40" i="3"/>
  <c r="E25" i="3"/>
  <c r="C33" i="4"/>
  <c r="B57" i="1"/>
  <c r="D29" i="1" l="1"/>
  <c r="D34" i="1"/>
  <c r="A24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38" i="1"/>
  <c r="A41" i="1"/>
  <c r="B40" i="1" l="1"/>
  <c r="B39" i="3"/>
  <c r="B42" i="3" s="1"/>
  <c r="E16" i="3"/>
  <c r="B18" i="3"/>
  <c r="E23" i="3"/>
  <c r="B34" i="3"/>
  <c r="B45" i="1"/>
  <c r="B48" i="1" s="1"/>
  <c r="C21" i="4"/>
  <c r="C24" i="4" s="1"/>
  <c r="E30" i="3"/>
  <c r="E12" i="3"/>
  <c r="B50" i="1" l="1"/>
  <c r="E32" i="3" s="1"/>
  <c r="E17" i="3"/>
  <c r="E21" i="3" s="1"/>
  <c r="D21" i="4"/>
  <c r="D24" i="4" s="1"/>
  <c r="B15" i="3"/>
  <c r="F21" i="4" l="1"/>
  <c r="F24" i="4" s="1"/>
  <c r="C32" i="4" s="1"/>
  <c r="E33" i="4" s="1"/>
  <c r="B17" i="3"/>
  <c r="B20" i="3" s="1"/>
  <c r="B22" i="3" s="1"/>
  <c r="E29" i="3" l="1"/>
  <c r="E38" i="3" s="1"/>
  <c r="E41" i="3" s="1"/>
  <c r="E42" i="3" s="1"/>
  <c r="E48" i="3" l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<sst xmlns="http://schemas.openxmlformats.org/spreadsheetml/2006/main" count="181" uniqueCount="120">
  <si>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</si>
  <si>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</si>
  <si>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</si>
  <si>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</si>
  <si>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</si>
  <si>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</si>
  <si>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</si>
  <si>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</si>
  <si>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</si>
  <si>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</si>
  <si>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</si>
  <si>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</si>
  <si>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</si>
  <si>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</si>
  <si>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</si>
  <si>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</si>
  <si>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</si>
  <si>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</si>
  <si>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</si>
  <si>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</si>
  <si>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</si>
  <si>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</si>
  <si>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</si>
  <si>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</si>
  <si>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</si>
  <si>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</si>
  <si>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</si>
  <si>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</si>
  <si>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</si>
  <si>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</si>
  <si>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</si>
  <si>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</si>
  <si>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</si>
  <si>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</si>
  <si>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</si>
  <si>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</si>
  <si>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</si>
  <si>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</si>
  <si>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</si>
  <si>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</si>
  <si>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</si>
  <si>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</si>
  <si>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</si>
  <si>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</si>
  <si>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</si>
  <si>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</si>
  <si>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</si>
  <si>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</si>
  <si>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</si>
  <si>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</si>
  <si>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</si>
  <si>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</si>
  <si>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</si>
  <si>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</si>
  <si>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</si>
  <si>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</si>
  <si>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</si>
  <si>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</si>
  <si>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</si>
  <si>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</si>
  <si>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</si>
  <si>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</si>
  <si>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</si>
  <si>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</si>
  <si>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</si>
  <si>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</si>
  <si>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</si>
  <si>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</si>
  <si>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</si>
  <si>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</si>
  <si>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</si>
  <si>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</si>
  <si>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</si>
  <si>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</si>
  <si>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</si>
  <si>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</si>
  <si>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</si>
  <si>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</si>
  <si>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</si>
  <si>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</si>
  <si>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</si>
  <si>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</si>
  <si>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</si>
  <si>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</si>
  <si>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</si>
  <si>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</si>
  <si>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</si>
  <si>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</si>
  <si>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</si>
  <si>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</si>
  <si>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</si>
  <si>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</si>
  <si>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</si>
  <si>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</si>
  <si>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</si>
  <si>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</si>
  <si>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</si>
  <si>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</si>
  <si>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</si>
  <si>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</si>
  <si>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</si>
  <si>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</si>
  <si>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</si>
  <si>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</si>
  <si>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</si>
  <si>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</si>
  <si>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</si>
  <si>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</si>
  <si>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</si>
  <si>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</si>
  <si>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</si>
  <si>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</si>
  <si>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</si>
  <si>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</si>
  <si>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</si>
  <si>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</si>
  <si>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March 2022</t>
  </si>
  <si>
    <t>January 2022</t>
  </si>
  <si>
    <t>May 01, 2022</t>
  </si>
  <si>
    <t>Apr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</si>
</sst>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5" transitionEvaluation="1" transitionEntry="1">
    <pageSetUpPr fitToPage="1"/>
  </sheetPr>
  <dimension ref="A1:D57"/>
  <sheetViews>
    <sheetView showGridLines="0" topLeftCell="A25" zoomScale="154" zoomScaleNormal="154" workbookViewId="0">
      <selection activeCell="B50" sqref="B50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108012134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108012134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1.001E-2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1081201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1081201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1.001E-2</v>
      </c>
      <c r="C23" s="2" t="s">
        <v>0</v>
      </c>
    </row>
    <row r="24" spans="1:4" x14ac:dyDescent="0.15">
      <c r="A24" s="5" t="str">
        <f>A7</f>
        <v>March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7.2700000000000004E-3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106946516</v>
      </c>
      <c r="C29" s="2" t="s">
        <v>0</v>
      </c>
      <c r="D29" s="13">
        <f>B34/B29</f>
        <v>7.2723742585499461E-3</v>
      </c>
    </row>
    <row r="30" spans="1:4" x14ac:dyDescent="0.15">
      <c r="A30" s="1" t="s">
        <v>60</v>
      </c>
      <c r="B30" s="6">
        <v>-64039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106882477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777755.09</v>
      </c>
      <c r="C34" s="2" t="s">
        <v>0</v>
      </c>
      <c r="D34" s="13">
        <f>B34/B29</f>
        <v>7.2723742585499461E-3</v>
      </c>
    </row>
    <row r="35" spans="1:4" x14ac:dyDescent="0.15">
      <c r="A35" s="1" t="s">
        <v>72</v>
      </c>
      <c r="B35" s="11">
        <v>-2154.34</v>
      </c>
      <c r="C35" s="2" t="s">
        <v>0</v>
      </c>
    </row>
    <row r="36" spans="1:4" x14ac:dyDescent="0.15">
      <c r="A36" s="1" t="s">
        <v>76</v>
      </c>
      <c r="B36" s="11">
        <v>882.32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776483.07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7.2649999999999998E-3</v>
      </c>
      <c r="C40" s="2" t="s">
        <v>0</v>
      </c>
    </row>
    <row r="41" spans="1:4" x14ac:dyDescent="0.15">
      <c r="A41" s="5" t="str">
        <f>A7</f>
        <v>March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108012134</v>
      </c>
      <c r="C44" s="2" t="s">
        <v>0</v>
      </c>
    </row>
    <row r="45" spans="1:4" x14ac:dyDescent="0.15">
      <c r="A45" s="1" t="s">
        <v>87</v>
      </c>
      <c r="B45" s="7">
        <f>B32</f>
        <v>106882477</v>
      </c>
      <c r="C45" s="2" t="s">
        <v>0</v>
      </c>
    </row>
    <row r="46" spans="1:4" ht="12.75" thickBot="1" x14ac:dyDescent="0.2">
      <c r="A46" s="1" t="s">
        <v>89</v>
      </c>
      <c r="B46" s="35">
        <v>121365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1008292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9.3299999999999998E-3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7.26E-3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3" zoomScale="130" zoomScaleNormal="130" workbookViewId="0">
      <selection activeCell="G31" sqref="G31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March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1333503452</v>
      </c>
      <c r="D15" s="6">
        <v>1274656517</v>
      </c>
      <c r="E15" s="6">
        <v>1141571</v>
      </c>
      <c r="F15" s="7">
        <f>C15-D15-E15</f>
        <v>57705364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104009135</v>
      </c>
      <c r="D18" s="6">
        <v>115358307</v>
      </c>
      <c r="E18" s="6">
        <v>131467</v>
      </c>
      <c r="F18" s="7">
        <f>C18-D18-E18</f>
        <v>-11480639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108012134</v>
      </c>
      <c r="D21" s="7">
        <f>BACKUP!B45</f>
        <v>106882477</v>
      </c>
      <c r="E21" s="7">
        <f>BACKUP!B46</f>
        <v>121365</v>
      </c>
      <c r="F21" s="7">
        <f>C21-D21-E21</f>
        <v>1008292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1337506451</v>
      </c>
      <c r="D24" s="37">
        <f>D15-D18+D21</f>
        <v>1266180687</v>
      </c>
      <c r="E24" s="37">
        <f>E15-E18+E21</f>
        <v>1131469</v>
      </c>
      <c r="F24" s="37">
        <f>F15-F18+F21</f>
        <v>70194295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70194295</v>
      </c>
      <c r="F32" s="1" t="s">
        <v>64</v>
      </c>
    </row>
    <row r="33" spans="1:6" ht="12.75" thickBot="1" x14ac:dyDescent="0.2">
      <c r="B33" s="40" t="s">
        <v>14</v>
      </c>
      <c r="C33" s="7">
        <f>C24</f>
        <v>1337506451</v>
      </c>
      <c r="D33" s="3" t="s">
        <v>65</v>
      </c>
      <c r="E33" s="39">
        <f>ROUND(C32/C33,5)</f>
        <v>5.2479999999999999E-2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26" zoomScale="140" zoomScaleNormal="140" workbookViewId="0">
      <selection activeCell="E53" sqref="E5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March 2022</v>
      </c>
      <c r="C12" s="48"/>
      <c r="D12" s="42" t="s">
        <v>11</v>
      </c>
      <c r="E12" s="52" t="str">
        <f>B12</f>
        <v>March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108012134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1081201</v>
      </c>
    </row>
    <row r="17" spans="1:8" x14ac:dyDescent="0.15">
      <c r="A17" s="17" t="s">
        <v>25</v>
      </c>
      <c r="B17" s="18">
        <f>COMP!D21</f>
        <v>106882477</v>
      </c>
      <c r="C17" s="20"/>
      <c r="D17" s="17" t="s">
        <v>26</v>
      </c>
      <c r="E17" s="22">
        <f>B42</f>
        <v>372829.00000000012</v>
      </c>
    </row>
    <row r="18" spans="1:8" x14ac:dyDescent="0.15">
      <c r="A18" s="17" t="s">
        <v>28</v>
      </c>
      <c r="B18" s="47">
        <f>COMP!E21</f>
        <v>121365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107003842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1454030</v>
      </c>
    </row>
    <row r="22" spans="1:8" ht="13.5" thickTop="1" thickBot="1" x14ac:dyDescent="0.2">
      <c r="A22" s="17" t="s">
        <v>37</v>
      </c>
      <c r="B22" s="46">
        <f>B15-B20</f>
        <v>1008292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108012134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1.001E-2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7.2700000000000004E-3</v>
      </c>
      <c r="C29" s="20"/>
      <c r="D29" s="17" t="s">
        <v>52</v>
      </c>
      <c r="E29" s="25">
        <f>COMP!E33</f>
        <v>5.2479999999999999E-2</v>
      </c>
    </row>
    <row r="30" spans="1:8" x14ac:dyDescent="0.15">
      <c r="A30" s="17" t="s">
        <v>50</v>
      </c>
      <c r="B30" s="18">
        <f>BACKUP!B29</f>
        <v>106946516</v>
      </c>
      <c r="C30" s="20"/>
      <c r="D30" s="17" t="s">
        <v>54</v>
      </c>
      <c r="E30" s="26" t="str">
        <f>B12</f>
        <v>March 2022</v>
      </c>
    </row>
    <row r="31" spans="1:8" x14ac:dyDescent="0.15">
      <c r="A31" s="17" t="s">
        <v>51</v>
      </c>
      <c r="B31" s="47">
        <f>BACKUP!B30</f>
        <v>-64039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9.3299999999999998E-3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106882477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1149312.07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0.94752000000000003</v>
      </c>
    </row>
    <row r="39" spans="1:5" x14ac:dyDescent="0.15">
      <c r="A39" s="17" t="s">
        <v>70</v>
      </c>
      <c r="B39" s="45">
        <f>BACKUP!B38</f>
        <v>776483.07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1.346E-2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1.421E-2</v>
      </c>
    </row>
    <row r="42" spans="1:5" ht="12.75" thickBot="1" x14ac:dyDescent="0.2">
      <c r="A42" s="17" t="s">
        <v>80</v>
      </c>
      <c r="B42" s="50">
        <f>+B37-B39</f>
        <v>372829.00000000012</v>
      </c>
      <c r="C42" s="20"/>
      <c r="D42" s="17" t="s">
        <v>83</v>
      </c>
      <c r="E42" s="58">
        <f>E41*100</f>
        <v>1.421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1.421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2022-04-15T12:23:49Z</cp:lastPrinted>
  <dcterms:created xsi:type="dcterms:W3CDTF">1999-02-10T19:57:02Z</dcterms:created>
  <dcterms:modified xsi:type="dcterms:W3CDTF">2024-06-13T15:33:31Z</dcterms:modified>
</cp:coreProperties>
</file>