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ECDATA\Billing Department\PSC Folder\PSC Folder\1_PSC Public Service Commission\Fuel Adjustment Cases\2023-00014 Two Year Review\"/>
    </mc:Choice>
  </mc:AlternateContent>
  <xr:revisionPtr revIDLastSave="0" documentId="13_ncr:1_{A7974D19-22F0-4A5D-8E3E-F4329E1E4DF8}" xr6:coauthVersionLast="36" xr6:coauthVersionMax="36" xr10:uidLastSave="{00000000-0000-0000-0000-000000000000}"/>
  <bookViews>
    <workbookView xWindow="0" yWindow="0" windowWidth="28800" windowHeight="12435" tabRatio="788" activeTab="23" xr2:uid="{00000000-000D-0000-FFFF-FFFF00000000}"/>
  </bookViews>
  <sheets>
    <sheet name="November 2020" sheetId="218" r:id="rId1"/>
    <sheet name="December 2020" sheetId="219" r:id="rId2"/>
    <sheet name="January 2021" sheetId="220" r:id="rId3"/>
    <sheet name="February 2021" sheetId="221" r:id="rId4"/>
    <sheet name="March 2021" sheetId="222" r:id="rId5"/>
    <sheet name="April 2021" sheetId="223" r:id="rId6"/>
    <sheet name="May 2021" sheetId="224" r:id="rId7"/>
    <sheet name="June 2021" sheetId="225" r:id="rId8"/>
    <sheet name="July 2021" sheetId="226" r:id="rId9"/>
    <sheet name="August 2021" sheetId="227" r:id="rId10"/>
    <sheet name="September 2021" sheetId="229" r:id="rId11"/>
    <sheet name="October 2021" sheetId="230" r:id="rId12"/>
    <sheet name="November 2021" sheetId="233" r:id="rId13"/>
    <sheet name="December 2021" sheetId="234" r:id="rId14"/>
    <sheet name="January 2022" sheetId="235" r:id="rId15"/>
    <sheet name="February 2022" sheetId="236" r:id="rId16"/>
    <sheet name="March 2022" sheetId="237" r:id="rId17"/>
    <sheet name="April 2022" sheetId="238" r:id="rId18"/>
    <sheet name="May 2022" sheetId="239" r:id="rId19"/>
    <sheet name="June 2022" sheetId="240" r:id="rId20"/>
    <sheet name="July 2022" sheetId="241" r:id="rId21"/>
    <sheet name="Aug 2022" sheetId="242" r:id="rId22"/>
    <sheet name="Sept 2022" sheetId="243" r:id="rId23"/>
    <sheet name="Oct 2022" sheetId="244" r:id="rId24"/>
  </sheets>
  <definedNames>
    <definedName name="_xlnm.Print_Area" localSheetId="5">'April 2021'!$A$1:$X$44</definedName>
    <definedName name="_xlnm.Print_Area" localSheetId="17">'April 2022'!$A$1:$X$44</definedName>
    <definedName name="_xlnm.Print_Area" localSheetId="21">'Aug 2022'!$A$1:$X$44</definedName>
    <definedName name="_xlnm.Print_Area" localSheetId="9">'August 2021'!$A$1:$X$44</definedName>
    <definedName name="_xlnm.Print_Area" localSheetId="1">'December 2020'!$A$1:$X$44</definedName>
    <definedName name="_xlnm.Print_Area" localSheetId="13">'December 2021'!$A$1:$X$44</definedName>
    <definedName name="_xlnm.Print_Area" localSheetId="3">'February 2021'!$A$1:$X$44</definedName>
    <definedName name="_xlnm.Print_Area" localSheetId="15">'February 2022'!$A$1:$X$44</definedName>
    <definedName name="_xlnm.Print_Area" localSheetId="2">'January 2021'!$A$1:$X$44</definedName>
    <definedName name="_xlnm.Print_Area" localSheetId="14">'January 2022'!$A$1:$X$44</definedName>
    <definedName name="_xlnm.Print_Area" localSheetId="8">'July 2021'!$A$1:$X$44</definedName>
    <definedName name="_xlnm.Print_Area" localSheetId="20">'July 2022'!$A$1:$X$44</definedName>
    <definedName name="_xlnm.Print_Area" localSheetId="7">'June 2021'!$A$1:$X$44</definedName>
    <definedName name="_xlnm.Print_Area" localSheetId="19">'June 2022'!$A$1:$X$44</definedName>
    <definedName name="_xlnm.Print_Area" localSheetId="4">'March 2021'!$A$1:$X$44</definedName>
    <definedName name="_xlnm.Print_Area" localSheetId="16">'March 2022'!$A$1:$X$44</definedName>
    <definedName name="_xlnm.Print_Area" localSheetId="6">'May 2021'!$A$1:$X$44</definedName>
    <definedName name="_xlnm.Print_Area" localSheetId="18">'May 2022'!$A$1:$X$44</definedName>
    <definedName name="_xlnm.Print_Area" localSheetId="0">'November 2020'!$A$1:$X$44</definedName>
    <definedName name="_xlnm.Print_Area" localSheetId="12">'November 2021'!$A$1:$X$44</definedName>
    <definedName name="_xlnm.Print_Area" localSheetId="23">'Oct 2022'!$A$1:$X$44</definedName>
    <definedName name="_xlnm.Print_Area" localSheetId="11">'October 2021'!$A$1:$X$44</definedName>
    <definedName name="_xlnm.Print_Area" localSheetId="22">'Sept 2022'!$A$1:$X$44</definedName>
    <definedName name="_xlnm.Print_Area" localSheetId="10">'September 2021'!$A$1:$X$44</definedName>
  </definedNames>
  <calcPr calcId="191029"/>
</workbook>
</file>

<file path=xl/calcChain.xml><?xml version="1.0" encoding="utf-8"?>
<calcChain xmlns="http://schemas.openxmlformats.org/spreadsheetml/2006/main">
  <c r="U23" i="244" l="1"/>
  <c r="T23" i="244"/>
  <c r="S23" i="244"/>
  <c r="R27" i="244" s="1"/>
  <c r="M23" i="244"/>
  <c r="V21" i="244"/>
  <c r="V19" i="244"/>
  <c r="F19" i="244"/>
  <c r="V17" i="244"/>
  <c r="V23" i="244" s="1"/>
  <c r="P27" i="244" s="1"/>
  <c r="T27" i="244" s="1"/>
  <c r="M21" i="244" s="1"/>
  <c r="M29" i="244" s="1"/>
  <c r="F15" i="244"/>
  <c r="F17" i="244" s="1"/>
  <c r="M25" i="244" s="1"/>
  <c r="O7" i="244"/>
  <c r="M7" i="244"/>
  <c r="U23" i="243"/>
  <c r="T23" i="243"/>
  <c r="S23" i="243"/>
  <c r="R27" i="243" s="1"/>
  <c r="M23" i="243"/>
  <c r="F23" i="243"/>
  <c r="F27" i="243" s="1"/>
  <c r="V21" i="243"/>
  <c r="V19" i="243"/>
  <c r="F19" i="243"/>
  <c r="V17" i="243"/>
  <c r="V23" i="243" s="1"/>
  <c r="P27" i="243" s="1"/>
  <c r="T27" i="243" s="1"/>
  <c r="M21" i="243" s="1"/>
  <c r="M29" i="243" s="1"/>
  <c r="F17" i="243"/>
  <c r="M25" i="243" s="1"/>
  <c r="F15" i="243"/>
  <c r="M7" i="243"/>
  <c r="O7" i="243" s="1"/>
  <c r="R27" i="242"/>
  <c r="U23" i="242"/>
  <c r="T23" i="242"/>
  <c r="S23" i="242"/>
  <c r="M23" i="242"/>
  <c r="V21" i="242"/>
  <c r="V19" i="242"/>
  <c r="F19" i="242"/>
  <c r="V17" i="242"/>
  <c r="V23" i="242" s="1"/>
  <c r="P27" i="242" s="1"/>
  <c r="T27" i="242" s="1"/>
  <c r="M21" i="242" s="1"/>
  <c r="M29" i="242" s="1"/>
  <c r="F15" i="242"/>
  <c r="F17" i="242" s="1"/>
  <c r="M25" i="242" s="1"/>
  <c r="M7" i="242"/>
  <c r="O7" i="242" s="1"/>
  <c r="U23" i="241"/>
  <c r="T23" i="241"/>
  <c r="S23" i="241"/>
  <c r="R27" i="241" s="1"/>
  <c r="M23" i="241"/>
  <c r="V21" i="241"/>
  <c r="V19" i="241"/>
  <c r="F19" i="241"/>
  <c r="V17" i="241"/>
  <c r="V23" i="241" s="1"/>
  <c r="P27" i="241" s="1"/>
  <c r="T27" i="241" s="1"/>
  <c r="M21" i="241" s="1"/>
  <c r="M29" i="241" s="1"/>
  <c r="F17" i="241"/>
  <c r="M25" i="241" s="1"/>
  <c r="F15" i="241"/>
  <c r="F23" i="241" s="1"/>
  <c r="F27" i="241" s="1"/>
  <c r="M7" i="241"/>
  <c r="O7" i="241" s="1"/>
  <c r="U23" i="240"/>
  <c r="T23" i="240"/>
  <c r="S23" i="240"/>
  <c r="R27" i="240" s="1"/>
  <c r="M23" i="240"/>
  <c r="V21" i="240"/>
  <c r="V19" i="240"/>
  <c r="F19" i="240"/>
  <c r="V17" i="240"/>
  <c r="V23" i="240" s="1"/>
  <c r="P27" i="240" s="1"/>
  <c r="F15" i="240"/>
  <c r="F23" i="240" s="1"/>
  <c r="F27" i="240" s="1"/>
  <c r="M7" i="240"/>
  <c r="O7" i="240" s="1"/>
  <c r="U23" i="239"/>
  <c r="T23" i="239"/>
  <c r="S23" i="239"/>
  <c r="R27" i="239" s="1"/>
  <c r="M23" i="239"/>
  <c r="V21" i="239"/>
  <c r="V19" i="239"/>
  <c r="F19" i="239"/>
  <c r="V17" i="239"/>
  <c r="V23" i="239" s="1"/>
  <c r="P27" i="239" s="1"/>
  <c r="T27" i="239" s="1"/>
  <c r="M21" i="239" s="1"/>
  <c r="M29" i="239" s="1"/>
  <c r="F15" i="239"/>
  <c r="F17" i="239" s="1"/>
  <c r="M25" i="239" s="1"/>
  <c r="M7" i="239"/>
  <c r="O7" i="239" s="1"/>
  <c r="U23" i="238"/>
  <c r="T23" i="238"/>
  <c r="S23" i="238"/>
  <c r="R27" i="238" s="1"/>
  <c r="M23" i="238"/>
  <c r="V21" i="238"/>
  <c r="V19" i="238"/>
  <c r="F19" i="238"/>
  <c r="V17" i="238"/>
  <c r="V23" i="238" s="1"/>
  <c r="P27" i="238" s="1"/>
  <c r="T27" i="238" s="1"/>
  <c r="M21" i="238" s="1"/>
  <c r="M29" i="238" s="1"/>
  <c r="F15" i="238"/>
  <c r="F17" i="238" s="1"/>
  <c r="M25" i="238" s="1"/>
  <c r="M7" i="238"/>
  <c r="O7" i="238" s="1"/>
  <c r="U23" i="237"/>
  <c r="T23" i="237"/>
  <c r="S23" i="237"/>
  <c r="R27" i="237" s="1"/>
  <c r="M23" i="237"/>
  <c r="V21" i="237"/>
  <c r="V19" i="237"/>
  <c r="F19" i="237"/>
  <c r="V17" i="237"/>
  <c r="V23" i="237" s="1"/>
  <c r="P27" i="237" s="1"/>
  <c r="T27" i="237" s="1"/>
  <c r="M21" i="237" s="1"/>
  <c r="M29" i="237" s="1"/>
  <c r="F17" i="237"/>
  <c r="M25" i="237" s="1"/>
  <c r="F15" i="237"/>
  <c r="F23" i="237" s="1"/>
  <c r="F27" i="237" s="1"/>
  <c r="M7" i="237"/>
  <c r="O7" i="237" s="1"/>
  <c r="U23" i="236"/>
  <c r="T23" i="236"/>
  <c r="S23" i="236"/>
  <c r="R27" i="236" s="1"/>
  <c r="M23" i="236"/>
  <c r="V21" i="236"/>
  <c r="V19" i="236"/>
  <c r="F19" i="236"/>
  <c r="V17" i="236"/>
  <c r="V23" i="236" s="1"/>
  <c r="P27" i="236" s="1"/>
  <c r="T27" i="236" s="1"/>
  <c r="M21" i="236" s="1"/>
  <c r="M29" i="236" s="1"/>
  <c r="F17" i="236"/>
  <c r="M25" i="236" s="1"/>
  <c r="F15" i="236"/>
  <c r="F23" i="236" s="1"/>
  <c r="F27" i="236" s="1"/>
  <c r="M7" i="236"/>
  <c r="O7" i="236" s="1"/>
  <c r="U23" i="235"/>
  <c r="T23" i="235"/>
  <c r="S23" i="235"/>
  <c r="R27" i="235" s="1"/>
  <c r="M23" i="235"/>
  <c r="V21" i="235"/>
  <c r="V19" i="235"/>
  <c r="F19" i="235"/>
  <c r="V17" i="235"/>
  <c r="V23" i="235" s="1"/>
  <c r="P27" i="235" s="1"/>
  <c r="T27" i="235" s="1"/>
  <c r="M21" i="235" s="1"/>
  <c r="M29" i="235" s="1"/>
  <c r="F17" i="235"/>
  <c r="M25" i="235" s="1"/>
  <c r="F15" i="235"/>
  <c r="F23" i="235" s="1"/>
  <c r="F27" i="235" s="1"/>
  <c r="M7" i="235"/>
  <c r="O7" i="235" s="1"/>
  <c r="F32" i="235" l="1"/>
  <c r="F34" i="235" s="1"/>
  <c r="M11" i="235" s="1"/>
  <c r="M13" i="235" s="1"/>
  <c r="M31" i="235" s="1"/>
  <c r="M33" i="235" s="1"/>
  <c r="M35" i="235" s="1"/>
  <c r="F39" i="235" s="1"/>
  <c r="F32" i="240"/>
  <c r="F34" i="240" s="1"/>
  <c r="M11" i="240" s="1"/>
  <c r="M13" i="240" s="1"/>
  <c r="M31" i="240" s="1"/>
  <c r="M33" i="240" s="1"/>
  <c r="M35" i="240" s="1"/>
  <c r="F39" i="240" s="1"/>
  <c r="T27" i="240"/>
  <c r="M21" i="240" s="1"/>
  <c r="M29" i="240" s="1"/>
  <c r="F32" i="237"/>
  <c r="F34" i="237" s="1"/>
  <c r="M11" i="237" s="1"/>
  <c r="M13" i="237" s="1"/>
  <c r="M31" i="237" s="1"/>
  <c r="M33" i="237" s="1"/>
  <c r="M35" i="237" s="1"/>
  <c r="F39" i="237" s="1"/>
  <c r="F32" i="236"/>
  <c r="F34" i="236" s="1"/>
  <c r="M11" i="236" s="1"/>
  <c r="M13" i="236" s="1"/>
  <c r="M31" i="236" s="1"/>
  <c r="M33" i="236" s="1"/>
  <c r="M35" i="236" s="1"/>
  <c r="F39" i="236" s="1"/>
  <c r="F32" i="243"/>
  <c r="F34" i="243" s="1"/>
  <c r="M11" i="243" s="1"/>
  <c r="M13" i="243" s="1"/>
  <c r="M31" i="243" s="1"/>
  <c r="M33" i="243" s="1"/>
  <c r="M35" i="243" s="1"/>
  <c r="F39" i="243" s="1"/>
  <c r="F32" i="241"/>
  <c r="F34" i="241" s="1"/>
  <c r="M11" i="241" s="1"/>
  <c r="M13" i="241" s="1"/>
  <c r="M31" i="241" s="1"/>
  <c r="M33" i="241" s="1"/>
  <c r="M35" i="241" s="1"/>
  <c r="F39" i="241" s="1"/>
  <c r="F17" i="240"/>
  <c r="M25" i="240" s="1"/>
  <c r="F23" i="242"/>
  <c r="F27" i="242" s="1"/>
  <c r="F23" i="244"/>
  <c r="F27" i="244" s="1"/>
  <c r="F23" i="238"/>
  <c r="F27" i="238" s="1"/>
  <c r="F23" i="239"/>
  <c r="F27" i="239" s="1"/>
  <c r="U23" i="234"/>
  <c r="T23" i="234"/>
  <c r="S23" i="234"/>
  <c r="R27" i="234" s="1"/>
  <c r="M23" i="234"/>
  <c r="V21" i="234"/>
  <c r="V19" i="234"/>
  <c r="F19" i="234"/>
  <c r="V17" i="234"/>
  <c r="F15" i="234"/>
  <c r="F23" i="234" s="1"/>
  <c r="F27" i="234" s="1"/>
  <c r="M7" i="234"/>
  <c r="O7" i="234" s="1"/>
  <c r="F32" i="239" l="1"/>
  <c r="F34" i="239" s="1"/>
  <c r="M11" i="239" s="1"/>
  <c r="M13" i="239" s="1"/>
  <c r="M31" i="239" s="1"/>
  <c r="M33" i="239" s="1"/>
  <c r="M35" i="239" s="1"/>
  <c r="F39" i="239" s="1"/>
  <c r="F32" i="238"/>
  <c r="F34" i="238" s="1"/>
  <c r="M11" i="238" s="1"/>
  <c r="M13" i="238" s="1"/>
  <c r="M31" i="238" s="1"/>
  <c r="M33" i="238" s="1"/>
  <c r="M35" i="238" s="1"/>
  <c r="F39" i="238" s="1"/>
  <c r="F32" i="244"/>
  <c r="F34" i="244" s="1"/>
  <c r="M11" i="244" s="1"/>
  <c r="M13" i="244" s="1"/>
  <c r="M31" i="244" s="1"/>
  <c r="M33" i="244" s="1"/>
  <c r="M35" i="244" s="1"/>
  <c r="F39" i="244" s="1"/>
  <c r="F32" i="242"/>
  <c r="F34" i="242" s="1"/>
  <c r="M11" i="242" s="1"/>
  <c r="M13" i="242" s="1"/>
  <c r="M31" i="242" s="1"/>
  <c r="M33" i="242" s="1"/>
  <c r="M35" i="242" s="1"/>
  <c r="F39" i="242" s="1"/>
  <c r="V23" i="234"/>
  <c r="P27" i="234" s="1"/>
  <c r="T27" i="234" s="1"/>
  <c r="M21" i="234" s="1"/>
  <c r="M29" i="234" s="1"/>
  <c r="F17" i="234"/>
  <c r="M25" i="234" s="1"/>
  <c r="F32" i="234"/>
  <c r="F34" i="234" s="1"/>
  <c r="M11" i="234" s="1"/>
  <c r="M13" i="234" s="1"/>
  <c r="M31" i="234" s="1"/>
  <c r="U23" i="233"/>
  <c r="T23" i="233"/>
  <c r="S23" i="233"/>
  <c r="R27" i="233" s="1"/>
  <c r="M23" i="233"/>
  <c r="V21" i="233"/>
  <c r="V19" i="233"/>
  <c r="F19" i="233"/>
  <c r="V17" i="233"/>
  <c r="F15" i="233"/>
  <c r="F17" i="233" s="1"/>
  <c r="M25" i="233" s="1"/>
  <c r="M7" i="233"/>
  <c r="O7" i="233" s="1"/>
  <c r="M33" i="234" l="1"/>
  <c r="M35" i="234" s="1"/>
  <c r="F39" i="234" s="1"/>
  <c r="V23" i="233"/>
  <c r="P27" i="233" s="1"/>
  <c r="T27" i="233" s="1"/>
  <c r="M21" i="233" s="1"/>
  <c r="M29" i="233" s="1"/>
  <c r="F23" i="233"/>
  <c r="F27" i="233" s="1"/>
  <c r="F32" i="233" s="1"/>
  <c r="F34" i="233" s="1"/>
  <c r="M11" i="233" s="1"/>
  <c r="M13" i="233" s="1"/>
  <c r="M31" i="233" s="1"/>
  <c r="M33" i="233" s="1"/>
  <c r="M35" i="233" s="1"/>
  <c r="F39" i="233" s="1"/>
  <c r="U23" i="230"/>
  <c r="T23" i="230"/>
  <c r="S23" i="230"/>
  <c r="R27" i="230" s="1"/>
  <c r="M23" i="230"/>
  <c r="V21" i="230"/>
  <c r="V19" i="230"/>
  <c r="F19" i="230"/>
  <c r="V17" i="230"/>
  <c r="F15" i="230"/>
  <c r="F17" i="230" s="1"/>
  <c r="M25" i="230" s="1"/>
  <c r="M7" i="230"/>
  <c r="O7" i="230" s="1"/>
  <c r="V23" i="230" l="1"/>
  <c r="P27" i="230" s="1"/>
  <c r="T27" i="230"/>
  <c r="M21" i="230" s="1"/>
  <c r="M29" i="230" s="1"/>
  <c r="F23" i="230"/>
  <c r="F27" i="230" s="1"/>
  <c r="F32" i="230"/>
  <c r="F34" i="230" s="1"/>
  <c r="M11" i="230" s="1"/>
  <c r="M13" i="230" s="1"/>
  <c r="M31" i="230" s="1"/>
  <c r="M33" i="230" s="1"/>
  <c r="M35" i="230" s="1"/>
  <c r="F39" i="230" s="1"/>
  <c r="M7" i="229"/>
  <c r="O7" i="229" s="1"/>
  <c r="R27" i="229"/>
  <c r="U23" i="229"/>
  <c r="T23" i="229"/>
  <c r="S23" i="229"/>
  <c r="M23" i="229"/>
  <c r="V21" i="229"/>
  <c r="V19" i="229"/>
  <c r="F19" i="229"/>
  <c r="V17" i="229"/>
  <c r="F15" i="229"/>
  <c r="F17" i="229" s="1"/>
  <c r="M25" i="229" s="1"/>
  <c r="V23" i="229" l="1"/>
  <c r="P27" i="229" s="1"/>
  <c r="T27" i="229" s="1"/>
  <c r="M21" i="229" s="1"/>
  <c r="M29" i="229" s="1"/>
  <c r="F23" i="229"/>
  <c r="F27" i="229" s="1"/>
  <c r="F32" i="229"/>
  <c r="F34" i="229" s="1"/>
  <c r="M11" i="229" s="1"/>
  <c r="M13" i="229" s="1"/>
  <c r="M31" i="229" s="1"/>
  <c r="M33" i="229" s="1"/>
  <c r="M35" i="229" s="1"/>
  <c r="F39" i="229" s="1"/>
  <c r="U23" i="227"/>
  <c r="T23" i="227"/>
  <c r="S23" i="227"/>
  <c r="R27" i="227" s="1"/>
  <c r="M23" i="227"/>
  <c r="V21" i="227"/>
  <c r="V19" i="227"/>
  <c r="F19" i="227"/>
  <c r="V17" i="227"/>
  <c r="F15" i="227"/>
  <c r="F17" i="227" s="1"/>
  <c r="M25" i="227" s="1"/>
  <c r="M7" i="227"/>
  <c r="O7" i="227" s="1"/>
  <c r="V23" i="227" l="1"/>
  <c r="P27" i="227" s="1"/>
  <c r="T27" i="227" s="1"/>
  <c r="M21" i="227" s="1"/>
  <c r="M29" i="227" s="1"/>
  <c r="F23" i="227"/>
  <c r="U23" i="226"/>
  <c r="T23" i="226"/>
  <c r="S23" i="226"/>
  <c r="R27" i="226" s="1"/>
  <c r="M23" i="226"/>
  <c r="V21" i="226"/>
  <c r="V19" i="226"/>
  <c r="F19" i="226"/>
  <c r="V17" i="226"/>
  <c r="F15" i="226"/>
  <c r="F23" i="226" s="1"/>
  <c r="F27" i="226" s="1"/>
  <c r="M7" i="226"/>
  <c r="O7" i="226" s="1"/>
  <c r="F27" i="227" l="1"/>
  <c r="V23" i="226"/>
  <c r="P27" i="226" s="1"/>
  <c r="T27" i="226"/>
  <c r="M21" i="226" s="1"/>
  <c r="M29" i="226" s="1"/>
  <c r="F32" i="226"/>
  <c r="F34" i="226" s="1"/>
  <c r="M11" i="226" s="1"/>
  <c r="M13" i="226" s="1"/>
  <c r="M31" i="226" s="1"/>
  <c r="M33" i="226" s="1"/>
  <c r="M35" i="226" s="1"/>
  <c r="F39" i="226" s="1"/>
  <c r="F17" i="226"/>
  <c r="M25" i="226" s="1"/>
  <c r="U23" i="225"/>
  <c r="T23" i="225"/>
  <c r="S23" i="225"/>
  <c r="R27" i="225" s="1"/>
  <c r="M23" i="225"/>
  <c r="V21" i="225"/>
  <c r="V19" i="225"/>
  <c r="F19" i="225"/>
  <c r="V17" i="225"/>
  <c r="F15" i="225"/>
  <c r="F23" i="225" s="1"/>
  <c r="F27" i="225" s="1"/>
  <c r="M7" i="225"/>
  <c r="O7" i="225" s="1"/>
  <c r="F32" i="227" l="1"/>
  <c r="F34" i="227" s="1"/>
  <c r="M11" i="227" s="1"/>
  <c r="M13" i="227" s="1"/>
  <c r="M31" i="227" s="1"/>
  <c r="M33" i="227" s="1"/>
  <c r="M35" i="227" s="1"/>
  <c r="F39" i="227" s="1"/>
  <c r="V23" i="225"/>
  <c r="P27" i="225" s="1"/>
  <c r="T27" i="225" s="1"/>
  <c r="M21" i="225" s="1"/>
  <c r="M29" i="225" s="1"/>
  <c r="F32" i="225"/>
  <c r="F34" i="225" s="1"/>
  <c r="M11" i="225" s="1"/>
  <c r="M13" i="225" s="1"/>
  <c r="M31" i="225" s="1"/>
  <c r="F17" i="225"/>
  <c r="M25" i="225" s="1"/>
  <c r="M33" i="225" l="1"/>
  <c r="M35" i="225" s="1"/>
  <c r="F39" i="225" s="1"/>
  <c r="U23" i="224"/>
  <c r="T23" i="224"/>
  <c r="S23" i="224"/>
  <c r="R27" i="224" s="1"/>
  <c r="M23" i="224"/>
  <c r="V21" i="224"/>
  <c r="V19" i="224"/>
  <c r="F19" i="224"/>
  <c r="V17" i="224"/>
  <c r="F15" i="224"/>
  <c r="F23" i="224" s="1"/>
  <c r="F27" i="224" s="1"/>
  <c r="M7" i="224"/>
  <c r="O7" i="224" s="1"/>
  <c r="F32" i="224" l="1"/>
  <c r="F34" i="224" s="1"/>
  <c r="M11" i="224" s="1"/>
  <c r="M13" i="224" s="1"/>
  <c r="M31" i="224" s="1"/>
  <c r="V23" i="224"/>
  <c r="P27" i="224" s="1"/>
  <c r="T27" i="224" s="1"/>
  <c r="M21" i="224" s="1"/>
  <c r="M29" i="224" s="1"/>
  <c r="M33" i="224" s="1"/>
  <c r="M35" i="224" s="1"/>
  <c r="F39" i="224" s="1"/>
  <c r="F17" i="224"/>
  <c r="M25" i="224" s="1"/>
  <c r="U23" i="223"/>
  <c r="T23" i="223"/>
  <c r="S23" i="223"/>
  <c r="R27" i="223" s="1"/>
  <c r="M23" i="223"/>
  <c r="V21" i="223"/>
  <c r="V19" i="223"/>
  <c r="F19" i="223"/>
  <c r="V17" i="223"/>
  <c r="F15" i="223"/>
  <c r="F23" i="223" s="1"/>
  <c r="F27" i="223" s="1"/>
  <c r="M7" i="223"/>
  <c r="O7" i="223" s="1"/>
  <c r="V23" i="223" l="1"/>
  <c r="P27" i="223" s="1"/>
  <c r="T27" i="223" s="1"/>
  <c r="M21" i="223" s="1"/>
  <c r="M29" i="223" s="1"/>
  <c r="F32" i="223"/>
  <c r="F34" i="223" s="1"/>
  <c r="M11" i="223" s="1"/>
  <c r="M13" i="223" s="1"/>
  <c r="M31" i="223" s="1"/>
  <c r="M33" i="223" s="1"/>
  <c r="M35" i="223" s="1"/>
  <c r="F39" i="223" s="1"/>
  <c r="F17" i="223"/>
  <c r="M25" i="223" s="1"/>
  <c r="U23" i="222"/>
  <c r="T23" i="222"/>
  <c r="S23" i="222"/>
  <c r="R27" i="222" s="1"/>
  <c r="M23" i="222"/>
  <c r="V21" i="222"/>
  <c r="V19" i="222"/>
  <c r="F19" i="222"/>
  <c r="V17" i="222"/>
  <c r="F15" i="222"/>
  <c r="F17" i="222" s="1"/>
  <c r="M25" i="222" s="1"/>
  <c r="M7" i="222"/>
  <c r="O7" i="222" s="1"/>
  <c r="V23" i="222" l="1"/>
  <c r="P27" i="222" s="1"/>
  <c r="T27" i="222"/>
  <c r="M21" i="222" s="1"/>
  <c r="M29" i="222" s="1"/>
  <c r="F23" i="222"/>
  <c r="F27" i="222" s="1"/>
  <c r="F32" i="222"/>
  <c r="F34" i="222" s="1"/>
  <c r="M11" i="222" s="1"/>
  <c r="M13" i="222" s="1"/>
  <c r="M31" i="222" s="1"/>
  <c r="M33" i="222" s="1"/>
  <c r="M35" i="222" s="1"/>
  <c r="F39" i="222" s="1"/>
  <c r="U23" i="221"/>
  <c r="T23" i="221"/>
  <c r="S23" i="221"/>
  <c r="R27" i="221" s="1"/>
  <c r="M23" i="221"/>
  <c r="V21" i="221"/>
  <c r="V19" i="221"/>
  <c r="F19" i="221"/>
  <c r="V17" i="221"/>
  <c r="F15" i="221"/>
  <c r="F23" i="221" s="1"/>
  <c r="F27" i="221" s="1"/>
  <c r="M7" i="221"/>
  <c r="O7" i="221" s="1"/>
  <c r="V23" i="221" l="1"/>
  <c r="P27" i="221" s="1"/>
  <c r="F32" i="221"/>
  <c r="F34" i="221" s="1"/>
  <c r="M11" i="221" s="1"/>
  <c r="M13" i="221" s="1"/>
  <c r="M31" i="221" s="1"/>
  <c r="T27" i="221"/>
  <c r="M21" i="221" s="1"/>
  <c r="M29" i="221" s="1"/>
  <c r="F17" i="221"/>
  <c r="M25" i="221" s="1"/>
  <c r="U23" i="220"/>
  <c r="T23" i="220"/>
  <c r="S23" i="220"/>
  <c r="R27" i="220" s="1"/>
  <c r="M23" i="220"/>
  <c r="V21" i="220"/>
  <c r="V19" i="220"/>
  <c r="F19" i="220"/>
  <c r="V17" i="220"/>
  <c r="F15" i="220"/>
  <c r="F23" i="220" s="1"/>
  <c r="M7" i="220"/>
  <c r="O7" i="220" s="1"/>
  <c r="F27" i="220" l="1"/>
  <c r="M33" i="221"/>
  <c r="M35" i="221" s="1"/>
  <c r="F39" i="221" s="1"/>
  <c r="V23" i="220"/>
  <c r="P27" i="220" s="1"/>
  <c r="T27" i="220" s="1"/>
  <c r="M21" i="220" s="1"/>
  <c r="M29" i="220" s="1"/>
  <c r="F32" i="220"/>
  <c r="F34" i="220" s="1"/>
  <c r="M11" i="220" s="1"/>
  <c r="M13" i="220" s="1"/>
  <c r="M31" i="220" s="1"/>
  <c r="F17" i="220"/>
  <c r="M25" i="220" s="1"/>
  <c r="U23" i="219"/>
  <c r="T23" i="219"/>
  <c r="S23" i="219"/>
  <c r="R27" i="219" s="1"/>
  <c r="M23" i="219"/>
  <c r="V21" i="219"/>
  <c r="V19" i="219"/>
  <c r="F19" i="219"/>
  <c r="V17" i="219"/>
  <c r="F15" i="219"/>
  <c r="F23" i="219" s="1"/>
  <c r="F27" i="219" s="1"/>
  <c r="M7" i="219"/>
  <c r="O7" i="219" s="1"/>
  <c r="V23" i="219" l="1"/>
  <c r="P27" i="219" s="1"/>
  <c r="M33" i="220"/>
  <c r="M35" i="220" s="1"/>
  <c r="F39" i="220" s="1"/>
  <c r="T27" i="219"/>
  <c r="M21" i="219" s="1"/>
  <c r="M29" i="219" s="1"/>
  <c r="F32" i="219"/>
  <c r="F34" i="219" s="1"/>
  <c r="M11" i="219" s="1"/>
  <c r="M13" i="219" s="1"/>
  <c r="M31" i="219" s="1"/>
  <c r="M33" i="219" s="1"/>
  <c r="M35" i="219" s="1"/>
  <c r="F39" i="219" s="1"/>
  <c r="F17" i="219"/>
  <c r="M25" i="219" s="1"/>
  <c r="U23" i="218"/>
  <c r="T23" i="218"/>
  <c r="S23" i="218"/>
  <c r="R27" i="218" s="1"/>
  <c r="M23" i="218"/>
  <c r="V21" i="218"/>
  <c r="V19" i="218"/>
  <c r="V23" i="218" s="1"/>
  <c r="P27" i="218" s="1"/>
  <c r="F19" i="218"/>
  <c r="V17" i="218"/>
  <c r="F15" i="218"/>
  <c r="F17" i="218" s="1"/>
  <c r="M25" i="218" s="1"/>
  <c r="M7" i="218"/>
  <c r="O7" i="218" s="1"/>
  <c r="T27" i="218" l="1"/>
  <c r="M21" i="218" s="1"/>
  <c r="M29" i="218" s="1"/>
  <c r="F23" i="218"/>
  <c r="F27" i="218" s="1"/>
  <c r="F32" i="218"/>
  <c r="F34" i="218" s="1"/>
  <c r="M11" i="218" s="1"/>
  <c r="M13" i="218" s="1"/>
  <c r="M31" i="218" s="1"/>
  <c r="M33" i="218" s="1"/>
  <c r="M35" i="218" s="1"/>
  <c r="F39" i="2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15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16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461C31D-4667-4C97-A1E2-AA32929F4EA1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C4BF5D8-B754-40BF-9FFF-3CAADDEDEB7B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F415C3EF-4433-4916-A59A-A108359205C1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3574E83D-B4AB-4AEA-A261-ACAA76D95472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8BE5F9D5-2EA9-4BA3-9E8B-CCC90D8B3CC6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F0D8930-4621-4E08-8968-EA62579A556C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DF05C1C5-D473-4B05-AB76-88E9C1112E98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DFE503ED-3D87-4592-AD5A-237B87CD1B65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1B168E2E-D263-47A3-A9CE-2D8F988D974F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65ADCFAC-DC6C-46AC-9210-3569090A161D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0C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0E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10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11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Shawn West</author>
  </authors>
  <commentList>
    <comment ref="T27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Shawn West:</t>
        </r>
        <r>
          <rPr>
            <sz val="8"/>
            <color indexed="81"/>
            <rFont val="Tahoma"/>
            <family val="2"/>
          </rPr>
          <t xml:space="preserve">
MAKE SURE M21 DOESN’T ROUND THIS #</t>
        </r>
      </text>
    </comment>
  </commentList>
</comments>
</file>

<file path=xl/sharedStrings.xml><?xml version="1.0" encoding="utf-8"?>
<sst xmlns="http://schemas.openxmlformats.org/spreadsheetml/2006/main" count="2256" uniqueCount="112">
  <si>
    <t>MONTHLY FUEL ADJUSTMENT CLAUSE (FAC) REPORT</t>
  </si>
  <si>
    <t>COMPANY:  Owen Electric Cooperative</t>
  </si>
  <si>
    <t>POWER SUPPLIER:  East Kentucky Power Cooperative</t>
  </si>
  <si>
    <t>SCHEDULE 1</t>
  </si>
  <si>
    <t>TWELVE MONTH ACTUAL LINE LOSS</t>
  </si>
  <si>
    <t>FOR FUEL ADJUSTMENT CHARGE / (CREDIT) COMPUTATION</t>
  </si>
  <si>
    <t>Disposition of Energy (Kwh) - Month of</t>
  </si>
  <si>
    <t>Purchased Power - Month of</t>
  </si>
  <si>
    <t>1.</t>
  </si>
  <si>
    <t>13.</t>
  </si>
  <si>
    <t>Fuel Adjustment Charge (Credit):</t>
  </si>
  <si>
    <t>A.  Billed by Supplier</t>
  </si>
  <si>
    <t>2.</t>
  </si>
  <si>
    <t>Sales (Ultimate Consumer)</t>
  </si>
  <si>
    <t>B.  (Over)/Under Recovery ( L12 )</t>
  </si>
  <si>
    <t>C.  Unrecoverable - Schedule 2</t>
  </si>
  <si>
    <t>3.</t>
  </si>
  <si>
    <t>Company Use</t>
  </si>
  <si>
    <t>D.  Recoverable Fuel Cost ( L13 A+B-C )</t>
  </si>
  <si>
    <t>KWH DATA</t>
  </si>
  <si>
    <t>(A)</t>
  </si>
  <si>
    <t>(B)</t>
  </si>
  <si>
    <t>(C)</t>
  </si>
  <si>
    <t>(D)</t>
  </si>
  <si>
    <t>4.</t>
  </si>
  <si>
    <t>Total Sales ( L2 + L3 )</t>
  </si>
  <si>
    <t>14.</t>
  </si>
  <si>
    <t>Number of Kwh Purchased</t>
  </si>
  <si>
    <t>PURCHASED</t>
  </si>
  <si>
    <t>SOLD</t>
  </si>
  <si>
    <t>OFFICE USE</t>
  </si>
  <si>
    <t>LOSS/(GAIN)</t>
  </si>
  <si>
    <t>5.</t>
  </si>
  <si>
    <t>Line Loss &amp; Unaccounted for ( L1 - L4 )</t>
  </si>
  <si>
    <t>15.</t>
  </si>
  <si>
    <t>Supplier's FAC:  $ / Kwh (L13A / L14 )</t>
  </si>
  <si>
    <t xml:space="preserve">Previous Twelve Months Total - </t>
  </si>
  <si>
    <t>(Over) / Under Recovery - Month of</t>
  </si>
  <si>
    <t>Line Loss</t>
  </si>
  <si>
    <t>6.</t>
  </si>
  <si>
    <t>16.</t>
  </si>
  <si>
    <t xml:space="preserve">Last 12 Months Actual (%) </t>
  </si>
  <si>
    <t>Plus:  Current Year - Current Month Total -</t>
  </si>
  <si>
    <t>7.</t>
  </si>
  <si>
    <t>Gross Kwh Billed at Rate on L6</t>
  </si>
  <si>
    <t>17.</t>
  </si>
  <si>
    <t>Last Month Used to Compute  L16</t>
  </si>
  <si>
    <t>Most Recent Twelve Month Total -</t>
  </si>
  <si>
    <t>8.</t>
  </si>
  <si>
    <t>Adjustments to Billing (Kwh)</t>
  </si>
  <si>
    <t>18.</t>
  </si>
  <si>
    <t>Line Loss For Month on L17 (%) (L5 / L1)</t>
  </si>
  <si>
    <t>9.</t>
  </si>
  <si>
    <t>Net Kwh Billed at Rate on L6  (L7 + - L8)</t>
  </si>
  <si>
    <t>Calculation of FAC Billed Consumers</t>
  </si>
  <si>
    <t>/ (A)</t>
  </si>
  <si>
    <t>=</t>
  </si>
  <si>
    <t xml:space="preserve">Enter on line 16 on the current </t>
  </si>
  <si>
    <t>month's (FAC) report.</t>
  </si>
  <si>
    <t>10.</t>
  </si>
  <si>
    <t>Fuel Charge (Credit) Used to Compute L6</t>
  </si>
  <si>
    <t>19.</t>
  </si>
  <si>
    <t>Sales as a % of Purchases  (100% less % on L16)</t>
  </si>
  <si>
    <t>11.</t>
  </si>
  <si>
    <t>FAC Revenue (Refund) Resulting From L6</t>
  </si>
  <si>
    <t>20.</t>
  </si>
  <si>
    <t>Recovery Rate $ per Kwh (L13D / L14)</t>
  </si>
  <si>
    <t>(net - billing adjustment)</t>
  </si>
  <si>
    <t>21.</t>
  </si>
  <si>
    <t>FAC $ per Kwh (L20 / L19)</t>
  </si>
  <si>
    <t>12.</t>
  </si>
  <si>
    <t>Total (Over)/Under Recovery (L10 - L11)</t>
  </si>
  <si>
    <t>22.</t>
  </si>
  <si>
    <t xml:space="preserve">FAC cents per Kwh (L21 / 100) </t>
  </si>
  <si>
    <t>________________________________________</t>
  </si>
  <si>
    <t xml:space="preserve">Line 22 reflects a Fuel Adjustment Charge (Credit) of </t>
  </si>
  <si>
    <t>Issued by:</t>
  </si>
  <si>
    <t>Address:</t>
  </si>
  <si>
    <t>Telephone:</t>
  </si>
  <si>
    <t>(502) 484-3471</t>
  </si>
  <si>
    <t xml:space="preserve"> </t>
  </si>
  <si>
    <t>Est. own use</t>
  </si>
  <si>
    <t>P.O. Box 400  Owenton, Ky 40359</t>
  </si>
  <si>
    <t xml:space="preserve">Issued on </t>
  </si>
  <si>
    <r>
      <t>LESS</t>
    </r>
    <r>
      <rPr>
        <sz val="10"/>
        <rFont val="Arial"/>
        <family val="2"/>
      </rPr>
      <t xml:space="preserve">:  Prior Year - Current Month Total - </t>
    </r>
  </si>
  <si>
    <t>Total Purchases ( equal to L#14-previous month)</t>
  </si>
  <si>
    <t xml:space="preserve">Last FAC Rate Billed Consumers </t>
  </si>
  <si>
    <t>VP of Accounting</t>
  </si>
  <si>
    <t>cents per Kwh to be applied to bills rendered on or after January 1, 2021.</t>
  </si>
  <si>
    <t>cents per Kwh to be applied to bills rendered on or after February 1, 2021.</t>
  </si>
  <si>
    <t>cents per Kwh to be applied to bills rendered on or after March 1, 2021.</t>
  </si>
  <si>
    <t>cents per Kwh to be applied to bills rendered on or after April 1, 2021.</t>
  </si>
  <si>
    <t>cents per Kwh to be applied to bills rendered on or after May 1, 2021.</t>
  </si>
  <si>
    <t>cents per Kwh to be applied to bills rendered on or after June 1, 2021.</t>
  </si>
  <si>
    <t>cents per Kwh to be applied to bills rendered on or after July 1, 2021.</t>
  </si>
  <si>
    <t>cents per Kwh to be applied to bills rendered on or after August 1, 2021.</t>
  </si>
  <si>
    <t>cents per Kwh to be applied to bills rendered on or after September 1, 2021.</t>
  </si>
  <si>
    <t>cents per Kwh to be applied to bills rendered on or after October 1, 2021.</t>
  </si>
  <si>
    <t>cents per Kwh to be applied to bills rendered on or after November 1, 2021.</t>
  </si>
  <si>
    <t>cents per Kwh to be applied to bills rendered on or after December 1, 2021.</t>
  </si>
  <si>
    <t>cents per Kwh to be applied to bills rendered on or after January 1, 2022.</t>
  </si>
  <si>
    <t>cents per Kwh to be applied to bills rendered on or after February 1, 2022.</t>
  </si>
  <si>
    <t>cents per Kwh to be applied to bills rendered on or after March 1, 2022.</t>
  </si>
  <si>
    <t>cents per Kwh to be applied to bills rendered on or after April 1, 2022.</t>
  </si>
  <si>
    <t>cents per Kwh to be applied to bills rendered on or after May 1, 2022.</t>
  </si>
  <si>
    <t>cents per Kwh to be applied to bills rendered on or after June 1, 2022.</t>
  </si>
  <si>
    <t>cents per Kwh to be applied to bills rendered on or after July 1, 2022.</t>
  </si>
  <si>
    <t>cents per Kwh to be applied to bills rendered on or after August 1, 2022.</t>
  </si>
  <si>
    <t>cents per Kwh to be applied to bills rendered on or after September 1, 2022.</t>
  </si>
  <si>
    <t>cents per Kwh to be applied to bills rendered on or after October 1, 2022.</t>
  </si>
  <si>
    <t>cents per Kwh to be applied to bills rendered on or after November 1, 2022.</t>
  </si>
  <si>
    <t>cents per Kwh to be applied to bills rendered on or after December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</si>
</sst>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0_);_(* \(#,##0.00000\);_(* &quot;-&quot;??_);_(@_)"/>
    <numFmt numFmtId="167" formatCode="0.0%"/>
    <numFmt numFmtId="168" formatCode="0.000"/>
    <numFmt numFmtId="169" formatCode="#,##0.00000_);\(#,##0.00000\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10"/>
      <color indexed="14"/>
      <name val="Arial"/>
      <family val="2"/>
    </font>
    <font>
      <b/>
      <u/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EB35B7"/>
      <name val="Arial"/>
      <family val="2"/>
    </font>
    <font>
      <u val="singleAccounting"/>
      <sz val="10"/>
      <color rgb="FFEB35B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0" fillId="0" borderId="0" xfId="0" quotePrefix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0" fillId="0" borderId="1" xfId="0" applyBorder="1"/>
    <xf numFmtId="164" fontId="0" fillId="0" borderId="2" xfId="0" applyNumberFormat="1" applyBorder="1"/>
    <xf numFmtId="43" fontId="0" fillId="0" borderId="2" xfId="0" applyNumberFormat="1" applyBorder="1"/>
    <xf numFmtId="17" fontId="4" fillId="0" borderId="0" xfId="0" quotePrefix="1" applyNumberFormat="1" applyFont="1" applyBorder="1"/>
    <xf numFmtId="0" fontId="0" fillId="0" borderId="0" xfId="0" quotePrefix="1" applyBorder="1"/>
    <xf numFmtId="164" fontId="0" fillId="0" borderId="0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17" fontId="4" fillId="0" borderId="0" xfId="0" quotePrefix="1" applyNumberFormat="1" applyFont="1" applyBorder="1" applyAlignment="1">
      <alignment horizontal="right"/>
    </xf>
    <xf numFmtId="0" fontId="1" fillId="0" borderId="0" xfId="0" applyFont="1"/>
    <xf numFmtId="0" fontId="4" fillId="0" borderId="0" xfId="0" applyFont="1"/>
    <xf numFmtId="43" fontId="0" fillId="0" borderId="0" xfId="0" applyNumberFormat="1" applyBorder="1" applyAlignment="1">
      <alignment horizontal="right"/>
    </xf>
    <xf numFmtId="0" fontId="0" fillId="0" borderId="0" xfId="0" quotePrefix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0" xfId="0" applyFont="1"/>
    <xf numFmtId="0" fontId="3" fillId="0" borderId="0" xfId="0" quotePrefix="1" applyFont="1"/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1" fillId="2" borderId="0" xfId="0" applyNumberFormat="1" applyFont="1" applyFill="1" applyBorder="1"/>
    <xf numFmtId="0" fontId="0" fillId="2" borderId="0" xfId="0" applyFill="1"/>
    <xf numFmtId="0" fontId="1" fillId="2" borderId="0" xfId="0" applyFont="1" applyFill="1" applyBorder="1" applyAlignment="1"/>
    <xf numFmtId="0" fontId="1" fillId="2" borderId="0" xfId="0" applyFont="1" applyFill="1"/>
    <xf numFmtId="0" fontId="1" fillId="2" borderId="0" xfId="0" quotePrefix="1" applyFont="1" applyFill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7" fillId="0" borderId="0" xfId="0" applyFont="1" applyAlignment="1">
      <alignment horizontal="centerContinuous"/>
    </xf>
    <xf numFmtId="17" fontId="0" fillId="0" borderId="1" xfId="0" quotePrefix="1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0" xfId="0" quotePrefix="1" applyAlignment="1">
      <alignment horizontal="left"/>
    </xf>
    <xf numFmtId="169" fontId="0" fillId="0" borderId="0" xfId="0" applyNumberFormat="1"/>
    <xf numFmtId="0" fontId="0" fillId="0" borderId="0" xfId="0" quotePrefix="1" applyAlignment="1" applyProtection="1">
      <alignment horizontal="left"/>
    </xf>
    <xf numFmtId="15" fontId="10" fillId="0" borderId="0" xfId="0" applyNumberFormat="1" applyFont="1" applyProtection="1">
      <protection locked="0"/>
    </xf>
    <xf numFmtId="164" fontId="2" fillId="0" borderId="2" xfId="1" applyNumberFormat="1" applyBorder="1"/>
    <xf numFmtId="164" fontId="2" fillId="0" borderId="0" xfId="1" applyNumberFormat="1" applyBorder="1"/>
    <xf numFmtId="164" fontId="2" fillId="0" borderId="0" xfId="1" applyNumberFormat="1"/>
    <xf numFmtId="164" fontId="2" fillId="0" borderId="0" xfId="1" applyNumberFormat="1" applyAlignment="1">
      <alignment horizontal="right"/>
    </xf>
    <xf numFmtId="164" fontId="2" fillId="0" borderId="1" xfId="1" applyNumberFormat="1" applyBorder="1"/>
    <xf numFmtId="164" fontId="2" fillId="0" borderId="0" xfId="1" applyNumberFormat="1" applyBorder="1" applyAlignment="1">
      <alignment horizontal="right"/>
    </xf>
    <xf numFmtId="164" fontId="2" fillId="0" borderId="0" xfId="1" quotePrefix="1" applyNumberFormat="1" applyFont="1" applyBorder="1" applyAlignment="1">
      <alignment horizontal="right"/>
    </xf>
    <xf numFmtId="166" fontId="2" fillId="0" borderId="1" xfId="1" applyNumberFormat="1" applyBorder="1"/>
    <xf numFmtId="166" fontId="2" fillId="0" borderId="0" xfId="1" applyNumberFormat="1" applyBorder="1"/>
    <xf numFmtId="166" fontId="2" fillId="0" borderId="0" xfId="1" quotePrefix="1" applyNumberFormat="1" applyFont="1" applyBorder="1"/>
    <xf numFmtId="167" fontId="2" fillId="0" borderId="1" xfId="3" applyNumberFormat="1" applyBorder="1"/>
    <xf numFmtId="164" fontId="2" fillId="0" borderId="1" xfId="1" applyNumberFormat="1" applyFont="1" applyBorder="1"/>
    <xf numFmtId="164" fontId="2" fillId="0" borderId="0" xfId="1" quotePrefix="1" applyNumberFormat="1" applyFont="1" applyBorder="1"/>
    <xf numFmtId="10" fontId="2" fillId="0" borderId="2" xfId="3" applyNumberFormat="1" applyBorder="1" applyAlignment="1">
      <alignment horizontal="center"/>
    </xf>
    <xf numFmtId="43" fontId="2" fillId="0" borderId="0" xfId="1" applyBorder="1"/>
    <xf numFmtId="43" fontId="2" fillId="0" borderId="0" xfId="1" quotePrefix="1" applyFont="1" applyBorder="1" applyAlignment="1">
      <alignment horizontal="right"/>
    </xf>
    <xf numFmtId="43" fontId="2" fillId="0" borderId="1" xfId="1" applyBorder="1"/>
    <xf numFmtId="165" fontId="2" fillId="0" borderId="2" xfId="1" applyNumberFormat="1" applyBorder="1"/>
    <xf numFmtId="0" fontId="11" fillId="0" borderId="0" xfId="0" applyFont="1"/>
    <xf numFmtId="0" fontId="0" fillId="0" borderId="0" xfId="0" applyFill="1"/>
    <xf numFmtId="10" fontId="2" fillId="0" borderId="1" xfId="3" applyNumberFormat="1" applyBorder="1"/>
    <xf numFmtId="168" fontId="15" fillId="0" borderId="0" xfId="0" applyNumberFormat="1" applyFont="1"/>
    <xf numFmtId="0" fontId="0" fillId="0" borderId="0" xfId="0" applyBorder="1"/>
    <xf numFmtId="0" fontId="0" fillId="4" borderId="0" xfId="0" applyFill="1"/>
    <xf numFmtId="43" fontId="0" fillId="0" borderId="0" xfId="0" applyNumberFormat="1"/>
    <xf numFmtId="166" fontId="16" fillId="3" borderId="1" xfId="1" applyNumberFormat="1" applyFont="1" applyFill="1" applyBorder="1"/>
    <xf numFmtId="43" fontId="16" fillId="3" borderId="1" xfId="1" applyFont="1" applyFill="1" applyBorder="1"/>
    <xf numFmtId="0" fontId="16" fillId="0" borderId="0" xfId="0" quotePrefix="1" applyFont="1" applyAlignment="1">
      <alignment horizontal="left"/>
    </xf>
    <xf numFmtId="164" fontId="16" fillId="3" borderId="2" xfId="1" applyNumberFormat="1" applyFont="1" applyFill="1" applyBorder="1"/>
    <xf numFmtId="164" fontId="16" fillId="0" borderId="1" xfId="1" applyNumberFormat="1" applyFont="1" applyFill="1" applyBorder="1"/>
    <xf numFmtId="164" fontId="16" fillId="5" borderId="0" xfId="1" applyNumberFormat="1" applyFont="1" applyFill="1" applyBorder="1"/>
    <xf numFmtId="164" fontId="16" fillId="5" borderId="0" xfId="1" applyNumberFormat="1" applyFont="1" applyFill="1"/>
    <xf numFmtId="164" fontId="16" fillId="5" borderId="1" xfId="1" applyNumberFormat="1" applyFont="1" applyFill="1" applyBorder="1"/>
    <xf numFmtId="0" fontId="2" fillId="0" borderId="0" xfId="0" applyFont="1"/>
    <xf numFmtId="0" fontId="0" fillId="4" borderId="0" xfId="0" quotePrefix="1" applyFill="1" applyAlignment="1">
      <alignment horizontal="right"/>
    </xf>
    <xf numFmtId="43" fontId="0" fillId="0" borderId="0" xfId="1" applyFont="1"/>
    <xf numFmtId="43" fontId="0" fillId="0" borderId="0" xfId="1" applyFont="1" applyBorder="1"/>
    <xf numFmtId="164" fontId="16" fillId="0" borderId="2" xfId="1" applyNumberFormat="1" applyFont="1" applyBorder="1"/>
    <xf numFmtId="164" fontId="16" fillId="0" borderId="1" xfId="1" applyNumberFormat="1" applyFont="1" applyBorder="1"/>
    <xf numFmtId="166" fontId="16" fillId="0" borderId="1" xfId="1" applyNumberFormat="1" applyFont="1" applyFill="1" applyBorder="1"/>
    <xf numFmtId="17" fontId="16" fillId="0" borderId="1" xfId="0" applyNumberFormat="1" applyFont="1" applyBorder="1" applyAlignment="1">
      <alignment horizontal="center"/>
    </xf>
    <xf numFmtId="0" fontId="2" fillId="0" borderId="0" xfId="4"/>
    <xf numFmtId="0" fontId="5" fillId="0" borderId="0" xfId="4" applyFont="1"/>
    <xf numFmtId="0" fontId="6" fillId="0" borderId="0" xfId="4" applyFont="1" applyAlignment="1">
      <alignment horizontal="centerContinuous"/>
    </xf>
    <xf numFmtId="0" fontId="2" fillId="0" borderId="0" xfId="4" applyAlignment="1">
      <alignment horizontal="centerContinuous"/>
    </xf>
    <xf numFmtId="0" fontId="1" fillId="0" borderId="0" xfId="4" applyFont="1"/>
    <xf numFmtId="0" fontId="7" fillId="0" borderId="0" xfId="4" applyFont="1" applyAlignment="1">
      <alignment horizontal="centerContinuous"/>
    </xf>
    <xf numFmtId="0" fontId="1" fillId="2" borderId="0" xfId="4" applyFont="1" applyFill="1"/>
    <xf numFmtId="0" fontId="2" fillId="2" borderId="0" xfId="4" applyFill="1"/>
    <xf numFmtId="17" fontId="16" fillId="0" borderId="1" xfId="4" applyNumberFormat="1" applyFont="1" applyBorder="1" applyAlignment="1">
      <alignment horizontal="center"/>
    </xf>
    <xf numFmtId="17" fontId="2" fillId="0" borderId="0" xfId="4" quotePrefix="1" applyNumberFormat="1" applyFont="1" applyBorder="1"/>
    <xf numFmtId="17" fontId="2" fillId="0" borderId="1" xfId="4" quotePrefix="1" applyNumberFormat="1" applyBorder="1" applyAlignment="1">
      <alignment horizontal="center"/>
    </xf>
    <xf numFmtId="0" fontId="2" fillId="0" borderId="0" xfId="4" quotePrefix="1" applyAlignment="1">
      <alignment horizontal="right"/>
    </xf>
    <xf numFmtId="17" fontId="2" fillId="0" borderId="0" xfId="4" quotePrefix="1" applyNumberFormat="1" applyFont="1" applyBorder="1" applyAlignment="1">
      <alignment horizontal="right"/>
    </xf>
    <xf numFmtId="0" fontId="2" fillId="0" borderId="0" xfId="4" applyAlignment="1">
      <alignment horizontal="right"/>
    </xf>
    <xf numFmtId="43" fontId="2" fillId="0" borderId="1" xfId="4" applyNumberFormat="1" applyBorder="1"/>
    <xf numFmtId="0" fontId="2" fillId="0" borderId="1" xfId="4" applyBorder="1"/>
    <xf numFmtId="0" fontId="2" fillId="4" borderId="0" xfId="4" quotePrefix="1" applyFill="1" applyAlignment="1">
      <alignment horizontal="right"/>
    </xf>
    <xf numFmtId="0" fontId="2" fillId="4" borderId="0" xfId="4" applyFill="1"/>
    <xf numFmtId="164" fontId="2" fillId="0" borderId="2" xfId="4" applyNumberFormat="1" applyBorder="1"/>
    <xf numFmtId="0" fontId="1" fillId="2" borderId="0" xfId="4" applyFont="1" applyFill="1" applyAlignment="1">
      <alignment horizontal="centerContinuous"/>
    </xf>
    <xf numFmtId="0" fontId="2" fillId="2" borderId="0" xfId="4" applyFill="1" applyAlignment="1">
      <alignment horizontal="centerContinuous"/>
    </xf>
    <xf numFmtId="0" fontId="2" fillId="0" borderId="0" xfId="4" applyAlignment="1">
      <alignment horizontal="center"/>
    </xf>
    <xf numFmtId="0" fontId="1" fillId="0" borderId="1" xfId="4" applyFont="1" applyBorder="1" applyAlignment="1">
      <alignment horizontal="center"/>
    </xf>
    <xf numFmtId="0" fontId="1" fillId="2" borderId="0" xfId="4" quotePrefix="1" applyFont="1" applyFill="1" applyAlignment="1"/>
    <xf numFmtId="0" fontId="2" fillId="0" borderId="0" xfId="4" quotePrefix="1" applyBorder="1"/>
    <xf numFmtId="0" fontId="1" fillId="2" borderId="0" xfId="4" applyFont="1" applyFill="1" applyBorder="1" applyAlignment="1"/>
    <xf numFmtId="0" fontId="11" fillId="0" borderId="0" xfId="4" applyFont="1"/>
    <xf numFmtId="0" fontId="2" fillId="0" borderId="0" xfId="4" applyFont="1"/>
    <xf numFmtId="17" fontId="2" fillId="0" borderId="1" xfId="4" applyNumberFormat="1" applyBorder="1" applyAlignment="1">
      <alignment horizontal="center"/>
    </xf>
    <xf numFmtId="0" fontId="2" fillId="0" borderId="0" xfId="4" quotePrefix="1" applyAlignment="1">
      <alignment horizontal="left"/>
    </xf>
    <xf numFmtId="164" fontId="2" fillId="0" borderId="0" xfId="4" applyNumberFormat="1" applyBorder="1"/>
    <xf numFmtId="164" fontId="1" fillId="2" borderId="0" xfId="4" applyNumberFormat="1" applyFont="1" applyFill="1" applyBorder="1"/>
    <xf numFmtId="164" fontId="2" fillId="0" borderId="1" xfId="4" applyNumberFormat="1" applyBorder="1"/>
    <xf numFmtId="0" fontId="2" fillId="0" borderId="0" xfId="4" quotePrefix="1" applyAlignment="1">
      <alignment horizontal="center"/>
    </xf>
    <xf numFmtId="0" fontId="2" fillId="0" borderId="0" xfId="4" quotePrefix="1"/>
    <xf numFmtId="43" fontId="2" fillId="0" borderId="0" xfId="4" applyNumberFormat="1" applyBorder="1" applyAlignment="1">
      <alignment horizontal="right"/>
    </xf>
    <xf numFmtId="43" fontId="2" fillId="0" borderId="0" xfId="4" applyNumberFormat="1" applyBorder="1"/>
    <xf numFmtId="43" fontId="2" fillId="0" borderId="2" xfId="4" applyNumberFormat="1" applyBorder="1"/>
    <xf numFmtId="0" fontId="1" fillId="0" borderId="0" xfId="4" applyFont="1" applyAlignment="1">
      <alignment horizontal="centerContinuous"/>
    </xf>
    <xf numFmtId="165" fontId="2" fillId="0" borderId="1" xfId="4" applyNumberFormat="1" applyBorder="1" applyAlignment="1">
      <alignment horizontal="center"/>
    </xf>
    <xf numFmtId="0" fontId="16" fillId="0" borderId="0" xfId="4" quotePrefix="1" applyFont="1" applyAlignment="1">
      <alignment horizontal="left"/>
    </xf>
    <xf numFmtId="0" fontId="2" fillId="0" borderId="0" xfId="4" applyFill="1"/>
    <xf numFmtId="0" fontId="2" fillId="0" borderId="0" xfId="4" quotePrefix="1" applyAlignment="1" applyProtection="1">
      <alignment horizontal="left"/>
    </xf>
    <xf numFmtId="15" fontId="10" fillId="0" borderId="0" xfId="4" applyNumberFormat="1" applyFont="1" applyProtection="1">
      <protection locked="0"/>
    </xf>
    <xf numFmtId="0" fontId="3" fillId="0" borderId="0" xfId="4" applyFont="1"/>
    <xf numFmtId="0" fontId="3" fillId="0" borderId="0" xfId="4" quotePrefix="1" applyFont="1"/>
    <xf numFmtId="168" fontId="15" fillId="0" borderId="0" xfId="4" applyNumberFormat="1" applyFont="1"/>
    <xf numFmtId="169" fontId="2" fillId="0" borderId="0" xfId="4" applyNumberFormat="1"/>
    <xf numFmtId="0" fontId="2" fillId="0" borderId="0" xfId="4" applyBorder="1"/>
    <xf numFmtId="43" fontId="2" fillId="0" borderId="0" xfId="4" applyNumberFormat="1"/>
    <xf numFmtId="0" fontId="0" fillId="0" borderId="0" xfId="0" applyFill="1" applyBorder="1"/>
    <xf numFmtId="164" fontId="16" fillId="0" borderId="0" xfId="1" applyNumberFormat="1" applyFont="1" applyFill="1" applyBorder="1"/>
    <xf numFmtId="0" fontId="14" fillId="0" borderId="0" xfId="0" applyFont="1" applyFill="1" applyBorder="1"/>
    <xf numFmtId="164" fontId="17" fillId="0" borderId="0" xfId="0" applyNumberFormat="1" applyFont="1" applyFill="1" applyBorder="1"/>
    <xf numFmtId="164" fontId="9" fillId="0" borderId="0" xfId="1" applyNumberFormat="1" applyFont="1" applyFill="1" applyBorder="1"/>
    <xf numFmtId="41" fontId="16" fillId="0" borderId="0" xfId="2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Fill="1" applyBorder="1"/>
    <xf numFmtId="3" fontId="9" fillId="0" borderId="0" xfId="0" applyNumberFormat="1" applyFont="1" applyFill="1" applyBorder="1"/>
    <xf numFmtId="43" fontId="0" fillId="0" borderId="0" xfId="1" applyFont="1" applyFill="1" applyBorder="1"/>
    <xf numFmtId="0" fontId="2" fillId="0" borderId="0" xfId="4" applyFill="1" applyBorder="1"/>
    <xf numFmtId="0" fontId="1" fillId="0" borderId="0" xfId="4" applyFont="1" applyFill="1" applyBorder="1"/>
    <xf numFmtId="164" fontId="17" fillId="0" borderId="0" xfId="4" applyNumberFormat="1" applyFont="1" applyFill="1" applyBorder="1"/>
    <xf numFmtId="3" fontId="2" fillId="0" borderId="0" xfId="4" applyNumberFormat="1" applyFill="1" applyBorder="1" applyAlignment="1">
      <alignment horizontal="right"/>
    </xf>
    <xf numFmtId="3" fontId="8" fillId="0" borderId="0" xfId="4" applyNumberFormat="1" applyFont="1" applyFill="1" applyBorder="1"/>
    <xf numFmtId="3" fontId="9" fillId="0" borderId="0" xfId="4" applyNumberFormat="1" applyFont="1" applyFill="1" applyBorder="1"/>
    <xf numFmtId="17" fontId="1" fillId="0" borderId="0" xfId="0" applyNumberFormat="1" applyFont="1" applyAlignment="1">
      <alignment horizontal="center"/>
    </xf>
    <xf numFmtId="17" fontId="1" fillId="0" borderId="0" xfId="4" applyNumberFormat="1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8FDD5837-0176-490B-928F-94FEB9544441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B35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44136</v>
      </c>
      <c r="G7" s="8"/>
      <c r="H7" s="27" t="s">
        <v>7</v>
      </c>
      <c r="I7" s="25"/>
      <c r="J7" s="25"/>
      <c r="K7" s="25"/>
      <c r="L7" s="25"/>
      <c r="M7" s="35">
        <f>F7</f>
        <v>44136</v>
      </c>
      <c r="O7" s="148">
        <f>M7</f>
        <v>44136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93569097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-530109</v>
      </c>
    </row>
    <row r="11" spans="1:25" x14ac:dyDescent="0.2">
      <c r="A11" s="2" t="s">
        <v>12</v>
      </c>
      <c r="B11" t="s">
        <v>13</v>
      </c>
      <c r="F11" s="79">
        <v>92121111</v>
      </c>
      <c r="G11" s="42"/>
      <c r="H11" s="46"/>
      <c r="I11" t="s">
        <v>14</v>
      </c>
      <c r="M11" s="12">
        <f>F34</f>
        <v>-61568.390479999944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187804</v>
      </c>
      <c r="G13" s="42"/>
      <c r="H13" s="46"/>
      <c r="I13" t="s">
        <v>18</v>
      </c>
      <c r="M13" s="6">
        <f>M10+M11-M12</f>
        <v>-591677.39047999994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92308915</v>
      </c>
      <c r="G15" s="42"/>
      <c r="H15" s="47" t="s">
        <v>26</v>
      </c>
      <c r="I15" t="s">
        <v>27</v>
      </c>
      <c r="M15" s="70">
        <v>100811398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1260182</v>
      </c>
      <c r="G17" s="42"/>
      <c r="H17" s="47" t="s">
        <v>34</v>
      </c>
      <c r="I17" t="s">
        <v>35</v>
      </c>
      <c r="M17" s="80">
        <v>-5.2599999999999999E-3</v>
      </c>
      <c r="O17" t="s">
        <v>36</v>
      </c>
      <c r="S17" s="71">
        <v>1361932109</v>
      </c>
      <c r="T17" s="71">
        <v>1324072575</v>
      </c>
      <c r="U17" s="71">
        <v>2235922</v>
      </c>
      <c r="V17" s="43">
        <f>S17-T17-U17</f>
        <v>35623612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44136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-98798987</v>
      </c>
      <c r="T19" s="73">
        <v>-102096445</v>
      </c>
      <c r="U19" s="73">
        <v>-231892</v>
      </c>
      <c r="V19" s="43">
        <f>S19-T19-U19</f>
        <v>3529350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-6.8700000000000002E-3</v>
      </c>
      <c r="G21" s="49"/>
      <c r="H21" s="50" t="s">
        <v>40</v>
      </c>
      <c r="I21" t="s">
        <v>41</v>
      </c>
      <c r="M21" s="61">
        <f>T27</f>
        <v>2.9787777622850634E-2</v>
      </c>
      <c r="O21" t="s">
        <v>42</v>
      </c>
      <c r="S21" s="73">
        <v>93569097</v>
      </c>
      <c r="T21" s="73">
        <v>92121111</v>
      </c>
      <c r="U21" s="73">
        <v>187804</v>
      </c>
      <c r="V21" s="45">
        <f>S21-T21-U21</f>
        <v>1260182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92308915</v>
      </c>
      <c r="G23" s="42"/>
      <c r="H23" s="53" t="s">
        <v>45</v>
      </c>
      <c r="I23" t="s">
        <v>46</v>
      </c>
      <c r="M23" s="36">
        <f>F7</f>
        <v>44136</v>
      </c>
      <c r="O23" t="s">
        <v>47</v>
      </c>
      <c r="S23" s="41">
        <f>S17+S19+S21</f>
        <v>1356702219</v>
      </c>
      <c r="T23" s="41">
        <f>T17+T19+T21</f>
        <v>1314097241</v>
      </c>
      <c r="U23" s="41">
        <f>U17+U19+U21</f>
        <v>2191834</v>
      </c>
      <c r="V23" s="41">
        <f>V17+V19+V21</f>
        <v>40413144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-623819</v>
      </c>
      <c r="G25" s="42"/>
      <c r="H25" s="53" t="s">
        <v>50</v>
      </c>
      <c r="I25" t="s">
        <v>51</v>
      </c>
      <c r="M25" s="51">
        <f>F17/F9</f>
        <v>1.346792948103368E-2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91685096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40413144</v>
      </c>
      <c r="Q27" s="17" t="s">
        <v>55</v>
      </c>
      <c r="R27" s="33">
        <f>S23</f>
        <v>1356702219</v>
      </c>
      <c r="S27" s="29" t="s">
        <v>56</v>
      </c>
      <c r="T27" s="54">
        <f>P27/R27</f>
        <v>2.9787777622850634E-2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-691445</v>
      </c>
      <c r="G29" s="55"/>
      <c r="H29" s="56" t="s">
        <v>61</v>
      </c>
      <c r="I29" t="s">
        <v>62</v>
      </c>
      <c r="M29" s="51">
        <f>1-M21</f>
        <v>0.97021222237714932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-5.8691517250856889E-3</v>
      </c>
    </row>
    <row r="32" spans="1:22" x14ac:dyDescent="0.2">
      <c r="B32" s="15" t="s">
        <v>67</v>
      </c>
      <c r="F32" s="57">
        <f>(F21*F27)</f>
        <v>-629876.60952000006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-6.0493483690665989E-3</v>
      </c>
    </row>
    <row r="34" spans="1:20" ht="13.5" thickBot="1" x14ac:dyDescent="0.25">
      <c r="A34" s="1" t="s">
        <v>70</v>
      </c>
      <c r="B34" t="s">
        <v>71</v>
      </c>
      <c r="F34" s="7">
        <f>F29-F32</f>
        <v>-61568.390479999944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-0.60493483690665983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-0.60493483690665983</v>
      </c>
      <c r="G39" s="68" t="s">
        <v>88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44173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4" x14ac:dyDescent="0.2">
      <c r="J50" t="s">
        <v>80</v>
      </c>
    </row>
    <row r="51" spans="1:14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  <c r="N51" s="132"/>
    </row>
    <row r="52" spans="1:14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  <c r="N52" s="132"/>
    </row>
    <row r="53" spans="1:14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1:14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  <c r="N54" s="132"/>
    </row>
    <row r="55" spans="1:14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  <c r="N56" s="132"/>
    </row>
    <row r="57" spans="1:14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14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  <c r="N59" s="132"/>
    </row>
    <row r="60" spans="1:14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  <c r="N60" s="132"/>
    </row>
    <row r="61" spans="1:14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  <c r="N62" s="132"/>
    </row>
    <row r="63" spans="1:14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14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  <c r="N66" s="132"/>
    </row>
    <row r="67" spans="1:14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  <c r="N67" s="132"/>
    </row>
    <row r="68" spans="1:14" x14ac:dyDescent="0.2">
      <c r="A68" s="132"/>
      <c r="B68" s="132"/>
      <c r="C68" s="132"/>
      <c r="D68" s="132"/>
      <c r="E68" s="132"/>
      <c r="F68" s="141"/>
      <c r="G68" s="132"/>
      <c r="H68" s="132"/>
      <c r="I68" s="132"/>
      <c r="J68" s="132"/>
      <c r="K68" s="132"/>
      <c r="L68" s="132"/>
      <c r="M68" s="132"/>
      <c r="N68" s="132"/>
    </row>
    <row r="69" spans="1:14" x14ac:dyDescent="0.2">
      <c r="A69" s="132"/>
      <c r="B69" s="132"/>
      <c r="C69" s="132"/>
      <c r="D69" s="132"/>
      <c r="E69" s="132"/>
      <c r="F69" s="141"/>
      <c r="G69" s="132"/>
      <c r="H69" s="132"/>
      <c r="I69" s="132"/>
      <c r="J69" s="132"/>
      <c r="K69" s="132"/>
      <c r="L69" s="132"/>
      <c r="M69" s="132"/>
      <c r="N69" s="132"/>
    </row>
    <row r="70" spans="1:14" x14ac:dyDescent="0.2">
      <c r="A70" s="132"/>
      <c r="B70" s="132"/>
      <c r="C70" s="132"/>
      <c r="D70" s="132"/>
      <c r="E70" s="132"/>
      <c r="F70" s="141"/>
      <c r="G70" s="132"/>
      <c r="H70" s="132"/>
      <c r="I70" s="132"/>
      <c r="J70" s="132"/>
      <c r="K70" s="132"/>
      <c r="L70" s="132"/>
      <c r="M70" s="132"/>
      <c r="N70" s="132"/>
    </row>
    <row r="71" spans="1:14" x14ac:dyDescent="0.2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pans="1:14" x14ac:dyDescent="0.2">
      <c r="A72" s="132"/>
      <c r="B72" s="132"/>
      <c r="C72" s="132"/>
      <c r="D72" s="132"/>
      <c r="E72" s="132"/>
      <c r="F72" s="141"/>
      <c r="G72" s="132"/>
      <c r="H72" s="132"/>
      <c r="I72" s="132"/>
      <c r="J72" s="132"/>
      <c r="K72" s="132"/>
      <c r="L72" s="132"/>
      <c r="M72" s="132"/>
      <c r="N72" s="132"/>
    </row>
    <row r="73" spans="1:14" x14ac:dyDescent="0.2">
      <c r="F73" s="77"/>
    </row>
    <row r="74" spans="1:14" x14ac:dyDescent="0.2">
      <c r="F74" s="77"/>
    </row>
    <row r="75" spans="1:14" x14ac:dyDescent="0.2">
      <c r="F75" s="77"/>
    </row>
    <row r="76" spans="1:14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44409</v>
      </c>
      <c r="G7" s="8"/>
      <c r="H7" s="27" t="s">
        <v>7</v>
      </c>
      <c r="I7" s="25"/>
      <c r="J7" s="25"/>
      <c r="K7" s="25"/>
      <c r="L7" s="25"/>
      <c r="M7" s="35">
        <f>F7</f>
        <v>44409</v>
      </c>
      <c r="O7" s="148">
        <f>M7</f>
        <v>44409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130234374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-468344</v>
      </c>
    </row>
    <row r="11" spans="1:25" x14ac:dyDescent="0.2">
      <c r="A11" s="2" t="s">
        <v>12</v>
      </c>
      <c r="B11" t="s">
        <v>13</v>
      </c>
      <c r="F11" s="79">
        <v>126220632</v>
      </c>
      <c r="G11" s="42"/>
      <c r="H11" s="46"/>
      <c r="I11" t="s">
        <v>14</v>
      </c>
      <c r="M11" s="12">
        <f>F34</f>
        <v>50817.164319999982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144796</v>
      </c>
      <c r="G13" s="42"/>
      <c r="H13" s="46"/>
      <c r="I13" t="s">
        <v>18</v>
      </c>
      <c r="M13" s="6">
        <f>M10+M11-M12</f>
        <v>-417526.83568000002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126365428</v>
      </c>
      <c r="G15" s="42"/>
      <c r="H15" s="47" t="s">
        <v>26</v>
      </c>
      <c r="I15" t="s">
        <v>27</v>
      </c>
      <c r="M15" s="70">
        <v>134694322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3868946</v>
      </c>
      <c r="G17" s="42"/>
      <c r="H17" s="47" t="s">
        <v>34</v>
      </c>
      <c r="I17" t="s">
        <v>35</v>
      </c>
      <c r="M17" s="80">
        <v>-3.48E-3</v>
      </c>
      <c r="O17" t="s">
        <v>36</v>
      </c>
      <c r="S17" s="71">
        <v>1373903089</v>
      </c>
      <c r="T17" s="71">
        <v>1326886579</v>
      </c>
      <c r="U17" s="71">
        <v>2231327</v>
      </c>
      <c r="V17" s="43">
        <f>S17-T17-U17</f>
        <v>44785183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44409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-134563575</v>
      </c>
      <c r="T19" s="73">
        <v>-121405613</v>
      </c>
      <c r="U19" s="73">
        <v>-150061</v>
      </c>
      <c r="V19" s="43">
        <f>S19-T19-U19</f>
        <v>-13007901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-4.2399999999999998E-3</v>
      </c>
      <c r="G21" s="49"/>
      <c r="H21" s="50" t="s">
        <v>40</v>
      </c>
      <c r="I21" t="s">
        <v>41</v>
      </c>
      <c r="M21" s="61">
        <f>T27</f>
        <v>2.6027239795039084E-2</v>
      </c>
      <c r="O21" t="s">
        <v>42</v>
      </c>
      <c r="S21" s="73">
        <v>130234374</v>
      </c>
      <c r="T21" s="73">
        <v>126220632</v>
      </c>
      <c r="U21" s="73">
        <v>144796</v>
      </c>
      <c r="V21" s="45">
        <f>S21-T21-U21</f>
        <v>3868946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126365428</v>
      </c>
      <c r="G23" s="42"/>
      <c r="H23" s="53" t="s">
        <v>45</v>
      </c>
      <c r="I23" t="s">
        <v>46</v>
      </c>
      <c r="M23" s="36">
        <f>F7</f>
        <v>44409</v>
      </c>
      <c r="O23" t="s">
        <v>47</v>
      </c>
      <c r="S23" s="41">
        <f>S17+S19+S21</f>
        <v>1369573888</v>
      </c>
      <c r="T23" s="41">
        <f>T17+T19+T21</f>
        <v>1331701598</v>
      </c>
      <c r="U23" s="41">
        <f>U17+U19+U21</f>
        <v>2226062</v>
      </c>
      <c r="V23" s="41">
        <f>V17+V19+V21</f>
        <v>35646228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-139210</v>
      </c>
      <c r="G25" s="42"/>
      <c r="H25" s="53" t="s">
        <v>50</v>
      </c>
      <c r="I25" t="s">
        <v>51</v>
      </c>
      <c r="M25" s="51">
        <f>F17/F9</f>
        <v>2.970756399535502E-2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126226218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35646228</v>
      </c>
      <c r="Q27" s="17" t="s">
        <v>55</v>
      </c>
      <c r="R27" s="33">
        <f>S23</f>
        <v>1369573888</v>
      </c>
      <c r="S27" s="29" t="s">
        <v>56</v>
      </c>
      <c r="T27" s="54">
        <f>P27/R27</f>
        <v>2.6027239795039084E-2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-484382</v>
      </c>
      <c r="G29" s="55"/>
      <c r="H29" s="56" t="s">
        <v>61</v>
      </c>
      <c r="I29" t="s">
        <v>62</v>
      </c>
      <c r="M29" s="51">
        <f>1-M21</f>
        <v>0.97397276020496093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-3.0998102182807677E-3</v>
      </c>
    </row>
    <row r="32" spans="1:22" x14ac:dyDescent="0.2">
      <c r="B32" s="15" t="s">
        <v>67</v>
      </c>
      <c r="F32" s="57">
        <f>(F21*F27)</f>
        <v>-535199.16431999998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-3.1826457011266411E-3</v>
      </c>
    </row>
    <row r="34" spans="1:20" ht="13.5" thickBot="1" x14ac:dyDescent="0.25">
      <c r="A34" s="1" t="s">
        <v>70</v>
      </c>
      <c r="B34" t="s">
        <v>71</v>
      </c>
      <c r="F34" s="7">
        <f>F29-F32</f>
        <v>50817.164319999982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-0.31826457011266412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-0.31826457011266412</v>
      </c>
      <c r="G39" s="68" t="s">
        <v>97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44447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3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</row>
    <row r="52" spans="1:13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</row>
    <row r="53" spans="1:13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</row>
    <row r="54" spans="1:13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</row>
    <row r="55" spans="1:13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</row>
    <row r="57" spans="1:13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</row>
    <row r="60" spans="1:13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</row>
    <row r="61" spans="1:13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</row>
    <row r="62" spans="1:13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</row>
    <row r="63" spans="1:13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4" spans="1:13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</row>
    <row r="67" spans="1:13" x14ac:dyDescent="0.2">
      <c r="F67" s="76"/>
    </row>
    <row r="68" spans="1:13" x14ac:dyDescent="0.2">
      <c r="F68" s="76"/>
    </row>
    <row r="69" spans="1:13" x14ac:dyDescent="0.2">
      <c r="F69" s="77"/>
    </row>
    <row r="70" spans="1:13" x14ac:dyDescent="0.2">
      <c r="F70" s="77"/>
    </row>
    <row r="71" spans="1:13" x14ac:dyDescent="0.2">
      <c r="F71" s="63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44440</v>
      </c>
      <c r="G7" s="8"/>
      <c r="H7" s="27" t="s">
        <v>7</v>
      </c>
      <c r="I7" s="25"/>
      <c r="J7" s="25"/>
      <c r="K7" s="25"/>
      <c r="L7" s="25"/>
      <c r="M7" s="35">
        <f>F7</f>
        <v>44440</v>
      </c>
      <c r="O7" s="148">
        <f>M7</f>
        <v>44440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134694322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-295147</v>
      </c>
    </row>
    <row r="11" spans="1:25" x14ac:dyDescent="0.2">
      <c r="A11" s="2" t="s">
        <v>12</v>
      </c>
      <c r="B11" t="s">
        <v>13</v>
      </c>
      <c r="F11" s="79">
        <v>125646786</v>
      </c>
      <c r="G11" s="42"/>
      <c r="H11" s="46"/>
      <c r="I11" t="s">
        <v>14</v>
      </c>
      <c r="M11" s="12">
        <f>F34</f>
        <v>-1442.8128799999831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128178</v>
      </c>
      <c r="G13" s="42"/>
      <c r="H13" s="46"/>
      <c r="I13" t="s">
        <v>18</v>
      </c>
      <c r="M13" s="6">
        <f>M10+M11-M12</f>
        <v>-296589.81287999998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125774964</v>
      </c>
      <c r="G15" s="42"/>
      <c r="H15" s="47" t="s">
        <v>26</v>
      </c>
      <c r="I15" t="s">
        <v>27</v>
      </c>
      <c r="M15" s="70">
        <v>110542174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8919358</v>
      </c>
      <c r="G17" s="42"/>
      <c r="H17" s="47" t="s">
        <v>34</v>
      </c>
      <c r="I17" t="s">
        <v>35</v>
      </c>
      <c r="M17" s="80">
        <v>-2.6700000000000001E-3</v>
      </c>
      <c r="O17" t="s">
        <v>36</v>
      </c>
      <c r="S17" s="71">
        <v>1369573888</v>
      </c>
      <c r="T17" s="71">
        <v>1331701598</v>
      </c>
      <c r="U17" s="71">
        <v>2226062</v>
      </c>
      <c r="V17" s="43">
        <f>S17-T17-U17</f>
        <v>35646228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44440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-120979666</v>
      </c>
      <c r="T19" s="73">
        <v>-113624436</v>
      </c>
      <c r="U19" s="73">
        <v>-131495</v>
      </c>
      <c r="V19" s="43">
        <f>S19-T19-U19</f>
        <v>-7223735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-3.0100000000000001E-3</v>
      </c>
      <c r="G21" s="49"/>
      <c r="H21" s="50" t="s">
        <v>40</v>
      </c>
      <c r="I21" t="s">
        <v>41</v>
      </c>
      <c r="M21" s="61">
        <f>T27</f>
        <v>2.6994983195639043E-2</v>
      </c>
      <c r="O21" t="s">
        <v>42</v>
      </c>
      <c r="S21" s="73">
        <v>134694322</v>
      </c>
      <c r="T21" s="73">
        <v>125646786</v>
      </c>
      <c r="U21" s="73">
        <v>128178</v>
      </c>
      <c r="V21" s="45">
        <f>S21-T21-U21</f>
        <v>8919358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125774964</v>
      </c>
      <c r="G23" s="42"/>
      <c r="H23" s="53" t="s">
        <v>45</v>
      </c>
      <c r="I23" t="s">
        <v>46</v>
      </c>
      <c r="M23" s="36">
        <f>F7</f>
        <v>44440</v>
      </c>
      <c r="O23" t="s">
        <v>47</v>
      </c>
      <c r="S23" s="41">
        <f>S17+S19+S21</f>
        <v>1383288544</v>
      </c>
      <c r="T23" s="41">
        <f>T17+T19+T21</f>
        <v>1343723948</v>
      </c>
      <c r="U23" s="41">
        <f>U17+U19+U21</f>
        <v>2222745</v>
      </c>
      <c r="V23" s="41">
        <f>V17+V19+V21</f>
        <v>37341851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-289852</v>
      </c>
      <c r="G25" s="42"/>
      <c r="H25" s="53" t="s">
        <v>50</v>
      </c>
      <c r="I25" t="s">
        <v>51</v>
      </c>
      <c r="M25" s="51">
        <f>F17/F9</f>
        <v>6.621925755712256E-2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125485112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37341851</v>
      </c>
      <c r="Q27" s="17" t="s">
        <v>55</v>
      </c>
      <c r="R27" s="33">
        <f>S23</f>
        <v>1383288544</v>
      </c>
      <c r="S27" s="29" t="s">
        <v>56</v>
      </c>
      <c r="T27" s="54">
        <f>P27/R27</f>
        <v>2.6994983195639043E-2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-379153</v>
      </c>
      <c r="G29" s="55"/>
      <c r="H29" s="56" t="s">
        <v>61</v>
      </c>
      <c r="I29" t="s">
        <v>62</v>
      </c>
      <c r="M29" s="51">
        <f>1-M21</f>
        <v>0.97300501680436091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-2.6830466793605848E-3</v>
      </c>
    </row>
    <row r="32" spans="1:22" x14ac:dyDescent="0.2">
      <c r="B32" s="15" t="s">
        <v>67</v>
      </c>
      <c r="F32" s="57">
        <f>(F21*F27)</f>
        <v>-377710.18712000002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-2.7574849389497614E-3</v>
      </c>
    </row>
    <row r="34" spans="1:20" ht="13.5" thickBot="1" x14ac:dyDescent="0.25">
      <c r="A34" s="1" t="s">
        <v>70</v>
      </c>
      <c r="B34" t="s">
        <v>71</v>
      </c>
      <c r="F34" s="7">
        <f>F29-F32</f>
        <v>-1442.8128799999831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-0.27574849389497613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-0.27574849389497613</v>
      </c>
      <c r="G39" s="68" t="s">
        <v>98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44476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4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  <c r="N51" s="132"/>
    </row>
    <row r="52" spans="1:14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  <c r="N52" s="132"/>
    </row>
    <row r="53" spans="1:14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1:14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  <c r="N54" s="132"/>
    </row>
    <row r="55" spans="1:14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  <c r="N56" s="132"/>
    </row>
    <row r="57" spans="1:14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14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  <c r="N59" s="132"/>
    </row>
    <row r="60" spans="1:14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  <c r="N60" s="132"/>
    </row>
    <row r="61" spans="1:14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  <c r="N62" s="132"/>
    </row>
    <row r="63" spans="1:14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14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  <c r="N66" s="132"/>
    </row>
    <row r="67" spans="1:14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  <c r="N67" s="132"/>
    </row>
    <row r="68" spans="1:14" x14ac:dyDescent="0.2">
      <c r="A68" s="132"/>
      <c r="B68" s="132"/>
      <c r="C68" s="132"/>
      <c r="D68" s="132"/>
      <c r="E68" s="132"/>
      <c r="F68" s="141"/>
      <c r="G68" s="132"/>
      <c r="H68" s="132"/>
      <c r="I68" s="132"/>
      <c r="J68" s="132"/>
      <c r="K68" s="132"/>
      <c r="L68" s="132"/>
      <c r="M68" s="132"/>
      <c r="N68" s="132"/>
    </row>
    <row r="69" spans="1:14" x14ac:dyDescent="0.2">
      <c r="A69" s="132"/>
      <c r="B69" s="132"/>
      <c r="C69" s="132"/>
      <c r="D69" s="132"/>
      <c r="E69" s="132"/>
      <c r="F69" s="141"/>
      <c r="G69" s="132"/>
      <c r="H69" s="132"/>
      <c r="I69" s="132"/>
      <c r="J69" s="132"/>
      <c r="K69" s="132"/>
      <c r="L69" s="132"/>
      <c r="M69" s="132"/>
      <c r="N69" s="132"/>
    </row>
    <row r="70" spans="1:14" x14ac:dyDescent="0.2">
      <c r="A70" s="132"/>
      <c r="B70" s="132"/>
      <c r="C70" s="132"/>
      <c r="D70" s="132"/>
      <c r="E70" s="132"/>
      <c r="F70" s="141"/>
      <c r="G70" s="132"/>
      <c r="H70" s="132"/>
      <c r="I70" s="132"/>
      <c r="J70" s="132"/>
      <c r="K70" s="132"/>
      <c r="L70" s="132"/>
      <c r="M70" s="132"/>
      <c r="N70" s="132"/>
    </row>
    <row r="71" spans="1:14" x14ac:dyDescent="0.2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pans="1:14" x14ac:dyDescent="0.2">
      <c r="F72" s="77"/>
    </row>
    <row r="73" spans="1:14" x14ac:dyDescent="0.2">
      <c r="F73" s="77"/>
    </row>
    <row r="74" spans="1:14" x14ac:dyDescent="0.2">
      <c r="F74" s="77"/>
    </row>
    <row r="75" spans="1:14" x14ac:dyDescent="0.2">
      <c r="F75" s="77"/>
    </row>
    <row r="76" spans="1:14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44470</v>
      </c>
      <c r="G7" s="8"/>
      <c r="H7" s="27" t="s">
        <v>7</v>
      </c>
      <c r="I7" s="25"/>
      <c r="J7" s="25"/>
      <c r="K7" s="25"/>
      <c r="L7" s="25"/>
      <c r="M7" s="35">
        <f>F7</f>
        <v>44470</v>
      </c>
      <c r="O7" s="148">
        <f>M7</f>
        <v>44470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110542174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-92130</v>
      </c>
    </row>
    <row r="11" spans="1:25" x14ac:dyDescent="0.2">
      <c r="A11" s="2" t="s">
        <v>12</v>
      </c>
      <c r="B11" t="s">
        <v>13</v>
      </c>
      <c r="F11" s="79">
        <v>102845548</v>
      </c>
      <c r="G11" s="42"/>
      <c r="H11" s="46"/>
      <c r="I11" t="s">
        <v>14</v>
      </c>
      <c r="M11" s="12">
        <f>F34</f>
        <v>-90231.984019999974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107111</v>
      </c>
      <c r="G13" s="42"/>
      <c r="H13" s="46"/>
      <c r="I13" t="s">
        <v>18</v>
      </c>
      <c r="M13" s="6">
        <f>M10+M11-M12</f>
        <v>-182361.98401999997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102952659</v>
      </c>
      <c r="G15" s="42"/>
      <c r="H15" s="47" t="s">
        <v>26</v>
      </c>
      <c r="I15" t="s">
        <v>27</v>
      </c>
      <c r="M15" s="70">
        <v>102370088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7589515</v>
      </c>
      <c r="G17" s="42"/>
      <c r="H17" s="47" t="s">
        <v>34</v>
      </c>
      <c r="I17" t="s">
        <v>35</v>
      </c>
      <c r="M17" s="80">
        <v>-8.9999999999999998E-4</v>
      </c>
      <c r="O17" t="s">
        <v>36</v>
      </c>
      <c r="S17" s="71">
        <v>1383288544</v>
      </c>
      <c r="T17" s="71">
        <v>1343723948</v>
      </c>
      <c r="U17" s="71">
        <v>2222745</v>
      </c>
      <c r="V17" s="43">
        <f>S17-T17-U17</f>
        <v>37341851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44470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-103327965</v>
      </c>
      <c r="T19" s="73">
        <v>-93862455</v>
      </c>
      <c r="U19" s="73">
        <v>-146431</v>
      </c>
      <c r="V19" s="43">
        <f>S19-T19-U19</f>
        <v>-9319079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-3.1800000000000001E-3</v>
      </c>
      <c r="G21" s="49"/>
      <c r="H21" s="50" t="s">
        <v>40</v>
      </c>
      <c r="I21" t="s">
        <v>41</v>
      </c>
      <c r="M21" s="61">
        <f>T27</f>
        <v>2.5611087013791767E-2</v>
      </c>
      <c r="O21" t="s">
        <v>42</v>
      </c>
      <c r="S21" s="73">
        <v>110542174</v>
      </c>
      <c r="T21" s="73">
        <v>102845548</v>
      </c>
      <c r="U21" s="73">
        <v>107111</v>
      </c>
      <c r="V21" s="45">
        <f>S21-T21-U21</f>
        <v>7589515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102952659</v>
      </c>
      <c r="G23" s="42"/>
      <c r="H23" s="53" t="s">
        <v>45</v>
      </c>
      <c r="I23" t="s">
        <v>46</v>
      </c>
      <c r="M23" s="36">
        <f>F7</f>
        <v>44470</v>
      </c>
      <c r="O23" t="s">
        <v>47</v>
      </c>
      <c r="S23" s="41">
        <f>S17+S19+S21</f>
        <v>1390502753</v>
      </c>
      <c r="T23" s="41">
        <f>T17+T19+T21</f>
        <v>1352707041</v>
      </c>
      <c r="U23" s="41">
        <f>U17+U19+U21</f>
        <v>2183425</v>
      </c>
      <c r="V23" s="41">
        <f>V17+V19+V21</f>
        <v>35612287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-29698</v>
      </c>
      <c r="G25" s="42"/>
      <c r="H25" s="53" t="s">
        <v>50</v>
      </c>
      <c r="I25" t="s">
        <v>51</v>
      </c>
      <c r="M25" s="51">
        <f>F17/F9</f>
        <v>6.8657189608013314E-2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102922961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35612287</v>
      </c>
      <c r="Q27" s="17" t="s">
        <v>55</v>
      </c>
      <c r="R27" s="33">
        <f>S23</f>
        <v>1390502753</v>
      </c>
      <c r="S27" s="29" t="s">
        <v>56</v>
      </c>
      <c r="T27" s="54">
        <f>P27/R27</f>
        <v>2.5611087013791767E-2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-417527</v>
      </c>
      <c r="G29" s="55"/>
      <c r="H29" s="56" t="s">
        <v>61</v>
      </c>
      <c r="I29" t="s">
        <v>62</v>
      </c>
      <c r="M29" s="51">
        <f>1-M21</f>
        <v>0.97438891298620822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-1.7813991135770047E-3</v>
      </c>
    </row>
    <row r="32" spans="1:22" x14ac:dyDescent="0.2">
      <c r="B32" s="15" t="s">
        <v>67</v>
      </c>
      <c r="F32" s="57">
        <f>(F21*F27)</f>
        <v>-327295.01598000003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-1.8282218627853159E-3</v>
      </c>
    </row>
    <row r="34" spans="1:20" ht="13.5" thickBot="1" x14ac:dyDescent="0.25">
      <c r="A34" s="1" t="s">
        <v>70</v>
      </c>
      <c r="B34" t="s">
        <v>71</v>
      </c>
      <c r="F34" s="7">
        <f>F29-F32</f>
        <v>-90231.984019999974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-0.18282218627853158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-0.18282218627853158</v>
      </c>
      <c r="G39" s="68" t="s">
        <v>99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44505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4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  <c r="N51" s="132"/>
    </row>
    <row r="52" spans="1:14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  <c r="N52" s="132"/>
    </row>
    <row r="53" spans="1:14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1:14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  <c r="N54" s="132"/>
    </row>
    <row r="55" spans="1:14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  <c r="N56" s="132"/>
    </row>
    <row r="57" spans="1:14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14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  <c r="N59" s="132"/>
    </row>
    <row r="60" spans="1:14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  <c r="N60" s="132"/>
    </row>
    <row r="61" spans="1:14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  <c r="N62" s="132"/>
    </row>
    <row r="63" spans="1:14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14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  <c r="N66" s="132"/>
    </row>
    <row r="67" spans="1:14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  <c r="N67" s="132"/>
    </row>
    <row r="68" spans="1:14" x14ac:dyDescent="0.2">
      <c r="F68" s="76"/>
    </row>
    <row r="69" spans="1:14" x14ac:dyDescent="0.2">
      <c r="F69" s="77"/>
    </row>
    <row r="70" spans="1:14" x14ac:dyDescent="0.2">
      <c r="F70" s="77"/>
    </row>
    <row r="71" spans="1:14" x14ac:dyDescent="0.2">
      <c r="F71" s="63"/>
    </row>
    <row r="72" spans="1:14" x14ac:dyDescent="0.2">
      <c r="F72" s="77"/>
    </row>
    <row r="73" spans="1:14" x14ac:dyDescent="0.2">
      <c r="F73" s="77"/>
    </row>
    <row r="74" spans="1:14" x14ac:dyDescent="0.2">
      <c r="F74" s="77"/>
    </row>
    <row r="75" spans="1:14" x14ac:dyDescent="0.2">
      <c r="F75" s="77"/>
    </row>
    <row r="76" spans="1:14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44501</v>
      </c>
      <c r="G7" s="8"/>
      <c r="H7" s="27" t="s">
        <v>7</v>
      </c>
      <c r="I7" s="25"/>
      <c r="J7" s="25"/>
      <c r="K7" s="25"/>
      <c r="L7" s="25"/>
      <c r="M7" s="35">
        <f>F7</f>
        <v>44501</v>
      </c>
      <c r="O7" s="148">
        <f>M7</f>
        <v>44501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102370088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1278585</v>
      </c>
    </row>
    <row r="11" spans="1:25" x14ac:dyDescent="0.2">
      <c r="A11" s="2" t="s">
        <v>12</v>
      </c>
      <c r="B11" t="s">
        <v>13</v>
      </c>
      <c r="F11" s="79">
        <v>97894208</v>
      </c>
      <c r="G11" s="42"/>
      <c r="H11" s="46"/>
      <c r="I11" t="s">
        <v>14</v>
      </c>
      <c r="M11" s="12">
        <f>F34</f>
        <v>-26209.086760000035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161566</v>
      </c>
      <c r="G13" s="42"/>
      <c r="H13" s="46"/>
      <c r="I13" t="s">
        <v>18</v>
      </c>
      <c r="M13" s="6">
        <f>M10+M11-M12</f>
        <v>1252375.9132399999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98055774</v>
      </c>
      <c r="G15" s="42"/>
      <c r="H15" s="47" t="s">
        <v>26</v>
      </c>
      <c r="I15" t="s">
        <v>27</v>
      </c>
      <c r="M15" s="70">
        <v>113673522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4314314</v>
      </c>
      <c r="G17" s="42"/>
      <c r="H17" s="47" t="s">
        <v>34</v>
      </c>
      <c r="I17" t="s">
        <v>35</v>
      </c>
      <c r="M17" s="80">
        <v>1.125E-2</v>
      </c>
      <c r="O17" t="s">
        <v>36</v>
      </c>
      <c r="S17" s="71">
        <v>1390502753</v>
      </c>
      <c r="T17" s="71">
        <v>1352707041</v>
      </c>
      <c r="U17" s="71">
        <v>2183425</v>
      </c>
      <c r="V17" s="43">
        <f>S17-T17-U17</f>
        <v>35612287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44501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-93569097</v>
      </c>
      <c r="T19" s="73">
        <v>-92121111</v>
      </c>
      <c r="U19" s="73">
        <v>-187804</v>
      </c>
      <c r="V19" s="43">
        <f>S19-T19-U19</f>
        <v>-1260182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-2.7599999999999999E-3</v>
      </c>
      <c r="G21" s="49"/>
      <c r="H21" s="50" t="s">
        <v>40</v>
      </c>
      <c r="I21" t="s">
        <v>41</v>
      </c>
      <c r="M21" s="61">
        <f>T27</f>
        <v>2.7632613123344862E-2</v>
      </c>
      <c r="O21" t="s">
        <v>42</v>
      </c>
      <c r="S21" s="73">
        <v>102370088</v>
      </c>
      <c r="T21" s="73">
        <v>97894208</v>
      </c>
      <c r="U21" s="73">
        <v>161566</v>
      </c>
      <c r="V21" s="45">
        <f>S21-T21-U21</f>
        <v>4314314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98055774</v>
      </c>
      <c r="G23" s="42"/>
      <c r="H23" s="53" t="s">
        <v>45</v>
      </c>
      <c r="I23" t="s">
        <v>46</v>
      </c>
      <c r="M23" s="36">
        <f>F7</f>
        <v>44501</v>
      </c>
      <c r="O23" t="s">
        <v>47</v>
      </c>
      <c r="S23" s="41">
        <f>S17+S19+S21</f>
        <v>1399303744</v>
      </c>
      <c r="T23" s="41">
        <f>T17+T19+T21</f>
        <v>1358480138</v>
      </c>
      <c r="U23" s="41">
        <f>U17+U19+U21</f>
        <v>2157187</v>
      </c>
      <c r="V23" s="41">
        <f>V17+V19+V21</f>
        <v>38666419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-91675</v>
      </c>
      <c r="G25" s="42"/>
      <c r="H25" s="53" t="s">
        <v>50</v>
      </c>
      <c r="I25" t="s">
        <v>51</v>
      </c>
      <c r="M25" s="51">
        <f>F17/F9</f>
        <v>4.2144283396532783E-2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97964099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38666419</v>
      </c>
      <c r="Q27" s="17" t="s">
        <v>55</v>
      </c>
      <c r="R27" s="33">
        <f>S23</f>
        <v>1399303744</v>
      </c>
      <c r="S27" s="29" t="s">
        <v>56</v>
      </c>
      <c r="T27" s="54">
        <f>P27/R27</f>
        <v>2.7632613123344862E-2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-296590</v>
      </c>
      <c r="G29" s="55"/>
      <c r="H29" s="56" t="s">
        <v>61</v>
      </c>
      <c r="I29" t="s">
        <v>62</v>
      </c>
      <c r="M29" s="51">
        <f>1-M21</f>
        <v>0.97236738687665514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1.1017305448141211E-2</v>
      </c>
    </row>
    <row r="32" spans="1:22" x14ac:dyDescent="0.2">
      <c r="B32" s="15" t="s">
        <v>67</v>
      </c>
      <c r="F32" s="57">
        <f>(F21*F27)</f>
        <v>-270380.91323999997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1.1330393837590481E-2</v>
      </c>
    </row>
    <row r="34" spans="1:20" ht="13.5" thickBot="1" x14ac:dyDescent="0.25">
      <c r="A34" s="1" t="s">
        <v>70</v>
      </c>
      <c r="B34" t="s">
        <v>71</v>
      </c>
      <c r="F34" s="7">
        <f>F29-F32</f>
        <v>-26209.086760000035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1.133039383759048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1.133039383759048</v>
      </c>
      <c r="G39" s="68" t="s">
        <v>100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44538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3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</row>
    <row r="52" spans="1:13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</row>
    <row r="53" spans="1:13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</row>
    <row r="54" spans="1:13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</row>
    <row r="55" spans="1:13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</row>
    <row r="57" spans="1:13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</row>
    <row r="60" spans="1:13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</row>
    <row r="61" spans="1:13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</row>
    <row r="62" spans="1:13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</row>
    <row r="63" spans="1:13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4" spans="1:13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</row>
    <row r="67" spans="1:13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</row>
    <row r="68" spans="1:13" x14ac:dyDescent="0.2">
      <c r="A68" s="132"/>
      <c r="B68" s="132"/>
      <c r="C68" s="132"/>
      <c r="D68" s="132"/>
      <c r="E68" s="132"/>
      <c r="F68" s="141"/>
      <c r="G68" s="132"/>
      <c r="H68" s="132"/>
      <c r="I68" s="132"/>
      <c r="J68" s="132"/>
      <c r="K68" s="132"/>
      <c r="L68" s="132"/>
      <c r="M68" s="132"/>
    </row>
    <row r="69" spans="1:13" x14ac:dyDescent="0.2">
      <c r="A69" s="132"/>
      <c r="B69" s="132"/>
      <c r="C69" s="132"/>
      <c r="D69" s="132"/>
      <c r="E69" s="132"/>
      <c r="F69" s="141"/>
      <c r="G69" s="132"/>
      <c r="H69" s="132"/>
      <c r="I69" s="132"/>
      <c r="J69" s="132"/>
      <c r="K69" s="132"/>
      <c r="L69" s="132"/>
      <c r="M69" s="132"/>
    </row>
    <row r="70" spans="1:13" x14ac:dyDescent="0.2">
      <c r="A70" s="132"/>
      <c r="B70" s="132"/>
      <c r="C70" s="132"/>
      <c r="D70" s="132"/>
      <c r="E70" s="132"/>
      <c r="F70" s="141"/>
      <c r="G70" s="132"/>
      <c r="H70" s="132"/>
      <c r="I70" s="132"/>
      <c r="J70" s="132"/>
      <c r="K70" s="132"/>
      <c r="L70" s="132"/>
      <c r="M70" s="132"/>
    </row>
    <row r="71" spans="1:13" x14ac:dyDescent="0.2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</row>
    <row r="72" spans="1:13" x14ac:dyDescent="0.2">
      <c r="A72" s="132"/>
      <c r="B72" s="132"/>
      <c r="C72" s="132"/>
      <c r="D72" s="132"/>
      <c r="E72" s="132"/>
      <c r="F72" s="141"/>
      <c r="G72" s="132"/>
      <c r="H72" s="132"/>
      <c r="I72" s="132"/>
      <c r="J72" s="132"/>
      <c r="K72" s="132"/>
      <c r="L72" s="132"/>
      <c r="M72" s="132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44531</v>
      </c>
      <c r="G7" s="8"/>
      <c r="H7" s="27" t="s">
        <v>7</v>
      </c>
      <c r="I7" s="25"/>
      <c r="J7" s="25"/>
      <c r="K7" s="25"/>
      <c r="L7" s="25"/>
      <c r="M7" s="35">
        <f>F7</f>
        <v>44531</v>
      </c>
      <c r="O7" s="148">
        <f>M7</f>
        <v>44531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113673522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2049015</v>
      </c>
    </row>
    <row r="11" spans="1:25" x14ac:dyDescent="0.2">
      <c r="A11" s="2" t="s">
        <v>12</v>
      </c>
      <c r="B11" t="s">
        <v>13</v>
      </c>
      <c r="F11" s="79">
        <v>112250685</v>
      </c>
      <c r="G11" s="42"/>
      <c r="H11" s="46"/>
      <c r="I11" t="s">
        <v>14</v>
      </c>
      <c r="M11" s="12">
        <f>F34</f>
        <v>22654.369490000012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179368</v>
      </c>
      <c r="G13" s="42"/>
      <c r="H13" s="46"/>
      <c r="I13" t="s">
        <v>18</v>
      </c>
      <c r="M13" s="6">
        <f>M10+M11-M12</f>
        <v>2071669.36949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112430053</v>
      </c>
      <c r="G15" s="42"/>
      <c r="H15" s="47" t="s">
        <v>26</v>
      </c>
      <c r="I15" t="s">
        <v>27</v>
      </c>
      <c r="M15" s="70">
        <v>116444644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1243469</v>
      </c>
      <c r="G17" s="42"/>
      <c r="H17" s="47" t="s">
        <v>34</v>
      </c>
      <c r="I17" t="s">
        <v>35</v>
      </c>
      <c r="M17" s="80">
        <v>1.7600000000000001E-2</v>
      </c>
      <c r="O17" t="s">
        <v>36</v>
      </c>
      <c r="S17" s="71">
        <v>1399303744</v>
      </c>
      <c r="T17" s="71">
        <v>1358480138</v>
      </c>
      <c r="U17" s="71">
        <v>2157187</v>
      </c>
      <c r="V17" s="43">
        <f>S17-T17-U17</f>
        <v>38666419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44531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-100811398</v>
      </c>
      <c r="T19" s="73">
        <v>-107266373</v>
      </c>
      <c r="U19" s="73">
        <v>-273059</v>
      </c>
      <c r="V19" s="43">
        <f>S19-T19-U19</f>
        <v>6728034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-1.83E-3</v>
      </c>
      <c r="G21" s="49"/>
      <c r="H21" s="50" t="s">
        <v>40</v>
      </c>
      <c r="I21" t="s">
        <v>41</v>
      </c>
      <c r="M21" s="61">
        <f>T27</f>
        <v>3.3025810251349312E-2</v>
      </c>
      <c r="O21" t="s">
        <v>42</v>
      </c>
      <c r="S21" s="73">
        <v>113673522</v>
      </c>
      <c r="T21" s="73">
        <v>112250685</v>
      </c>
      <c r="U21" s="73">
        <v>179368</v>
      </c>
      <c r="V21" s="45">
        <f>S21-T21-U21</f>
        <v>1243469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112430053</v>
      </c>
      <c r="G23" s="42"/>
      <c r="H23" s="53" t="s">
        <v>45</v>
      </c>
      <c r="I23" t="s">
        <v>46</v>
      </c>
      <c r="M23" s="36">
        <f>F7</f>
        <v>44531</v>
      </c>
      <c r="O23" t="s">
        <v>47</v>
      </c>
      <c r="S23" s="41">
        <f>S17+S19+S21</f>
        <v>1412165868</v>
      </c>
      <c r="T23" s="41">
        <f>T17+T19+T21</f>
        <v>1363464450</v>
      </c>
      <c r="U23" s="41">
        <f>U17+U19+U21</f>
        <v>2063496</v>
      </c>
      <c r="V23" s="41">
        <f>V17+V19+V21</f>
        <v>46637922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-399250</v>
      </c>
      <c r="G25" s="42"/>
      <c r="H25" s="53" t="s">
        <v>50</v>
      </c>
      <c r="I25" t="s">
        <v>51</v>
      </c>
      <c r="M25" s="51">
        <f>F17/F9</f>
        <v>1.0938950233282998E-2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112030803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46637922</v>
      </c>
      <c r="Q27" s="17" t="s">
        <v>55</v>
      </c>
      <c r="R27" s="33">
        <f>S23</f>
        <v>1412165868</v>
      </c>
      <c r="S27" s="29" t="s">
        <v>56</v>
      </c>
      <c r="T27" s="54">
        <f>P27/R27</f>
        <v>3.3025810251349312E-2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-182362</v>
      </c>
      <c r="G29" s="55"/>
      <c r="H29" s="56" t="s">
        <v>61</v>
      </c>
      <c r="I29" t="s">
        <v>62</v>
      </c>
      <c r="M29" s="51">
        <f>1-M21</f>
        <v>0.96697418974865068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1.7791023256423885E-2</v>
      </c>
    </row>
    <row r="32" spans="1:22" x14ac:dyDescent="0.2">
      <c r="B32" s="15" t="s">
        <v>67</v>
      </c>
      <c r="F32" s="57">
        <f>(F21*F27)</f>
        <v>-205016.36949000001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1.8398653702482354E-2</v>
      </c>
    </row>
    <row r="34" spans="1:20" ht="13.5" thickBot="1" x14ac:dyDescent="0.25">
      <c r="A34" s="1" t="s">
        <v>70</v>
      </c>
      <c r="B34" t="s">
        <v>71</v>
      </c>
      <c r="F34" s="7">
        <f>F29-F32</f>
        <v>22654.369490000012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1.8398653702482355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1.8398653702482355</v>
      </c>
      <c r="G39" s="68" t="s">
        <v>101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44565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3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</row>
    <row r="52" spans="1:13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</row>
    <row r="53" spans="1:13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</row>
    <row r="54" spans="1:13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</row>
    <row r="55" spans="1:13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</row>
    <row r="57" spans="1:13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</row>
    <row r="60" spans="1:13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</row>
    <row r="61" spans="1:13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</row>
    <row r="62" spans="1:13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</row>
    <row r="63" spans="1:13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4" spans="1:13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</row>
    <row r="67" spans="1:13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</row>
    <row r="68" spans="1:13" x14ac:dyDescent="0.2">
      <c r="A68" s="132"/>
      <c r="B68" s="132"/>
      <c r="C68" s="132"/>
      <c r="D68" s="132"/>
      <c r="E68" s="132"/>
      <c r="F68" s="141"/>
      <c r="G68" s="132"/>
      <c r="H68" s="132"/>
      <c r="I68" s="132"/>
      <c r="J68" s="132"/>
      <c r="K68" s="132"/>
      <c r="L68" s="132"/>
      <c r="M68" s="132"/>
    </row>
    <row r="69" spans="1:13" x14ac:dyDescent="0.2">
      <c r="A69" s="132"/>
      <c r="B69" s="132"/>
      <c r="C69" s="132"/>
      <c r="D69" s="132"/>
      <c r="E69" s="132"/>
      <c r="F69" s="141"/>
      <c r="G69" s="132"/>
      <c r="H69" s="132"/>
      <c r="I69" s="132"/>
      <c r="J69" s="132"/>
      <c r="K69" s="132"/>
      <c r="L69" s="132"/>
      <c r="M69" s="132"/>
    </row>
    <row r="70" spans="1:13" x14ac:dyDescent="0.2">
      <c r="F70" s="77"/>
    </row>
    <row r="71" spans="1:13" x14ac:dyDescent="0.2">
      <c r="F71" s="63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AFA6F-9C4C-4B5D-9F84-8FB47A386232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style="82" customWidth="1"/>
    <col min="2" max="2" width="9.140625" style="82"/>
    <col min="3" max="3" width="9.85546875" style="82" bestFit="1" customWidth="1"/>
    <col min="4" max="4" width="9.140625" style="82"/>
    <col min="5" max="6" width="13.85546875" style="82" customWidth="1"/>
    <col min="7" max="7" width="3" style="82" customWidth="1"/>
    <col min="8" max="8" width="4.140625" style="82" customWidth="1"/>
    <col min="9" max="11" width="9.140625" style="82"/>
    <col min="12" max="12" width="16.42578125" style="82" customWidth="1"/>
    <col min="13" max="13" width="17" style="82" bestFit="1" customWidth="1"/>
    <col min="14" max="14" width="10.5703125" style="82" customWidth="1"/>
    <col min="15" max="15" width="9.140625" style="82"/>
    <col min="16" max="16" width="15.7109375" style="82" customWidth="1"/>
    <col min="17" max="17" width="9.140625" style="82"/>
    <col min="18" max="18" width="15.85546875" style="82" customWidth="1"/>
    <col min="19" max="20" width="14.5703125" style="82" customWidth="1"/>
    <col min="21" max="21" width="12.7109375" style="82" customWidth="1"/>
    <col min="22" max="22" width="14.7109375" style="82" customWidth="1"/>
    <col min="23" max="16384" width="9.140625" style="82"/>
  </cols>
  <sheetData>
    <row r="1" spans="1:25" x14ac:dyDescent="0.2">
      <c r="M1" s="83" t="s">
        <v>80</v>
      </c>
      <c r="Y1" s="83" t="s">
        <v>80</v>
      </c>
    </row>
    <row r="2" spans="1:25" ht="15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25" ht="15" x14ac:dyDescent="0.25">
      <c r="A4" s="86" t="s">
        <v>1</v>
      </c>
      <c r="H4" s="86" t="s">
        <v>2</v>
      </c>
      <c r="O4" s="87" t="s">
        <v>3</v>
      </c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" x14ac:dyDescent="0.25">
      <c r="O5" s="87" t="s">
        <v>4</v>
      </c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x14ac:dyDescent="0.25">
      <c r="O6" s="87" t="s">
        <v>5</v>
      </c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8" t="s">
        <v>6</v>
      </c>
      <c r="B7" s="89"/>
      <c r="C7" s="89"/>
      <c r="D7" s="89"/>
      <c r="E7" s="89"/>
      <c r="F7" s="90">
        <v>44562</v>
      </c>
      <c r="G7" s="91"/>
      <c r="H7" s="88" t="s">
        <v>7</v>
      </c>
      <c r="I7" s="89"/>
      <c r="J7" s="89"/>
      <c r="K7" s="89"/>
      <c r="L7" s="89"/>
      <c r="M7" s="92">
        <f>F7</f>
        <v>44562</v>
      </c>
      <c r="O7" s="149">
        <f>M7</f>
        <v>44562</v>
      </c>
      <c r="P7" s="149"/>
      <c r="Q7" s="149"/>
      <c r="R7" s="149"/>
      <c r="S7" s="149"/>
      <c r="T7" s="149"/>
      <c r="U7" s="149"/>
      <c r="V7" s="149"/>
      <c r="W7" s="149"/>
      <c r="X7" s="85"/>
      <c r="Y7" s="85"/>
    </row>
    <row r="8" spans="1:25" x14ac:dyDescent="0.2">
      <c r="R8" s="85"/>
    </row>
    <row r="9" spans="1:25" ht="13.5" thickBot="1" x14ac:dyDescent="0.25">
      <c r="A9" s="93" t="s">
        <v>8</v>
      </c>
      <c r="B9" s="82" t="s">
        <v>85</v>
      </c>
      <c r="F9" s="78">
        <v>116444644</v>
      </c>
      <c r="G9" s="42"/>
      <c r="H9" s="94" t="s">
        <v>9</v>
      </c>
      <c r="I9" s="82" t="s">
        <v>10</v>
      </c>
    </row>
    <row r="10" spans="1:25" ht="13.5" thickBot="1" x14ac:dyDescent="0.25">
      <c r="A10" s="95"/>
      <c r="F10" s="43"/>
      <c r="G10" s="43"/>
      <c r="H10" s="44"/>
      <c r="I10" s="82" t="s">
        <v>11</v>
      </c>
      <c r="M10" s="69">
        <v>1151529</v>
      </c>
    </row>
    <row r="11" spans="1:25" x14ac:dyDescent="0.2">
      <c r="A11" s="93" t="s">
        <v>12</v>
      </c>
      <c r="B11" s="82" t="s">
        <v>13</v>
      </c>
      <c r="F11" s="79">
        <v>124903113</v>
      </c>
      <c r="G11" s="42"/>
      <c r="H11" s="46"/>
      <c r="I11" s="82" t="s">
        <v>14</v>
      </c>
      <c r="M11" s="96">
        <f>F34</f>
        <v>-165357.1876399999</v>
      </c>
    </row>
    <row r="12" spans="1:25" x14ac:dyDescent="0.2">
      <c r="A12" s="95"/>
      <c r="F12" s="43"/>
      <c r="G12" s="43"/>
      <c r="H12" s="44"/>
      <c r="I12" s="82" t="s">
        <v>15</v>
      </c>
      <c r="M12" s="97"/>
    </row>
    <row r="13" spans="1:25" ht="13.5" thickBot="1" x14ac:dyDescent="0.25">
      <c r="A13" s="98" t="s">
        <v>16</v>
      </c>
      <c r="B13" s="99" t="s">
        <v>17</v>
      </c>
      <c r="C13" s="99"/>
      <c r="D13" s="99"/>
      <c r="E13" s="99"/>
      <c r="F13" s="70">
        <v>290776</v>
      </c>
      <c r="G13" s="42"/>
      <c r="H13" s="46"/>
      <c r="I13" s="82" t="s">
        <v>18</v>
      </c>
      <c r="M13" s="100">
        <f>M10+M11-M12</f>
        <v>986171.8123600001</v>
      </c>
      <c r="S13" s="101" t="s">
        <v>19</v>
      </c>
      <c r="T13" s="102"/>
      <c r="U13" s="102"/>
      <c r="V13" s="102"/>
    </row>
    <row r="14" spans="1:25" x14ac:dyDescent="0.2">
      <c r="A14" s="95"/>
      <c r="F14" s="43"/>
      <c r="G14" s="43"/>
      <c r="H14" s="44"/>
      <c r="S14" s="103" t="s">
        <v>20</v>
      </c>
      <c r="T14" s="103" t="s">
        <v>21</v>
      </c>
      <c r="U14" s="103" t="s">
        <v>22</v>
      </c>
      <c r="V14" s="103" t="s">
        <v>23</v>
      </c>
    </row>
    <row r="15" spans="1:25" ht="13.5" thickBot="1" x14ac:dyDescent="0.25">
      <c r="A15" s="93" t="s">
        <v>24</v>
      </c>
      <c r="B15" s="82" t="s">
        <v>25</v>
      </c>
      <c r="F15" s="41">
        <f>SUM(F11:F13)</f>
        <v>125193889</v>
      </c>
      <c r="G15" s="42"/>
      <c r="H15" s="47" t="s">
        <v>26</v>
      </c>
      <c r="I15" s="82" t="s">
        <v>27</v>
      </c>
      <c r="M15" s="70">
        <v>146529254</v>
      </c>
      <c r="S15" s="104" t="s">
        <v>28</v>
      </c>
      <c r="T15" s="104" t="s">
        <v>29</v>
      </c>
      <c r="U15" s="104" t="s">
        <v>30</v>
      </c>
      <c r="V15" s="104" t="s">
        <v>31</v>
      </c>
    </row>
    <row r="16" spans="1:25" x14ac:dyDescent="0.2">
      <c r="A16" s="95"/>
      <c r="F16" s="43"/>
      <c r="G16" s="43"/>
      <c r="H16" s="44"/>
    </row>
    <row r="17" spans="1:22" ht="13.5" thickBot="1" x14ac:dyDescent="0.25">
      <c r="A17" s="93" t="s">
        <v>32</v>
      </c>
      <c r="B17" s="82" t="s">
        <v>33</v>
      </c>
      <c r="F17" s="41">
        <f>F9-F15</f>
        <v>-8749245</v>
      </c>
      <c r="G17" s="42"/>
      <c r="H17" s="47" t="s">
        <v>34</v>
      </c>
      <c r="I17" s="82" t="s">
        <v>35</v>
      </c>
      <c r="M17" s="80">
        <v>7.8600000000000007E-3</v>
      </c>
      <c r="O17" s="82" t="s">
        <v>36</v>
      </c>
      <c r="S17" s="71">
        <v>1412165868</v>
      </c>
      <c r="T17" s="71">
        <v>1363464450</v>
      </c>
      <c r="U17" s="71">
        <v>2063496</v>
      </c>
      <c r="V17" s="43">
        <f>S17-T17-U17</f>
        <v>46637922</v>
      </c>
    </row>
    <row r="18" spans="1:22" x14ac:dyDescent="0.2">
      <c r="A18" s="95"/>
      <c r="H18" s="95"/>
      <c r="S18" s="72"/>
      <c r="T18" s="72"/>
      <c r="U18" s="72"/>
      <c r="V18" s="43"/>
    </row>
    <row r="19" spans="1:22" x14ac:dyDescent="0.2">
      <c r="A19" s="105" t="s">
        <v>37</v>
      </c>
      <c r="B19" s="89"/>
      <c r="C19" s="89"/>
      <c r="D19" s="89"/>
      <c r="E19" s="89"/>
      <c r="F19" s="92">
        <f>F7</f>
        <v>44562</v>
      </c>
      <c r="G19" s="106"/>
      <c r="H19" s="107" t="s">
        <v>38</v>
      </c>
      <c r="I19" s="89"/>
      <c r="J19" s="89"/>
      <c r="K19" s="89"/>
      <c r="L19" s="89"/>
      <c r="O19" s="108" t="s">
        <v>84</v>
      </c>
      <c r="S19" s="73">
        <v>-131749471</v>
      </c>
      <c r="T19" s="73">
        <v>-133081859</v>
      </c>
      <c r="U19" s="73">
        <v>-284724</v>
      </c>
      <c r="V19" s="43">
        <f>S19-T19-U19</f>
        <v>1617112</v>
      </c>
    </row>
    <row r="20" spans="1:22" x14ac:dyDescent="0.2">
      <c r="S20" s="72"/>
      <c r="T20" s="72"/>
      <c r="U20" s="72"/>
      <c r="V20" s="43"/>
    </row>
    <row r="21" spans="1:22" x14ac:dyDescent="0.2">
      <c r="A21" s="93" t="s">
        <v>39</v>
      </c>
      <c r="B21" s="109" t="s">
        <v>86</v>
      </c>
      <c r="F21" s="66">
        <v>1.133E-2</v>
      </c>
      <c r="G21" s="49"/>
      <c r="H21" s="50" t="s">
        <v>40</v>
      </c>
      <c r="I21" s="82" t="s">
        <v>41</v>
      </c>
      <c r="M21" s="61">
        <f>T27</f>
        <v>2.8281831793174051E-2</v>
      </c>
      <c r="O21" s="82" t="s">
        <v>42</v>
      </c>
      <c r="S21" s="73">
        <v>116444644</v>
      </c>
      <c r="T21" s="73">
        <v>124903113</v>
      </c>
      <c r="U21" s="73">
        <v>290776</v>
      </c>
      <c r="V21" s="45">
        <f>S21-T21-U21</f>
        <v>-8749245</v>
      </c>
    </row>
    <row r="22" spans="1:22" x14ac:dyDescent="0.2">
      <c r="A22" s="95"/>
      <c r="B22" s="109"/>
      <c r="S22" s="43"/>
      <c r="T22" s="43"/>
      <c r="U22" s="43"/>
      <c r="V22" s="43"/>
    </row>
    <row r="23" spans="1:22" ht="13.5" thickBot="1" x14ac:dyDescent="0.25">
      <c r="A23" s="93" t="s">
        <v>43</v>
      </c>
      <c r="B23" s="82" t="s">
        <v>44</v>
      </c>
      <c r="F23" s="52">
        <f>F15</f>
        <v>125193889</v>
      </c>
      <c r="G23" s="42"/>
      <c r="H23" s="53" t="s">
        <v>45</v>
      </c>
      <c r="I23" s="82" t="s">
        <v>46</v>
      </c>
      <c r="M23" s="110">
        <f>F7</f>
        <v>44562</v>
      </c>
      <c r="O23" s="82" t="s">
        <v>47</v>
      </c>
      <c r="S23" s="41">
        <f>S17+S19+S21</f>
        <v>1396861041</v>
      </c>
      <c r="T23" s="41">
        <f>T17+T19+T21</f>
        <v>1355285704</v>
      </c>
      <c r="U23" s="41">
        <f>U17+U19+U21</f>
        <v>2069548</v>
      </c>
      <c r="V23" s="41">
        <f>V17+V19+V21</f>
        <v>39505789</v>
      </c>
    </row>
    <row r="24" spans="1:22" x14ac:dyDescent="0.2">
      <c r="A24" s="95"/>
    </row>
    <row r="25" spans="1:22" x14ac:dyDescent="0.2">
      <c r="A25" s="98" t="s">
        <v>48</v>
      </c>
      <c r="B25" s="99" t="s">
        <v>49</v>
      </c>
      <c r="C25" s="99"/>
      <c r="D25" s="99"/>
      <c r="E25" s="99"/>
      <c r="F25" s="70">
        <v>-62981</v>
      </c>
      <c r="G25" s="42"/>
      <c r="H25" s="53" t="s">
        <v>50</v>
      </c>
      <c r="I25" s="82" t="s">
        <v>51</v>
      </c>
      <c r="M25" s="51">
        <f>F17/F9</f>
        <v>-7.5136517227876967E-2</v>
      </c>
      <c r="S25" s="82" t="s">
        <v>81</v>
      </c>
    </row>
    <row r="27" spans="1:22" ht="13.5" thickBot="1" x14ac:dyDescent="0.25">
      <c r="A27" s="93" t="s">
        <v>52</v>
      </c>
      <c r="B27" s="111" t="s">
        <v>53</v>
      </c>
      <c r="F27" s="100">
        <f>F23+F25</f>
        <v>125130908</v>
      </c>
      <c r="G27" s="112"/>
      <c r="H27" s="113" t="s">
        <v>54</v>
      </c>
      <c r="I27" s="89"/>
      <c r="J27" s="89"/>
      <c r="K27" s="89"/>
      <c r="L27" s="89"/>
      <c r="O27" s="103" t="s">
        <v>23</v>
      </c>
      <c r="P27" s="114">
        <f>V23</f>
        <v>39505789</v>
      </c>
      <c r="Q27" s="115" t="s">
        <v>55</v>
      </c>
      <c r="R27" s="114">
        <f>S23</f>
        <v>1396861041</v>
      </c>
      <c r="S27" s="103" t="s">
        <v>56</v>
      </c>
      <c r="T27" s="54">
        <f>P27/R27</f>
        <v>2.8281831793174051E-2</v>
      </c>
      <c r="U27" s="82" t="s">
        <v>57</v>
      </c>
    </row>
    <row r="28" spans="1:22" x14ac:dyDescent="0.2">
      <c r="U28" s="82" t="s">
        <v>58</v>
      </c>
    </row>
    <row r="29" spans="1:22" x14ac:dyDescent="0.2">
      <c r="A29" s="116" t="s">
        <v>59</v>
      </c>
      <c r="B29" s="82" t="s">
        <v>60</v>
      </c>
      <c r="F29" s="67">
        <v>1252376</v>
      </c>
      <c r="G29" s="55"/>
      <c r="H29" s="56" t="s">
        <v>61</v>
      </c>
      <c r="I29" s="82" t="s">
        <v>62</v>
      </c>
      <c r="M29" s="51">
        <f>1-M21</f>
        <v>0.97171816820682599</v>
      </c>
    </row>
    <row r="30" spans="1:22" x14ac:dyDescent="0.2">
      <c r="H30" s="95"/>
      <c r="I30" s="116"/>
    </row>
    <row r="31" spans="1:22" x14ac:dyDescent="0.2">
      <c r="A31" s="116" t="s">
        <v>63</v>
      </c>
      <c r="B31" s="82" t="s">
        <v>64</v>
      </c>
      <c r="G31" s="55"/>
      <c r="H31" s="56" t="s">
        <v>65</v>
      </c>
      <c r="I31" s="82" t="s">
        <v>66</v>
      </c>
      <c r="M31" s="48">
        <f>M13/M15</f>
        <v>6.730204279617776E-3</v>
      </c>
    </row>
    <row r="32" spans="1:22" x14ac:dyDescent="0.2">
      <c r="B32" s="109" t="s">
        <v>67</v>
      </c>
      <c r="F32" s="57">
        <f>(F21*F27)</f>
        <v>1417733.1876399999</v>
      </c>
      <c r="H32" s="117"/>
    </row>
    <row r="33" spans="1:20" x14ac:dyDescent="0.2">
      <c r="G33" s="118"/>
      <c r="H33" s="115" t="s">
        <v>68</v>
      </c>
      <c r="I33" s="82" t="s">
        <v>69</v>
      </c>
      <c r="M33" s="48">
        <f>M31/M29</f>
        <v>6.9260866986128851E-3</v>
      </c>
    </row>
    <row r="34" spans="1:20" ht="13.5" thickBot="1" x14ac:dyDescent="0.25">
      <c r="A34" s="116" t="s">
        <v>70</v>
      </c>
      <c r="B34" s="82" t="s">
        <v>71</v>
      </c>
      <c r="F34" s="119">
        <f>F29-F32</f>
        <v>-165357.1876399999</v>
      </c>
      <c r="T34" s="42"/>
    </row>
    <row r="35" spans="1:20" ht="13.5" thickBot="1" x14ac:dyDescent="0.25">
      <c r="H35" s="115" t="s">
        <v>72</v>
      </c>
      <c r="I35" s="82" t="s">
        <v>73</v>
      </c>
      <c r="M35" s="58">
        <f>M33*100</f>
        <v>0.69260866986128855</v>
      </c>
    </row>
    <row r="36" spans="1:20" x14ac:dyDescent="0.2">
      <c r="A36" s="120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R36" s="82" t="s">
        <v>80</v>
      </c>
    </row>
    <row r="37" spans="1:20" x14ac:dyDescent="0.2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9" spans="1:20" x14ac:dyDescent="0.2">
      <c r="A39" s="82" t="s">
        <v>75</v>
      </c>
      <c r="F39" s="121">
        <f>M35</f>
        <v>0.69260866986128855</v>
      </c>
      <c r="G39" s="122" t="s">
        <v>102</v>
      </c>
      <c r="M39" s="116"/>
    </row>
    <row r="40" spans="1:20" x14ac:dyDescent="0.2">
      <c r="N40" s="123"/>
    </row>
    <row r="41" spans="1:20" x14ac:dyDescent="0.2">
      <c r="A41" s="124" t="s">
        <v>83</v>
      </c>
      <c r="C41" s="125">
        <v>44600</v>
      </c>
      <c r="E41" s="82" t="s">
        <v>76</v>
      </c>
      <c r="I41" s="109" t="s">
        <v>87</v>
      </c>
      <c r="N41" s="123"/>
    </row>
    <row r="43" spans="1:20" x14ac:dyDescent="0.2">
      <c r="A43" s="82" t="s">
        <v>77</v>
      </c>
      <c r="C43" s="126" t="s">
        <v>82</v>
      </c>
      <c r="F43" s="82" t="s">
        <v>78</v>
      </c>
      <c r="G43" s="127" t="s">
        <v>79</v>
      </c>
    </row>
    <row r="44" spans="1:20" x14ac:dyDescent="0.2">
      <c r="M44" s="128"/>
    </row>
    <row r="46" spans="1:20" x14ac:dyDescent="0.2">
      <c r="M46" s="83"/>
    </row>
    <row r="47" spans="1:20" x14ac:dyDescent="0.2">
      <c r="M47" s="129" t="s">
        <v>80</v>
      </c>
    </row>
    <row r="48" spans="1:20" x14ac:dyDescent="0.2">
      <c r="L48" s="82" t="s">
        <v>80</v>
      </c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33"/>
      <c r="G51" s="142"/>
      <c r="H51" s="142"/>
      <c r="I51" s="142"/>
      <c r="J51" s="142"/>
      <c r="K51" s="142"/>
      <c r="L51" s="143"/>
      <c r="M51" s="142"/>
    </row>
    <row r="52" spans="1:13" ht="15" x14ac:dyDescent="0.35">
      <c r="A52" s="142"/>
      <c r="B52" s="142"/>
      <c r="C52" s="142"/>
      <c r="D52" s="142"/>
      <c r="E52" s="142"/>
      <c r="F52" s="144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5" x14ac:dyDescent="0.35">
      <c r="A54" s="142"/>
      <c r="B54" s="142"/>
      <c r="C54" s="142"/>
      <c r="D54" s="142"/>
      <c r="E54" s="142"/>
      <c r="F54" s="136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37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5"/>
      <c r="G59" s="142"/>
      <c r="H59" s="142"/>
      <c r="I59" s="142"/>
      <c r="J59" s="142"/>
      <c r="K59" s="142"/>
      <c r="L59" s="142"/>
      <c r="M59" s="142"/>
    </row>
    <row r="60" spans="1:13" ht="15" x14ac:dyDescent="0.35">
      <c r="A60" s="142"/>
      <c r="B60" s="142"/>
      <c r="C60" s="142"/>
      <c r="D60" s="142"/>
      <c r="E60" s="142"/>
      <c r="F60" s="146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ht="15" x14ac:dyDescent="0.35">
      <c r="A62" s="142"/>
      <c r="B62" s="142"/>
      <c r="C62" s="142"/>
      <c r="D62" s="142"/>
      <c r="E62" s="142"/>
      <c r="F62" s="147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1"/>
      <c r="G66" s="142"/>
      <c r="H66" s="142"/>
      <c r="I66" s="142"/>
      <c r="J66" s="142"/>
      <c r="K66" s="142"/>
      <c r="L66" s="142"/>
      <c r="M66" s="142"/>
    </row>
    <row r="67" spans="1:13" x14ac:dyDescent="0.2">
      <c r="A67" s="142"/>
      <c r="B67" s="142"/>
      <c r="C67" s="142"/>
      <c r="D67" s="142"/>
      <c r="E67" s="142"/>
      <c r="F67" s="141"/>
      <c r="G67" s="142"/>
      <c r="H67" s="142"/>
      <c r="I67" s="142"/>
      <c r="J67" s="142"/>
      <c r="K67" s="142"/>
      <c r="L67" s="142"/>
      <c r="M67" s="142"/>
    </row>
    <row r="68" spans="1:13" x14ac:dyDescent="0.2">
      <c r="F68" s="76"/>
    </row>
    <row r="69" spans="1:13" x14ac:dyDescent="0.2">
      <c r="F69" s="77"/>
    </row>
    <row r="70" spans="1:13" x14ac:dyDescent="0.2">
      <c r="F70" s="77"/>
    </row>
    <row r="71" spans="1:13" x14ac:dyDescent="0.2">
      <c r="F71" s="130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131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C150-9EFB-436D-BF2B-52331BD0B8F3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style="82" customWidth="1"/>
    <col min="2" max="2" width="9.140625" style="82"/>
    <col min="3" max="3" width="9.85546875" style="82" bestFit="1" customWidth="1"/>
    <col min="4" max="4" width="9.140625" style="82"/>
    <col min="5" max="6" width="13.85546875" style="82" customWidth="1"/>
    <col min="7" max="7" width="3" style="82" customWidth="1"/>
    <col min="8" max="8" width="4.140625" style="82" customWidth="1"/>
    <col min="9" max="11" width="9.140625" style="82"/>
    <col min="12" max="12" width="16.42578125" style="82" customWidth="1"/>
    <col min="13" max="13" width="17" style="82" bestFit="1" customWidth="1"/>
    <col min="14" max="14" width="10.5703125" style="82" customWidth="1"/>
    <col min="15" max="15" width="9.140625" style="82"/>
    <col min="16" max="16" width="15.7109375" style="82" customWidth="1"/>
    <col min="17" max="17" width="9.140625" style="82"/>
    <col min="18" max="18" width="15.85546875" style="82" customWidth="1"/>
    <col min="19" max="20" width="14.5703125" style="82" customWidth="1"/>
    <col min="21" max="21" width="12.7109375" style="82" customWidth="1"/>
    <col min="22" max="22" width="14.7109375" style="82" customWidth="1"/>
    <col min="23" max="16384" width="9.140625" style="82"/>
  </cols>
  <sheetData>
    <row r="1" spans="1:25" x14ac:dyDescent="0.2">
      <c r="M1" s="83" t="s">
        <v>80</v>
      </c>
      <c r="Y1" s="83" t="s">
        <v>80</v>
      </c>
    </row>
    <row r="2" spans="1:25" ht="15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25" ht="15" x14ac:dyDescent="0.25">
      <c r="A4" s="86" t="s">
        <v>1</v>
      </c>
      <c r="H4" s="86" t="s">
        <v>2</v>
      </c>
      <c r="O4" s="87" t="s">
        <v>3</v>
      </c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" x14ac:dyDescent="0.25">
      <c r="O5" s="87" t="s">
        <v>4</v>
      </c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x14ac:dyDescent="0.25">
      <c r="O6" s="87" t="s">
        <v>5</v>
      </c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8" t="s">
        <v>6</v>
      </c>
      <c r="B7" s="89"/>
      <c r="C7" s="89"/>
      <c r="D7" s="89"/>
      <c r="E7" s="89"/>
      <c r="F7" s="90">
        <v>44593</v>
      </c>
      <c r="G7" s="91"/>
      <c r="H7" s="88" t="s">
        <v>7</v>
      </c>
      <c r="I7" s="89"/>
      <c r="J7" s="89"/>
      <c r="K7" s="89"/>
      <c r="L7" s="89"/>
      <c r="M7" s="92">
        <f>F7</f>
        <v>44593</v>
      </c>
      <c r="O7" s="149">
        <f>M7</f>
        <v>44593</v>
      </c>
      <c r="P7" s="149"/>
      <c r="Q7" s="149"/>
      <c r="R7" s="149"/>
      <c r="S7" s="149"/>
      <c r="T7" s="149"/>
      <c r="U7" s="149"/>
      <c r="V7" s="149"/>
      <c r="W7" s="149"/>
      <c r="X7" s="85"/>
      <c r="Y7" s="85"/>
    </row>
    <row r="8" spans="1:25" x14ac:dyDescent="0.2">
      <c r="R8" s="85"/>
    </row>
    <row r="9" spans="1:25" ht="13.5" thickBot="1" x14ac:dyDescent="0.25">
      <c r="A9" s="93" t="s">
        <v>8</v>
      </c>
      <c r="B9" s="82" t="s">
        <v>85</v>
      </c>
      <c r="F9" s="78">
        <v>146529254</v>
      </c>
      <c r="G9" s="42"/>
      <c r="H9" s="94" t="s">
        <v>9</v>
      </c>
      <c r="I9" s="82" t="s">
        <v>10</v>
      </c>
    </row>
    <row r="10" spans="1:25" ht="13.5" thickBot="1" x14ac:dyDescent="0.25">
      <c r="A10" s="95"/>
      <c r="F10" s="43"/>
      <c r="G10" s="43"/>
      <c r="H10" s="44"/>
      <c r="I10" s="82" t="s">
        <v>11</v>
      </c>
      <c r="M10" s="69">
        <v>1237796</v>
      </c>
    </row>
    <row r="11" spans="1:25" x14ac:dyDescent="0.2">
      <c r="A11" s="93" t="s">
        <v>12</v>
      </c>
      <c r="B11" s="82" t="s">
        <v>13</v>
      </c>
      <c r="F11" s="79">
        <v>136195957</v>
      </c>
      <c r="G11" s="42"/>
      <c r="H11" s="46"/>
      <c r="I11" s="82" t="s">
        <v>14</v>
      </c>
      <c r="M11" s="96">
        <f>F34</f>
        <v>-433484.5784</v>
      </c>
    </row>
    <row r="12" spans="1:25" x14ac:dyDescent="0.2">
      <c r="A12" s="95"/>
      <c r="F12" s="43"/>
      <c r="G12" s="43"/>
      <c r="H12" s="44"/>
      <c r="I12" s="82" t="s">
        <v>15</v>
      </c>
      <c r="M12" s="97"/>
    </row>
    <row r="13" spans="1:25" ht="13.5" thickBot="1" x14ac:dyDescent="0.25">
      <c r="A13" s="98" t="s">
        <v>16</v>
      </c>
      <c r="B13" s="99" t="s">
        <v>17</v>
      </c>
      <c r="C13" s="99"/>
      <c r="D13" s="99"/>
      <c r="E13" s="99"/>
      <c r="F13" s="70">
        <v>212152</v>
      </c>
      <c r="G13" s="42"/>
      <c r="H13" s="46"/>
      <c r="I13" s="82" t="s">
        <v>18</v>
      </c>
      <c r="M13" s="100">
        <f>M10+M11-M12</f>
        <v>804311.4216</v>
      </c>
      <c r="S13" s="101" t="s">
        <v>19</v>
      </c>
      <c r="T13" s="102"/>
      <c r="U13" s="102"/>
      <c r="V13" s="102"/>
    </row>
    <row r="14" spans="1:25" x14ac:dyDescent="0.2">
      <c r="A14" s="95"/>
      <c r="F14" s="43"/>
      <c r="G14" s="43"/>
      <c r="H14" s="44"/>
      <c r="S14" s="103" t="s">
        <v>20</v>
      </c>
      <c r="T14" s="103" t="s">
        <v>21</v>
      </c>
      <c r="U14" s="103" t="s">
        <v>22</v>
      </c>
      <c r="V14" s="103" t="s">
        <v>23</v>
      </c>
    </row>
    <row r="15" spans="1:25" ht="13.5" thickBot="1" x14ac:dyDescent="0.25">
      <c r="A15" s="93" t="s">
        <v>24</v>
      </c>
      <c r="B15" s="82" t="s">
        <v>25</v>
      </c>
      <c r="F15" s="41">
        <f>SUM(F11:F13)</f>
        <v>136408109</v>
      </c>
      <c r="G15" s="42"/>
      <c r="H15" s="47" t="s">
        <v>26</v>
      </c>
      <c r="I15" s="82" t="s">
        <v>27</v>
      </c>
      <c r="M15" s="70">
        <v>124581266</v>
      </c>
      <c r="S15" s="104" t="s">
        <v>28</v>
      </c>
      <c r="T15" s="104" t="s">
        <v>29</v>
      </c>
      <c r="U15" s="104" t="s">
        <v>30</v>
      </c>
      <c r="V15" s="104" t="s">
        <v>31</v>
      </c>
    </row>
    <row r="16" spans="1:25" x14ac:dyDescent="0.2">
      <c r="A16" s="95"/>
      <c r="F16" s="43"/>
      <c r="G16" s="43"/>
      <c r="H16" s="44"/>
    </row>
    <row r="17" spans="1:22" ht="13.5" thickBot="1" x14ac:dyDescent="0.25">
      <c r="A17" s="93" t="s">
        <v>32</v>
      </c>
      <c r="B17" s="82" t="s">
        <v>33</v>
      </c>
      <c r="F17" s="41">
        <f>F9-F15</f>
        <v>10121145</v>
      </c>
      <c r="G17" s="42"/>
      <c r="H17" s="47" t="s">
        <v>34</v>
      </c>
      <c r="I17" s="82" t="s">
        <v>35</v>
      </c>
      <c r="M17" s="80">
        <v>9.9399999999999992E-3</v>
      </c>
      <c r="O17" s="82" t="s">
        <v>36</v>
      </c>
      <c r="S17" s="71">
        <v>1396861041</v>
      </c>
      <c r="T17" s="71">
        <v>1355285704</v>
      </c>
      <c r="U17" s="71">
        <v>2069548</v>
      </c>
      <c r="V17" s="43">
        <f>S17-T17-U17</f>
        <v>39505789</v>
      </c>
    </row>
    <row r="18" spans="1:22" x14ac:dyDescent="0.2">
      <c r="A18" s="95"/>
      <c r="H18" s="95"/>
      <c r="S18" s="72"/>
      <c r="T18" s="72"/>
      <c r="U18" s="72"/>
      <c r="V18" s="43"/>
    </row>
    <row r="19" spans="1:22" x14ac:dyDescent="0.2">
      <c r="A19" s="105" t="s">
        <v>37</v>
      </c>
      <c r="B19" s="89"/>
      <c r="C19" s="89"/>
      <c r="D19" s="89"/>
      <c r="E19" s="89"/>
      <c r="F19" s="92">
        <f>F7</f>
        <v>44593</v>
      </c>
      <c r="G19" s="106"/>
      <c r="H19" s="107" t="s">
        <v>38</v>
      </c>
      <c r="I19" s="89"/>
      <c r="J19" s="89"/>
      <c r="K19" s="89"/>
      <c r="L19" s="89"/>
      <c r="O19" s="108" t="s">
        <v>84</v>
      </c>
      <c r="S19" s="73">
        <v>-135078458</v>
      </c>
      <c r="T19" s="73">
        <v>-130263384</v>
      </c>
      <c r="U19" s="73">
        <v>-287523</v>
      </c>
      <c r="V19" s="43">
        <f>S19-T19-U19</f>
        <v>-4527551</v>
      </c>
    </row>
    <row r="20" spans="1:22" x14ac:dyDescent="0.2">
      <c r="S20" s="72"/>
      <c r="T20" s="72"/>
      <c r="U20" s="72"/>
      <c r="V20" s="43"/>
    </row>
    <row r="21" spans="1:22" x14ac:dyDescent="0.2">
      <c r="A21" s="93" t="s">
        <v>39</v>
      </c>
      <c r="B21" s="109" t="s">
        <v>86</v>
      </c>
      <c r="F21" s="66">
        <v>1.84E-2</v>
      </c>
      <c r="G21" s="49"/>
      <c r="H21" s="50" t="s">
        <v>40</v>
      </c>
      <c r="I21" s="82" t="s">
        <v>41</v>
      </c>
      <c r="M21" s="61">
        <f>T27</f>
        <v>3.2023719331984855E-2</v>
      </c>
      <c r="O21" s="82" t="s">
        <v>42</v>
      </c>
      <c r="S21" s="73">
        <v>146529254</v>
      </c>
      <c r="T21" s="73">
        <v>136195957</v>
      </c>
      <c r="U21" s="73">
        <v>212152</v>
      </c>
      <c r="V21" s="45">
        <f>S21-T21-U21</f>
        <v>10121145</v>
      </c>
    </row>
    <row r="22" spans="1:22" x14ac:dyDescent="0.2">
      <c r="A22" s="95"/>
      <c r="B22" s="109"/>
      <c r="S22" s="43"/>
      <c r="T22" s="43"/>
      <c r="U22" s="43"/>
      <c r="V22" s="43"/>
    </row>
    <row r="23" spans="1:22" ht="13.5" thickBot="1" x14ac:dyDescent="0.25">
      <c r="A23" s="93" t="s">
        <v>43</v>
      </c>
      <c r="B23" s="82" t="s">
        <v>44</v>
      </c>
      <c r="F23" s="52">
        <f>F15</f>
        <v>136408109</v>
      </c>
      <c r="G23" s="42"/>
      <c r="H23" s="53" t="s">
        <v>45</v>
      </c>
      <c r="I23" s="82" t="s">
        <v>46</v>
      </c>
      <c r="M23" s="110">
        <f>F7</f>
        <v>44593</v>
      </c>
      <c r="O23" s="82" t="s">
        <v>47</v>
      </c>
      <c r="S23" s="41">
        <f>S17+S19+S21</f>
        <v>1408311837</v>
      </c>
      <c r="T23" s="41">
        <f>T17+T19+T21</f>
        <v>1361218277</v>
      </c>
      <c r="U23" s="41">
        <f>U17+U19+U21</f>
        <v>1994177</v>
      </c>
      <c r="V23" s="41">
        <f>V17+V19+V21</f>
        <v>45099383</v>
      </c>
    </row>
    <row r="24" spans="1:22" x14ac:dyDescent="0.2">
      <c r="A24" s="95"/>
    </row>
    <row r="25" spans="1:22" x14ac:dyDescent="0.2">
      <c r="A25" s="98" t="s">
        <v>48</v>
      </c>
      <c r="B25" s="99" t="s">
        <v>49</v>
      </c>
      <c r="C25" s="99"/>
      <c r="D25" s="99"/>
      <c r="E25" s="99"/>
      <c r="F25" s="70">
        <v>-258458</v>
      </c>
      <c r="G25" s="42"/>
      <c r="H25" s="53" t="s">
        <v>50</v>
      </c>
      <c r="I25" s="82" t="s">
        <v>51</v>
      </c>
      <c r="M25" s="51">
        <f>F17/F9</f>
        <v>6.9072521177238777E-2</v>
      </c>
      <c r="S25" s="82" t="s">
        <v>81</v>
      </c>
    </row>
    <row r="27" spans="1:22" ht="13.5" thickBot="1" x14ac:dyDescent="0.25">
      <c r="A27" s="93" t="s">
        <v>52</v>
      </c>
      <c r="B27" s="111" t="s">
        <v>53</v>
      </c>
      <c r="F27" s="100">
        <f>F23+F25</f>
        <v>136149651</v>
      </c>
      <c r="G27" s="112"/>
      <c r="H27" s="113" t="s">
        <v>54</v>
      </c>
      <c r="I27" s="89"/>
      <c r="J27" s="89"/>
      <c r="K27" s="89"/>
      <c r="L27" s="89"/>
      <c r="O27" s="103" t="s">
        <v>23</v>
      </c>
      <c r="P27" s="114">
        <f>V23</f>
        <v>45099383</v>
      </c>
      <c r="Q27" s="115" t="s">
        <v>55</v>
      </c>
      <c r="R27" s="114">
        <f>S23</f>
        <v>1408311837</v>
      </c>
      <c r="S27" s="103" t="s">
        <v>56</v>
      </c>
      <c r="T27" s="54">
        <f>P27/R27</f>
        <v>3.2023719331984855E-2</v>
      </c>
      <c r="U27" s="82" t="s">
        <v>57</v>
      </c>
    </row>
    <row r="28" spans="1:22" x14ac:dyDescent="0.2">
      <c r="U28" s="82" t="s">
        <v>58</v>
      </c>
    </row>
    <row r="29" spans="1:22" x14ac:dyDescent="0.2">
      <c r="A29" s="116" t="s">
        <v>59</v>
      </c>
      <c r="B29" s="82" t="s">
        <v>60</v>
      </c>
      <c r="F29" s="67">
        <v>2071669</v>
      </c>
      <c r="G29" s="55"/>
      <c r="H29" s="56" t="s">
        <v>61</v>
      </c>
      <c r="I29" s="82" t="s">
        <v>62</v>
      </c>
      <c r="M29" s="51">
        <f>1-M21</f>
        <v>0.96797628066801511</v>
      </c>
    </row>
    <row r="30" spans="1:22" x14ac:dyDescent="0.2">
      <c r="H30" s="95"/>
      <c r="I30" s="116"/>
    </row>
    <row r="31" spans="1:22" x14ac:dyDescent="0.2">
      <c r="A31" s="116" t="s">
        <v>63</v>
      </c>
      <c r="B31" s="82" t="s">
        <v>64</v>
      </c>
      <c r="G31" s="55"/>
      <c r="H31" s="56" t="s">
        <v>65</v>
      </c>
      <c r="I31" s="82" t="s">
        <v>66</v>
      </c>
      <c r="M31" s="48">
        <f>M13/M15</f>
        <v>6.4561185435376778E-3</v>
      </c>
    </row>
    <row r="32" spans="1:22" x14ac:dyDescent="0.2">
      <c r="B32" s="109" t="s">
        <v>67</v>
      </c>
      <c r="F32" s="57">
        <f>(F21*F27)</f>
        <v>2505153.5784</v>
      </c>
      <c r="H32" s="117"/>
    </row>
    <row r="33" spans="1:20" x14ac:dyDescent="0.2">
      <c r="G33" s="118"/>
      <c r="H33" s="115" t="s">
        <v>68</v>
      </c>
      <c r="I33" s="82" t="s">
        <v>69</v>
      </c>
      <c r="M33" s="48">
        <f>M31/M29</f>
        <v>6.6697073807244663E-3</v>
      </c>
    </row>
    <row r="34" spans="1:20" ht="13.5" thickBot="1" x14ac:dyDescent="0.25">
      <c r="A34" s="116" t="s">
        <v>70</v>
      </c>
      <c r="B34" s="82" t="s">
        <v>71</v>
      </c>
      <c r="F34" s="119">
        <f>F29-F32</f>
        <v>-433484.5784</v>
      </c>
      <c r="T34" s="42"/>
    </row>
    <row r="35" spans="1:20" ht="13.5" thickBot="1" x14ac:dyDescent="0.25">
      <c r="H35" s="115" t="s">
        <v>72</v>
      </c>
      <c r="I35" s="82" t="s">
        <v>73</v>
      </c>
      <c r="M35" s="58">
        <f>M33*100</f>
        <v>0.66697073807244667</v>
      </c>
    </row>
    <row r="36" spans="1:20" x14ac:dyDescent="0.2">
      <c r="A36" s="120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R36" s="82" t="s">
        <v>80</v>
      </c>
    </row>
    <row r="37" spans="1:20" x14ac:dyDescent="0.2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9" spans="1:20" x14ac:dyDescent="0.2">
      <c r="A39" s="82" t="s">
        <v>75</v>
      </c>
      <c r="F39" s="121">
        <f>M35</f>
        <v>0.66697073807244667</v>
      </c>
      <c r="G39" s="122" t="s">
        <v>103</v>
      </c>
      <c r="M39" s="116"/>
    </row>
    <row r="40" spans="1:20" x14ac:dyDescent="0.2">
      <c r="N40" s="123"/>
    </row>
    <row r="41" spans="1:20" x14ac:dyDescent="0.2">
      <c r="A41" s="124" t="s">
        <v>83</v>
      </c>
      <c r="C41" s="125">
        <v>44627</v>
      </c>
      <c r="E41" s="82" t="s">
        <v>76</v>
      </c>
      <c r="I41" s="109" t="s">
        <v>87</v>
      </c>
      <c r="N41" s="123"/>
    </row>
    <row r="43" spans="1:20" x14ac:dyDescent="0.2">
      <c r="A43" s="82" t="s">
        <v>77</v>
      </c>
      <c r="C43" s="126" t="s">
        <v>82</v>
      </c>
      <c r="F43" s="82" t="s">
        <v>78</v>
      </c>
      <c r="G43" s="127" t="s">
        <v>79</v>
      </c>
    </row>
    <row r="44" spans="1:20" x14ac:dyDescent="0.2">
      <c r="M44" s="128"/>
    </row>
    <row r="46" spans="1:20" x14ac:dyDescent="0.2">
      <c r="M46" s="83"/>
    </row>
    <row r="47" spans="1:20" x14ac:dyDescent="0.2">
      <c r="M47" s="129" t="s">
        <v>80</v>
      </c>
    </row>
    <row r="48" spans="1:20" x14ac:dyDescent="0.2">
      <c r="L48" s="82" t="s">
        <v>80</v>
      </c>
    </row>
    <row r="49" spans="1:13" x14ac:dyDescent="0.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33"/>
      <c r="G51" s="142"/>
      <c r="H51" s="142"/>
      <c r="I51" s="142"/>
      <c r="J51" s="142"/>
      <c r="K51" s="142"/>
      <c r="L51" s="143"/>
      <c r="M51" s="142"/>
    </row>
    <row r="52" spans="1:13" ht="15" x14ac:dyDescent="0.35">
      <c r="A52" s="142"/>
      <c r="B52" s="142"/>
      <c r="C52" s="142"/>
      <c r="D52" s="142"/>
      <c r="E52" s="142"/>
      <c r="F52" s="144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5" x14ac:dyDescent="0.35">
      <c r="A54" s="142"/>
      <c r="B54" s="142"/>
      <c r="C54" s="142"/>
      <c r="D54" s="142"/>
      <c r="E54" s="142"/>
      <c r="F54" s="136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37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5"/>
      <c r="G59" s="142"/>
      <c r="H59" s="142"/>
      <c r="I59" s="142"/>
      <c r="J59" s="142"/>
      <c r="K59" s="142"/>
      <c r="L59" s="142"/>
      <c r="M59" s="142"/>
    </row>
    <row r="60" spans="1:13" ht="15" x14ac:dyDescent="0.35">
      <c r="A60" s="142"/>
      <c r="B60" s="142"/>
      <c r="C60" s="142"/>
      <c r="D60" s="142"/>
      <c r="E60" s="142"/>
      <c r="F60" s="146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ht="15" x14ac:dyDescent="0.35">
      <c r="A62" s="142"/>
      <c r="B62" s="142"/>
      <c r="C62" s="142"/>
      <c r="D62" s="142"/>
      <c r="E62" s="142"/>
      <c r="F62" s="147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1"/>
      <c r="G66" s="142"/>
      <c r="H66" s="142"/>
      <c r="I66" s="142"/>
      <c r="J66" s="142"/>
      <c r="K66" s="142"/>
      <c r="L66" s="142"/>
      <c r="M66" s="142"/>
    </row>
    <row r="67" spans="1:13" x14ac:dyDescent="0.2">
      <c r="A67" s="142"/>
      <c r="B67" s="142"/>
      <c r="C67" s="142"/>
      <c r="D67" s="142"/>
      <c r="E67" s="142"/>
      <c r="F67" s="141"/>
      <c r="G67" s="142"/>
      <c r="H67" s="142"/>
      <c r="I67" s="142"/>
      <c r="J67" s="142"/>
      <c r="K67" s="142"/>
      <c r="L67" s="142"/>
      <c r="M67" s="142"/>
    </row>
    <row r="68" spans="1:13" x14ac:dyDescent="0.2">
      <c r="A68" s="142"/>
      <c r="B68" s="142"/>
      <c r="C68" s="142"/>
      <c r="D68" s="142"/>
      <c r="E68" s="142"/>
      <c r="F68" s="141"/>
      <c r="G68" s="142"/>
      <c r="H68" s="142"/>
      <c r="I68" s="142"/>
      <c r="J68" s="142"/>
      <c r="K68" s="142"/>
      <c r="L68" s="142"/>
      <c r="M68" s="142"/>
    </row>
    <row r="69" spans="1:13" x14ac:dyDescent="0.2">
      <c r="A69" s="142"/>
      <c r="B69" s="142"/>
      <c r="C69" s="142"/>
      <c r="D69" s="142"/>
      <c r="E69" s="142"/>
      <c r="F69" s="141"/>
      <c r="G69" s="142"/>
      <c r="H69" s="142"/>
      <c r="I69" s="142"/>
      <c r="J69" s="142"/>
      <c r="K69" s="142"/>
      <c r="L69" s="142"/>
      <c r="M69" s="142"/>
    </row>
    <row r="70" spans="1:13" x14ac:dyDescent="0.2">
      <c r="A70" s="142"/>
      <c r="B70" s="142"/>
      <c r="C70" s="142"/>
      <c r="D70" s="142"/>
      <c r="E70" s="142"/>
      <c r="F70" s="141"/>
      <c r="G70" s="142"/>
      <c r="H70" s="142"/>
      <c r="I70" s="142"/>
      <c r="J70" s="142"/>
      <c r="K70" s="142"/>
      <c r="L70" s="142"/>
      <c r="M70" s="142"/>
    </row>
    <row r="71" spans="1:13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x14ac:dyDescent="0.2">
      <c r="A72" s="142"/>
      <c r="B72" s="142"/>
      <c r="C72" s="142"/>
      <c r="D72" s="142"/>
      <c r="E72" s="142"/>
      <c r="F72" s="141"/>
      <c r="G72" s="142"/>
      <c r="H72" s="142"/>
      <c r="I72" s="142"/>
      <c r="J72" s="142"/>
      <c r="K72" s="142"/>
      <c r="L72" s="142"/>
      <c r="M72" s="142"/>
    </row>
    <row r="73" spans="1:13" x14ac:dyDescent="0.2">
      <c r="A73" s="142"/>
      <c r="B73" s="142"/>
      <c r="C73" s="142"/>
      <c r="D73" s="142"/>
      <c r="E73" s="142"/>
      <c r="F73" s="141"/>
      <c r="G73" s="142"/>
      <c r="H73" s="142"/>
      <c r="I73" s="142"/>
      <c r="J73" s="142"/>
      <c r="K73" s="142"/>
      <c r="L73" s="142"/>
      <c r="M73" s="142"/>
    </row>
    <row r="74" spans="1:13" x14ac:dyDescent="0.2">
      <c r="A74" s="142"/>
      <c r="B74" s="142"/>
      <c r="C74" s="142"/>
      <c r="D74" s="142"/>
      <c r="E74" s="142"/>
      <c r="F74" s="141"/>
      <c r="G74" s="142"/>
      <c r="H74" s="142"/>
      <c r="I74" s="142"/>
      <c r="J74" s="142"/>
      <c r="K74" s="142"/>
      <c r="L74" s="142"/>
      <c r="M74" s="142"/>
    </row>
    <row r="75" spans="1:13" x14ac:dyDescent="0.2">
      <c r="A75" s="142"/>
      <c r="B75" s="142"/>
      <c r="C75" s="142"/>
      <c r="D75" s="142"/>
      <c r="E75" s="142"/>
      <c r="F75" s="141"/>
      <c r="G75" s="142"/>
      <c r="H75" s="142"/>
      <c r="I75" s="142"/>
      <c r="J75" s="142"/>
      <c r="K75" s="142"/>
      <c r="L75" s="142"/>
      <c r="M75" s="142"/>
    </row>
    <row r="76" spans="1:13" x14ac:dyDescent="0.2">
      <c r="F76" s="131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7AD03-DA9D-464E-BCCD-FBE7C2FA5A94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style="82" customWidth="1"/>
    <col min="2" max="2" width="9.140625" style="82"/>
    <col min="3" max="3" width="9.85546875" style="82" bestFit="1" customWidth="1"/>
    <col min="4" max="4" width="9.140625" style="82"/>
    <col min="5" max="6" width="13.85546875" style="82" customWidth="1"/>
    <col min="7" max="7" width="3" style="82" customWidth="1"/>
    <col min="8" max="8" width="4.140625" style="82" customWidth="1"/>
    <col min="9" max="11" width="9.140625" style="82"/>
    <col min="12" max="12" width="16.42578125" style="82" customWidth="1"/>
    <col min="13" max="13" width="17" style="82" bestFit="1" customWidth="1"/>
    <col min="14" max="14" width="10.5703125" style="82" customWidth="1"/>
    <col min="15" max="15" width="9.140625" style="82"/>
    <col min="16" max="16" width="15.7109375" style="82" customWidth="1"/>
    <col min="17" max="17" width="9.140625" style="82"/>
    <col min="18" max="18" width="15.85546875" style="82" customWidth="1"/>
    <col min="19" max="20" width="14.5703125" style="82" customWidth="1"/>
    <col min="21" max="21" width="12.7109375" style="82" customWidth="1"/>
    <col min="22" max="22" width="14.7109375" style="82" customWidth="1"/>
    <col min="23" max="16384" width="9.140625" style="82"/>
  </cols>
  <sheetData>
    <row r="1" spans="1:25" x14ac:dyDescent="0.2">
      <c r="M1" s="83" t="s">
        <v>80</v>
      </c>
      <c r="Y1" s="83" t="s">
        <v>80</v>
      </c>
    </row>
    <row r="2" spans="1:25" ht="15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25" ht="15" x14ac:dyDescent="0.25">
      <c r="A4" s="86" t="s">
        <v>1</v>
      </c>
      <c r="H4" s="86" t="s">
        <v>2</v>
      </c>
      <c r="O4" s="87" t="s">
        <v>3</v>
      </c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" x14ac:dyDescent="0.25">
      <c r="O5" s="87" t="s">
        <v>4</v>
      </c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x14ac:dyDescent="0.25">
      <c r="O6" s="87" t="s">
        <v>5</v>
      </c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8" t="s">
        <v>6</v>
      </c>
      <c r="B7" s="89"/>
      <c r="C7" s="89"/>
      <c r="D7" s="89"/>
      <c r="E7" s="89"/>
      <c r="F7" s="90">
        <v>44621</v>
      </c>
      <c r="G7" s="91"/>
      <c r="H7" s="88" t="s">
        <v>7</v>
      </c>
      <c r="I7" s="89"/>
      <c r="J7" s="89"/>
      <c r="K7" s="89"/>
      <c r="L7" s="89"/>
      <c r="M7" s="92">
        <f>F7</f>
        <v>44621</v>
      </c>
      <c r="O7" s="149">
        <f>M7</f>
        <v>44621</v>
      </c>
      <c r="P7" s="149"/>
      <c r="Q7" s="149"/>
      <c r="R7" s="149"/>
      <c r="S7" s="149"/>
      <c r="T7" s="149"/>
      <c r="U7" s="149"/>
      <c r="V7" s="149"/>
      <c r="W7" s="149"/>
      <c r="X7" s="85"/>
      <c r="Y7" s="85"/>
    </row>
    <row r="8" spans="1:25" x14ac:dyDescent="0.2">
      <c r="R8" s="85"/>
    </row>
    <row r="9" spans="1:25" ht="13.5" thickBot="1" x14ac:dyDescent="0.25">
      <c r="A9" s="93" t="s">
        <v>8</v>
      </c>
      <c r="B9" s="82" t="s">
        <v>85</v>
      </c>
      <c r="F9" s="78">
        <v>124581266</v>
      </c>
      <c r="G9" s="42"/>
      <c r="H9" s="94" t="s">
        <v>9</v>
      </c>
      <c r="I9" s="82" t="s">
        <v>10</v>
      </c>
    </row>
    <row r="10" spans="1:25" ht="13.5" thickBot="1" x14ac:dyDescent="0.25">
      <c r="A10" s="95"/>
      <c r="F10" s="43"/>
      <c r="G10" s="43"/>
      <c r="H10" s="44"/>
      <c r="I10" s="82" t="s">
        <v>11</v>
      </c>
      <c r="M10" s="69">
        <v>1119671</v>
      </c>
    </row>
    <row r="11" spans="1:25" x14ac:dyDescent="0.2">
      <c r="A11" s="93" t="s">
        <v>12</v>
      </c>
      <c r="B11" s="82" t="s">
        <v>13</v>
      </c>
      <c r="F11" s="79">
        <v>112508981</v>
      </c>
      <c r="G11" s="42"/>
      <c r="H11" s="46"/>
      <c r="I11" s="82" t="s">
        <v>14</v>
      </c>
      <c r="M11" s="96">
        <f>F34</f>
        <v>206483.50734000001</v>
      </c>
    </row>
    <row r="12" spans="1:25" x14ac:dyDescent="0.2">
      <c r="A12" s="95"/>
      <c r="F12" s="43"/>
      <c r="G12" s="43"/>
      <c r="H12" s="44"/>
      <c r="I12" s="82" t="s">
        <v>15</v>
      </c>
      <c r="M12" s="97"/>
    </row>
    <row r="13" spans="1:25" ht="13.5" thickBot="1" x14ac:dyDescent="0.25">
      <c r="A13" s="98" t="s">
        <v>16</v>
      </c>
      <c r="B13" s="99" t="s">
        <v>17</v>
      </c>
      <c r="C13" s="99"/>
      <c r="D13" s="99"/>
      <c r="E13" s="99"/>
      <c r="F13" s="70">
        <v>185266</v>
      </c>
      <c r="G13" s="42"/>
      <c r="H13" s="46"/>
      <c r="I13" s="82" t="s">
        <v>18</v>
      </c>
      <c r="M13" s="100">
        <f>M10+M11-M12</f>
        <v>1326154.50734</v>
      </c>
      <c r="S13" s="101" t="s">
        <v>19</v>
      </c>
      <c r="T13" s="102"/>
      <c r="U13" s="102"/>
      <c r="V13" s="102"/>
    </row>
    <row r="14" spans="1:25" x14ac:dyDescent="0.2">
      <c r="A14" s="95"/>
      <c r="F14" s="43"/>
      <c r="G14" s="43"/>
      <c r="H14" s="44"/>
      <c r="S14" s="103" t="s">
        <v>20</v>
      </c>
      <c r="T14" s="103" t="s">
        <v>21</v>
      </c>
      <c r="U14" s="103" t="s">
        <v>22</v>
      </c>
      <c r="V14" s="103" t="s">
        <v>23</v>
      </c>
    </row>
    <row r="15" spans="1:25" ht="13.5" thickBot="1" x14ac:dyDescent="0.25">
      <c r="A15" s="93" t="s">
        <v>24</v>
      </c>
      <c r="B15" s="82" t="s">
        <v>25</v>
      </c>
      <c r="F15" s="41">
        <f>SUM(F11:F13)</f>
        <v>112694247</v>
      </c>
      <c r="G15" s="42"/>
      <c r="H15" s="47" t="s">
        <v>26</v>
      </c>
      <c r="I15" s="82" t="s">
        <v>27</v>
      </c>
      <c r="M15" s="70">
        <v>111877062</v>
      </c>
      <c r="S15" s="104" t="s">
        <v>28</v>
      </c>
      <c r="T15" s="104" t="s">
        <v>29</v>
      </c>
      <c r="U15" s="104" t="s">
        <v>30</v>
      </c>
      <c r="V15" s="104" t="s">
        <v>31</v>
      </c>
    </row>
    <row r="16" spans="1:25" x14ac:dyDescent="0.2">
      <c r="A16" s="95"/>
      <c r="F16" s="43"/>
      <c r="G16" s="43"/>
      <c r="H16" s="44"/>
    </row>
    <row r="17" spans="1:22" ht="13.5" thickBot="1" x14ac:dyDescent="0.25">
      <c r="A17" s="93" t="s">
        <v>32</v>
      </c>
      <c r="B17" s="82" t="s">
        <v>33</v>
      </c>
      <c r="F17" s="41">
        <f>F9-F15</f>
        <v>11887019</v>
      </c>
      <c r="G17" s="42"/>
      <c r="H17" s="47" t="s">
        <v>34</v>
      </c>
      <c r="I17" s="82" t="s">
        <v>35</v>
      </c>
      <c r="M17" s="80">
        <v>1.001E-2</v>
      </c>
      <c r="O17" s="82" t="s">
        <v>36</v>
      </c>
      <c r="S17" s="71">
        <v>1408311837</v>
      </c>
      <c r="T17" s="71">
        <v>1361218277</v>
      </c>
      <c r="U17" s="71">
        <v>1994177</v>
      </c>
      <c r="V17" s="43">
        <f>S17-T17-U17</f>
        <v>45099383</v>
      </c>
    </row>
    <row r="18" spans="1:22" x14ac:dyDescent="0.2">
      <c r="A18" s="95"/>
      <c r="H18" s="95"/>
      <c r="S18" s="72"/>
      <c r="T18" s="72"/>
      <c r="U18" s="72"/>
      <c r="V18" s="43"/>
    </row>
    <row r="19" spans="1:22" x14ac:dyDescent="0.2">
      <c r="A19" s="105" t="s">
        <v>37</v>
      </c>
      <c r="B19" s="89"/>
      <c r="C19" s="89"/>
      <c r="D19" s="89"/>
      <c r="E19" s="89"/>
      <c r="F19" s="92">
        <f>F7</f>
        <v>44621</v>
      </c>
      <c r="G19" s="106"/>
      <c r="H19" s="107" t="s">
        <v>38</v>
      </c>
      <c r="I19" s="89"/>
      <c r="J19" s="89"/>
      <c r="K19" s="89"/>
      <c r="L19" s="89"/>
      <c r="O19" s="108" t="s">
        <v>84</v>
      </c>
      <c r="S19" s="73">
        <v>-130557089</v>
      </c>
      <c r="T19" s="73">
        <v>-117407055</v>
      </c>
      <c r="U19" s="73">
        <v>-211372</v>
      </c>
      <c r="V19" s="43">
        <f>S19-T19-U19</f>
        <v>-12938662</v>
      </c>
    </row>
    <row r="20" spans="1:22" x14ac:dyDescent="0.2">
      <c r="S20" s="72"/>
      <c r="T20" s="72"/>
      <c r="U20" s="72"/>
      <c r="V20" s="43"/>
    </row>
    <row r="21" spans="1:22" x14ac:dyDescent="0.2">
      <c r="A21" s="93" t="s">
        <v>39</v>
      </c>
      <c r="B21" s="109" t="s">
        <v>86</v>
      </c>
      <c r="F21" s="66">
        <v>6.9300000000000004E-3</v>
      </c>
      <c r="G21" s="49"/>
      <c r="H21" s="50" t="s">
        <v>40</v>
      </c>
      <c r="I21" s="82" t="s">
        <v>41</v>
      </c>
      <c r="M21" s="61">
        <f>T27</f>
        <v>3.1410260850649449E-2</v>
      </c>
      <c r="O21" s="82" t="s">
        <v>42</v>
      </c>
      <c r="S21" s="73">
        <v>124581266</v>
      </c>
      <c r="T21" s="73">
        <v>112508981</v>
      </c>
      <c r="U21" s="73">
        <v>185266</v>
      </c>
      <c r="V21" s="45">
        <f>S21-T21-U21</f>
        <v>11887019</v>
      </c>
    </row>
    <row r="22" spans="1:22" x14ac:dyDescent="0.2">
      <c r="A22" s="95"/>
      <c r="B22" s="109"/>
      <c r="S22" s="43"/>
      <c r="T22" s="43"/>
      <c r="U22" s="43"/>
      <c r="V22" s="43"/>
    </row>
    <row r="23" spans="1:22" ht="13.5" thickBot="1" x14ac:dyDescent="0.25">
      <c r="A23" s="93" t="s">
        <v>43</v>
      </c>
      <c r="B23" s="82" t="s">
        <v>44</v>
      </c>
      <c r="F23" s="52">
        <f>F15</f>
        <v>112694247</v>
      </c>
      <c r="G23" s="42"/>
      <c r="H23" s="53" t="s">
        <v>45</v>
      </c>
      <c r="I23" s="82" t="s">
        <v>46</v>
      </c>
      <c r="M23" s="110">
        <f>F7</f>
        <v>44621</v>
      </c>
      <c r="O23" s="82" t="s">
        <v>47</v>
      </c>
      <c r="S23" s="41">
        <f>S17+S19+S21</f>
        <v>1402336014</v>
      </c>
      <c r="T23" s="41">
        <f>T17+T19+T21</f>
        <v>1356320203</v>
      </c>
      <c r="U23" s="41">
        <f>U17+U19+U21</f>
        <v>1968071</v>
      </c>
      <c r="V23" s="41">
        <f>V17+V19+V21</f>
        <v>44047740</v>
      </c>
    </row>
    <row r="24" spans="1:22" x14ac:dyDescent="0.2">
      <c r="A24" s="95"/>
    </row>
    <row r="25" spans="1:22" x14ac:dyDescent="0.2">
      <c r="A25" s="98" t="s">
        <v>48</v>
      </c>
      <c r="B25" s="99" t="s">
        <v>49</v>
      </c>
      <c r="C25" s="99"/>
      <c r="D25" s="99"/>
      <c r="E25" s="99"/>
      <c r="F25" s="70">
        <v>-185085</v>
      </c>
      <c r="G25" s="42"/>
      <c r="H25" s="53" t="s">
        <v>50</v>
      </c>
      <c r="I25" s="82" t="s">
        <v>51</v>
      </c>
      <c r="M25" s="51">
        <f>F17/F9</f>
        <v>9.5415782658686416E-2</v>
      </c>
      <c r="S25" s="82" t="s">
        <v>81</v>
      </c>
    </row>
    <row r="27" spans="1:22" ht="13.5" thickBot="1" x14ac:dyDescent="0.25">
      <c r="A27" s="93" t="s">
        <v>52</v>
      </c>
      <c r="B27" s="111" t="s">
        <v>53</v>
      </c>
      <c r="F27" s="100">
        <f>F23+F25</f>
        <v>112509162</v>
      </c>
      <c r="G27" s="112"/>
      <c r="H27" s="113" t="s">
        <v>54</v>
      </c>
      <c r="I27" s="89"/>
      <c r="J27" s="89"/>
      <c r="K27" s="89"/>
      <c r="L27" s="89"/>
      <c r="O27" s="103" t="s">
        <v>23</v>
      </c>
      <c r="P27" s="114">
        <f>V23</f>
        <v>44047740</v>
      </c>
      <c r="Q27" s="115" t="s">
        <v>55</v>
      </c>
      <c r="R27" s="114">
        <f>S23</f>
        <v>1402336014</v>
      </c>
      <c r="S27" s="103" t="s">
        <v>56</v>
      </c>
      <c r="T27" s="54">
        <f>P27/R27</f>
        <v>3.1410260850649449E-2</v>
      </c>
      <c r="U27" s="82" t="s">
        <v>57</v>
      </c>
    </row>
    <row r="28" spans="1:22" x14ac:dyDescent="0.2">
      <c r="U28" s="82" t="s">
        <v>58</v>
      </c>
    </row>
    <row r="29" spans="1:22" x14ac:dyDescent="0.2">
      <c r="A29" s="116" t="s">
        <v>59</v>
      </c>
      <c r="B29" s="82" t="s">
        <v>60</v>
      </c>
      <c r="F29" s="67">
        <v>986172</v>
      </c>
      <c r="G29" s="55"/>
      <c r="H29" s="56" t="s">
        <v>61</v>
      </c>
      <c r="I29" s="82" t="s">
        <v>62</v>
      </c>
      <c r="M29" s="51">
        <f>1-M21</f>
        <v>0.96858973914935054</v>
      </c>
    </row>
    <row r="30" spans="1:22" x14ac:dyDescent="0.2">
      <c r="H30" s="95"/>
      <c r="I30" s="116"/>
    </row>
    <row r="31" spans="1:22" x14ac:dyDescent="0.2">
      <c r="A31" s="116" t="s">
        <v>63</v>
      </c>
      <c r="B31" s="82" t="s">
        <v>64</v>
      </c>
      <c r="G31" s="55"/>
      <c r="H31" s="56" t="s">
        <v>65</v>
      </c>
      <c r="I31" s="82" t="s">
        <v>66</v>
      </c>
      <c r="M31" s="48">
        <f>M13/M15</f>
        <v>1.185367655918601E-2</v>
      </c>
    </row>
    <row r="32" spans="1:22" x14ac:dyDescent="0.2">
      <c r="B32" s="109" t="s">
        <v>67</v>
      </c>
      <c r="F32" s="57">
        <f>(F21*F27)</f>
        <v>779688.49265999999</v>
      </c>
      <c r="H32" s="117"/>
    </row>
    <row r="33" spans="1:20" x14ac:dyDescent="0.2">
      <c r="G33" s="118"/>
      <c r="H33" s="115" t="s">
        <v>68</v>
      </c>
      <c r="I33" s="82" t="s">
        <v>69</v>
      </c>
      <c r="M33" s="48">
        <f>M31/M29</f>
        <v>1.2238077774390141E-2</v>
      </c>
    </row>
    <row r="34" spans="1:20" ht="13.5" thickBot="1" x14ac:dyDescent="0.25">
      <c r="A34" s="116" t="s">
        <v>70</v>
      </c>
      <c r="B34" s="82" t="s">
        <v>71</v>
      </c>
      <c r="F34" s="119">
        <f>F29-F32</f>
        <v>206483.50734000001</v>
      </c>
      <c r="T34" s="42"/>
    </row>
    <row r="35" spans="1:20" ht="13.5" thickBot="1" x14ac:dyDescent="0.25">
      <c r="H35" s="115" t="s">
        <v>72</v>
      </c>
      <c r="I35" s="82" t="s">
        <v>73</v>
      </c>
      <c r="M35" s="58">
        <f>M33*100</f>
        <v>1.2238077774390141</v>
      </c>
    </row>
    <row r="36" spans="1:20" x14ac:dyDescent="0.2">
      <c r="A36" s="120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R36" s="82" t="s">
        <v>80</v>
      </c>
    </row>
    <row r="37" spans="1:20" x14ac:dyDescent="0.2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9" spans="1:20" x14ac:dyDescent="0.2">
      <c r="A39" s="82" t="s">
        <v>75</v>
      </c>
      <c r="F39" s="121">
        <f>M35</f>
        <v>1.2238077774390141</v>
      </c>
      <c r="G39" s="122" t="s">
        <v>104</v>
      </c>
      <c r="M39" s="116"/>
    </row>
    <row r="40" spans="1:20" x14ac:dyDescent="0.2">
      <c r="N40" s="123"/>
    </row>
    <row r="41" spans="1:20" x14ac:dyDescent="0.2">
      <c r="A41" s="124" t="s">
        <v>83</v>
      </c>
      <c r="C41" s="125">
        <v>44658</v>
      </c>
      <c r="E41" s="82" t="s">
        <v>76</v>
      </c>
      <c r="I41" s="109" t="s">
        <v>87</v>
      </c>
      <c r="N41" s="123"/>
    </row>
    <row r="43" spans="1:20" x14ac:dyDescent="0.2">
      <c r="A43" s="82" t="s">
        <v>77</v>
      </c>
      <c r="C43" s="126" t="s">
        <v>82</v>
      </c>
      <c r="F43" s="82" t="s">
        <v>78</v>
      </c>
      <c r="G43" s="127" t="s">
        <v>79</v>
      </c>
    </row>
    <row r="44" spans="1:20" x14ac:dyDescent="0.2">
      <c r="M44" s="128"/>
    </row>
    <row r="46" spans="1:20" x14ac:dyDescent="0.2">
      <c r="M46" s="83"/>
    </row>
    <row r="47" spans="1:20" x14ac:dyDescent="0.2">
      <c r="M47" s="129" t="s">
        <v>80</v>
      </c>
    </row>
    <row r="48" spans="1:20" x14ac:dyDescent="0.2">
      <c r="L48" s="82" t="s">
        <v>80</v>
      </c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33"/>
      <c r="G51" s="142"/>
      <c r="H51" s="142"/>
      <c r="I51" s="142"/>
      <c r="J51" s="142"/>
      <c r="K51" s="142"/>
      <c r="L51" s="143"/>
      <c r="M51" s="142"/>
    </row>
    <row r="52" spans="1:13" ht="15" x14ac:dyDescent="0.35">
      <c r="A52" s="142"/>
      <c r="B52" s="142"/>
      <c r="C52" s="142"/>
      <c r="D52" s="142"/>
      <c r="E52" s="142"/>
      <c r="F52" s="144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5" x14ac:dyDescent="0.35">
      <c r="A54" s="142"/>
      <c r="B54" s="142"/>
      <c r="C54" s="142"/>
      <c r="D54" s="142"/>
      <c r="E54" s="142"/>
      <c r="F54" s="136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37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5"/>
      <c r="G59" s="142"/>
      <c r="H59" s="142"/>
      <c r="I59" s="142"/>
      <c r="J59" s="142"/>
      <c r="K59" s="142"/>
      <c r="L59" s="142"/>
      <c r="M59" s="142"/>
    </row>
    <row r="60" spans="1:13" ht="15" x14ac:dyDescent="0.35">
      <c r="A60" s="142"/>
      <c r="B60" s="142"/>
      <c r="C60" s="142"/>
      <c r="D60" s="142"/>
      <c r="E60" s="142"/>
      <c r="F60" s="146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ht="15" x14ac:dyDescent="0.35">
      <c r="A62" s="142"/>
      <c r="B62" s="142"/>
      <c r="C62" s="142"/>
      <c r="D62" s="142"/>
      <c r="E62" s="142"/>
      <c r="F62" s="147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1"/>
      <c r="G66" s="142"/>
      <c r="H66" s="142"/>
      <c r="I66" s="142"/>
      <c r="J66" s="142"/>
      <c r="K66" s="142"/>
      <c r="L66" s="142"/>
      <c r="M66" s="142"/>
    </row>
    <row r="67" spans="1:13" x14ac:dyDescent="0.2">
      <c r="F67" s="76"/>
    </row>
    <row r="68" spans="1:13" x14ac:dyDescent="0.2">
      <c r="F68" s="76"/>
    </row>
    <row r="69" spans="1:13" x14ac:dyDescent="0.2">
      <c r="F69" s="77"/>
    </row>
    <row r="70" spans="1:13" x14ac:dyDescent="0.2">
      <c r="F70" s="77"/>
    </row>
    <row r="71" spans="1:13" x14ac:dyDescent="0.2">
      <c r="F71" s="130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131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B70BB-ED07-4DB6-BBE7-28745C39AAE3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style="82" customWidth="1"/>
    <col min="2" max="2" width="9.140625" style="82"/>
    <col min="3" max="3" width="9.85546875" style="82" bestFit="1" customWidth="1"/>
    <col min="4" max="4" width="9.140625" style="82"/>
    <col min="5" max="6" width="13.85546875" style="82" customWidth="1"/>
    <col min="7" max="7" width="3" style="82" customWidth="1"/>
    <col min="8" max="8" width="4.140625" style="82" customWidth="1"/>
    <col min="9" max="11" width="9.140625" style="82"/>
    <col min="12" max="12" width="16.42578125" style="82" customWidth="1"/>
    <col min="13" max="13" width="17" style="82" bestFit="1" customWidth="1"/>
    <col min="14" max="14" width="10.5703125" style="82" customWidth="1"/>
    <col min="15" max="15" width="9.140625" style="82"/>
    <col min="16" max="16" width="15.7109375" style="82" customWidth="1"/>
    <col min="17" max="17" width="9.140625" style="82"/>
    <col min="18" max="18" width="15.85546875" style="82" customWidth="1"/>
    <col min="19" max="20" width="14.5703125" style="82" customWidth="1"/>
    <col min="21" max="21" width="12.7109375" style="82" customWidth="1"/>
    <col min="22" max="22" width="14.7109375" style="82" customWidth="1"/>
    <col min="23" max="16384" width="9.140625" style="82"/>
  </cols>
  <sheetData>
    <row r="1" spans="1:25" x14ac:dyDescent="0.2">
      <c r="M1" s="83" t="s">
        <v>80</v>
      </c>
      <c r="Y1" s="83" t="s">
        <v>80</v>
      </c>
    </row>
    <row r="2" spans="1:25" ht="15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25" ht="15" x14ac:dyDescent="0.25">
      <c r="A4" s="86" t="s">
        <v>1</v>
      </c>
      <c r="H4" s="86" t="s">
        <v>2</v>
      </c>
      <c r="O4" s="87" t="s">
        <v>3</v>
      </c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" x14ac:dyDescent="0.25">
      <c r="O5" s="87" t="s">
        <v>4</v>
      </c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x14ac:dyDescent="0.25">
      <c r="O6" s="87" t="s">
        <v>5</v>
      </c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8" t="s">
        <v>6</v>
      </c>
      <c r="B7" s="89"/>
      <c r="C7" s="89"/>
      <c r="D7" s="89"/>
      <c r="E7" s="89"/>
      <c r="F7" s="90">
        <v>44652</v>
      </c>
      <c r="G7" s="91"/>
      <c r="H7" s="88" t="s">
        <v>7</v>
      </c>
      <c r="I7" s="89"/>
      <c r="J7" s="89"/>
      <c r="K7" s="89"/>
      <c r="L7" s="89"/>
      <c r="M7" s="92">
        <f>F7</f>
        <v>44652</v>
      </c>
      <c r="O7" s="149">
        <f>M7</f>
        <v>44652</v>
      </c>
      <c r="P7" s="149"/>
      <c r="Q7" s="149"/>
      <c r="R7" s="149"/>
      <c r="S7" s="149"/>
      <c r="T7" s="149"/>
      <c r="U7" s="149"/>
      <c r="V7" s="149"/>
      <c r="W7" s="149"/>
      <c r="X7" s="85"/>
      <c r="Y7" s="85"/>
    </row>
    <row r="8" spans="1:25" x14ac:dyDescent="0.2">
      <c r="R8" s="85"/>
    </row>
    <row r="9" spans="1:25" ht="13.5" thickBot="1" x14ac:dyDescent="0.25">
      <c r="A9" s="93" t="s">
        <v>8</v>
      </c>
      <c r="B9" s="82" t="s">
        <v>85</v>
      </c>
      <c r="F9" s="78">
        <v>111877062</v>
      </c>
      <c r="G9" s="42"/>
      <c r="H9" s="94" t="s">
        <v>9</v>
      </c>
      <c r="I9" s="82" t="s">
        <v>10</v>
      </c>
    </row>
    <row r="10" spans="1:25" ht="13.5" thickBot="1" x14ac:dyDescent="0.25">
      <c r="A10" s="95"/>
      <c r="F10" s="43"/>
      <c r="G10" s="43"/>
      <c r="H10" s="44"/>
      <c r="I10" s="82" t="s">
        <v>11</v>
      </c>
      <c r="M10" s="69">
        <v>741952</v>
      </c>
    </row>
    <row r="11" spans="1:25" x14ac:dyDescent="0.2">
      <c r="A11" s="93" t="s">
        <v>12</v>
      </c>
      <c r="B11" s="82" t="s">
        <v>13</v>
      </c>
      <c r="F11" s="79">
        <v>108841119</v>
      </c>
      <c r="G11" s="42"/>
      <c r="H11" s="46"/>
      <c r="I11" s="82" t="s">
        <v>14</v>
      </c>
      <c r="M11" s="96">
        <f>F34</f>
        <v>78396.110609999974</v>
      </c>
    </row>
    <row r="12" spans="1:25" x14ac:dyDescent="0.2">
      <c r="A12" s="95"/>
      <c r="F12" s="43"/>
      <c r="G12" s="43"/>
      <c r="H12" s="44"/>
      <c r="I12" s="82" t="s">
        <v>15</v>
      </c>
      <c r="M12" s="97"/>
    </row>
    <row r="13" spans="1:25" ht="13.5" thickBot="1" x14ac:dyDescent="0.25">
      <c r="A13" s="98" t="s">
        <v>16</v>
      </c>
      <c r="B13" s="99" t="s">
        <v>17</v>
      </c>
      <c r="C13" s="99"/>
      <c r="D13" s="99"/>
      <c r="E13" s="99"/>
      <c r="F13" s="70">
        <v>130847</v>
      </c>
      <c r="G13" s="42"/>
      <c r="H13" s="46"/>
      <c r="I13" s="82" t="s">
        <v>18</v>
      </c>
      <c r="M13" s="100">
        <f>M10+M11-M12</f>
        <v>820348.11060999997</v>
      </c>
      <c r="S13" s="101" t="s">
        <v>19</v>
      </c>
      <c r="T13" s="102"/>
      <c r="U13" s="102"/>
      <c r="V13" s="102"/>
    </row>
    <row r="14" spans="1:25" x14ac:dyDescent="0.2">
      <c r="A14" s="95"/>
      <c r="F14" s="43"/>
      <c r="G14" s="43"/>
      <c r="H14" s="44"/>
      <c r="S14" s="103" t="s">
        <v>20</v>
      </c>
      <c r="T14" s="103" t="s">
        <v>21</v>
      </c>
      <c r="U14" s="103" t="s">
        <v>22</v>
      </c>
      <c r="V14" s="103" t="s">
        <v>23</v>
      </c>
    </row>
    <row r="15" spans="1:25" ht="13.5" thickBot="1" x14ac:dyDescent="0.25">
      <c r="A15" s="93" t="s">
        <v>24</v>
      </c>
      <c r="B15" s="82" t="s">
        <v>25</v>
      </c>
      <c r="F15" s="41">
        <f>SUM(F11:F13)</f>
        <v>108971966</v>
      </c>
      <c r="G15" s="42"/>
      <c r="H15" s="47" t="s">
        <v>26</v>
      </c>
      <c r="I15" s="82" t="s">
        <v>27</v>
      </c>
      <c r="M15" s="70">
        <v>99947738</v>
      </c>
      <c r="S15" s="104" t="s">
        <v>28</v>
      </c>
      <c r="T15" s="104" t="s">
        <v>29</v>
      </c>
      <c r="U15" s="104" t="s">
        <v>30</v>
      </c>
      <c r="V15" s="104" t="s">
        <v>31</v>
      </c>
    </row>
    <row r="16" spans="1:25" x14ac:dyDescent="0.2">
      <c r="A16" s="95"/>
      <c r="F16" s="43"/>
      <c r="G16" s="43"/>
      <c r="H16" s="44"/>
    </row>
    <row r="17" spans="1:22" ht="13.5" thickBot="1" x14ac:dyDescent="0.25">
      <c r="A17" s="93" t="s">
        <v>32</v>
      </c>
      <c r="B17" s="82" t="s">
        <v>33</v>
      </c>
      <c r="F17" s="41">
        <f>F9-F15</f>
        <v>2905096</v>
      </c>
      <c r="G17" s="42"/>
      <c r="H17" s="47" t="s">
        <v>34</v>
      </c>
      <c r="I17" s="82" t="s">
        <v>35</v>
      </c>
      <c r="M17" s="80">
        <v>7.43E-3</v>
      </c>
      <c r="O17" s="82" t="s">
        <v>36</v>
      </c>
      <c r="S17" s="71">
        <v>1402336014</v>
      </c>
      <c r="T17" s="71">
        <v>1356320203</v>
      </c>
      <c r="U17" s="71">
        <v>1968071</v>
      </c>
      <c r="V17" s="43">
        <f>S17-T17-U17</f>
        <v>44047740</v>
      </c>
    </row>
    <row r="18" spans="1:22" x14ac:dyDescent="0.2">
      <c r="A18" s="95"/>
      <c r="H18" s="95"/>
      <c r="S18" s="72"/>
      <c r="T18" s="72"/>
      <c r="U18" s="72"/>
      <c r="V18" s="43"/>
    </row>
    <row r="19" spans="1:22" x14ac:dyDescent="0.2">
      <c r="A19" s="105" t="s">
        <v>37</v>
      </c>
      <c r="B19" s="89"/>
      <c r="C19" s="89"/>
      <c r="D19" s="89"/>
      <c r="E19" s="89"/>
      <c r="F19" s="92">
        <f>F7</f>
        <v>44652</v>
      </c>
      <c r="G19" s="106"/>
      <c r="H19" s="107" t="s">
        <v>38</v>
      </c>
      <c r="I19" s="89"/>
      <c r="J19" s="89"/>
      <c r="K19" s="89"/>
      <c r="L19" s="89"/>
      <c r="O19" s="108" t="s">
        <v>84</v>
      </c>
      <c r="S19" s="73">
        <v>-106910995</v>
      </c>
      <c r="T19" s="73">
        <v>-101547752</v>
      </c>
      <c r="U19" s="73">
        <v>-152334</v>
      </c>
      <c r="V19" s="43">
        <f>S19-T19-U19</f>
        <v>-5210909</v>
      </c>
    </row>
    <row r="20" spans="1:22" x14ac:dyDescent="0.2">
      <c r="S20" s="72"/>
      <c r="T20" s="72"/>
      <c r="U20" s="72"/>
      <c r="V20" s="43"/>
    </row>
    <row r="21" spans="1:22" x14ac:dyDescent="0.2">
      <c r="A21" s="93" t="s">
        <v>39</v>
      </c>
      <c r="B21" s="109" t="s">
        <v>86</v>
      </c>
      <c r="F21" s="66">
        <v>6.6699999999999997E-3</v>
      </c>
      <c r="G21" s="49"/>
      <c r="H21" s="50" t="s">
        <v>40</v>
      </c>
      <c r="I21" s="82" t="s">
        <v>41</v>
      </c>
      <c r="M21" s="61">
        <f>T27</f>
        <v>2.9660957347792054E-2</v>
      </c>
      <c r="O21" s="82" t="s">
        <v>42</v>
      </c>
      <c r="S21" s="73">
        <v>111877062</v>
      </c>
      <c r="T21" s="73">
        <v>108841119</v>
      </c>
      <c r="U21" s="73">
        <v>130847</v>
      </c>
      <c r="V21" s="45">
        <f>S21-T21-U21</f>
        <v>2905096</v>
      </c>
    </row>
    <row r="22" spans="1:22" x14ac:dyDescent="0.2">
      <c r="A22" s="95"/>
      <c r="B22" s="109"/>
      <c r="S22" s="43"/>
      <c r="T22" s="43"/>
      <c r="U22" s="43"/>
      <c r="V22" s="43"/>
    </row>
    <row r="23" spans="1:22" ht="13.5" thickBot="1" x14ac:dyDescent="0.25">
      <c r="A23" s="93" t="s">
        <v>43</v>
      </c>
      <c r="B23" s="82" t="s">
        <v>44</v>
      </c>
      <c r="F23" s="52">
        <f>F15</f>
        <v>108971966</v>
      </c>
      <c r="G23" s="42"/>
      <c r="H23" s="53" t="s">
        <v>45</v>
      </c>
      <c r="I23" s="82" t="s">
        <v>46</v>
      </c>
      <c r="M23" s="110">
        <f>F7</f>
        <v>44652</v>
      </c>
      <c r="O23" s="82" t="s">
        <v>47</v>
      </c>
      <c r="S23" s="41">
        <f>S17+S19+S21</f>
        <v>1407302081</v>
      </c>
      <c r="T23" s="41">
        <f>T17+T19+T21</f>
        <v>1363613570</v>
      </c>
      <c r="U23" s="41">
        <f>U17+U19+U21</f>
        <v>1946584</v>
      </c>
      <c r="V23" s="41">
        <f>V17+V19+V21</f>
        <v>41741927</v>
      </c>
    </row>
    <row r="24" spans="1:22" x14ac:dyDescent="0.2">
      <c r="A24" s="95"/>
    </row>
    <row r="25" spans="1:22" x14ac:dyDescent="0.2">
      <c r="A25" s="98" t="s">
        <v>48</v>
      </c>
      <c r="B25" s="99" t="s">
        <v>49</v>
      </c>
      <c r="C25" s="99"/>
      <c r="D25" s="99"/>
      <c r="E25" s="99"/>
      <c r="F25" s="70">
        <v>-139149</v>
      </c>
      <c r="G25" s="42"/>
      <c r="H25" s="53" t="s">
        <v>50</v>
      </c>
      <c r="I25" s="82" t="s">
        <v>51</v>
      </c>
      <c r="M25" s="51">
        <f>F17/F9</f>
        <v>2.596685994489201E-2</v>
      </c>
      <c r="S25" s="82" t="s">
        <v>81</v>
      </c>
    </row>
    <row r="27" spans="1:22" ht="13.5" thickBot="1" x14ac:dyDescent="0.25">
      <c r="A27" s="93" t="s">
        <v>52</v>
      </c>
      <c r="B27" s="111" t="s">
        <v>53</v>
      </c>
      <c r="F27" s="100">
        <f>F23+F25</f>
        <v>108832817</v>
      </c>
      <c r="G27" s="112"/>
      <c r="H27" s="113" t="s">
        <v>54</v>
      </c>
      <c r="I27" s="89"/>
      <c r="J27" s="89"/>
      <c r="K27" s="89"/>
      <c r="L27" s="89"/>
      <c r="O27" s="103" t="s">
        <v>23</v>
      </c>
      <c r="P27" s="114">
        <f>V23</f>
        <v>41741927</v>
      </c>
      <c r="Q27" s="115" t="s">
        <v>55</v>
      </c>
      <c r="R27" s="114">
        <f>S23</f>
        <v>1407302081</v>
      </c>
      <c r="S27" s="103" t="s">
        <v>56</v>
      </c>
      <c r="T27" s="54">
        <f>P27/R27</f>
        <v>2.9660957347792054E-2</v>
      </c>
      <c r="U27" s="82" t="s">
        <v>57</v>
      </c>
    </row>
    <row r="28" spans="1:22" x14ac:dyDescent="0.2">
      <c r="U28" s="82" t="s">
        <v>58</v>
      </c>
    </row>
    <row r="29" spans="1:22" x14ac:dyDescent="0.2">
      <c r="A29" s="116" t="s">
        <v>59</v>
      </c>
      <c r="B29" s="82" t="s">
        <v>60</v>
      </c>
      <c r="F29" s="67">
        <v>804311</v>
      </c>
      <c r="G29" s="55"/>
      <c r="H29" s="56" t="s">
        <v>61</v>
      </c>
      <c r="I29" s="82" t="s">
        <v>62</v>
      </c>
      <c r="M29" s="51">
        <f>1-M21</f>
        <v>0.97033904265220794</v>
      </c>
    </row>
    <row r="30" spans="1:22" x14ac:dyDescent="0.2">
      <c r="H30" s="95"/>
      <c r="I30" s="116"/>
    </row>
    <row r="31" spans="1:22" x14ac:dyDescent="0.2">
      <c r="A31" s="116" t="s">
        <v>63</v>
      </c>
      <c r="B31" s="82" t="s">
        <v>64</v>
      </c>
      <c r="G31" s="55"/>
      <c r="H31" s="56" t="s">
        <v>65</v>
      </c>
      <c r="I31" s="82" t="s">
        <v>66</v>
      </c>
      <c r="M31" s="48">
        <f>M13/M15</f>
        <v>8.2077706511977291E-3</v>
      </c>
    </row>
    <row r="32" spans="1:22" x14ac:dyDescent="0.2">
      <c r="B32" s="109" t="s">
        <v>67</v>
      </c>
      <c r="F32" s="57">
        <f>(F21*F27)</f>
        <v>725914.88939000003</v>
      </c>
      <c r="H32" s="117"/>
    </row>
    <row r="33" spans="1:20" x14ac:dyDescent="0.2">
      <c r="G33" s="118"/>
      <c r="H33" s="115" t="s">
        <v>68</v>
      </c>
      <c r="I33" s="82" t="s">
        <v>69</v>
      </c>
      <c r="M33" s="48">
        <f>M31/M29</f>
        <v>8.4586626842959936E-3</v>
      </c>
    </row>
    <row r="34" spans="1:20" ht="13.5" thickBot="1" x14ac:dyDescent="0.25">
      <c r="A34" s="116" t="s">
        <v>70</v>
      </c>
      <c r="B34" s="82" t="s">
        <v>71</v>
      </c>
      <c r="F34" s="119">
        <f>F29-F32</f>
        <v>78396.110609999974</v>
      </c>
      <c r="T34" s="42"/>
    </row>
    <row r="35" spans="1:20" ht="13.5" thickBot="1" x14ac:dyDescent="0.25">
      <c r="H35" s="115" t="s">
        <v>72</v>
      </c>
      <c r="I35" s="82" t="s">
        <v>73</v>
      </c>
      <c r="M35" s="58">
        <f>M33*100</f>
        <v>0.84586626842959933</v>
      </c>
    </row>
    <row r="36" spans="1:20" x14ac:dyDescent="0.2">
      <c r="A36" s="120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R36" s="82" t="s">
        <v>80</v>
      </c>
    </row>
    <row r="37" spans="1:20" x14ac:dyDescent="0.2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9" spans="1:20" x14ac:dyDescent="0.2">
      <c r="A39" s="82" t="s">
        <v>75</v>
      </c>
      <c r="F39" s="121">
        <f>M35</f>
        <v>0.84586626842959933</v>
      </c>
      <c r="G39" s="122" t="s">
        <v>105</v>
      </c>
      <c r="M39" s="116"/>
    </row>
    <row r="40" spans="1:20" x14ac:dyDescent="0.2">
      <c r="N40" s="123"/>
    </row>
    <row r="41" spans="1:20" x14ac:dyDescent="0.2">
      <c r="A41" s="124" t="s">
        <v>83</v>
      </c>
      <c r="C41" s="125">
        <v>44687</v>
      </c>
      <c r="E41" s="82" t="s">
        <v>76</v>
      </c>
      <c r="I41" s="109" t="s">
        <v>87</v>
      </c>
      <c r="N41" s="123"/>
    </row>
    <row r="43" spans="1:20" x14ac:dyDescent="0.2">
      <c r="A43" s="82" t="s">
        <v>77</v>
      </c>
      <c r="C43" s="126" t="s">
        <v>82</v>
      </c>
      <c r="F43" s="82" t="s">
        <v>78</v>
      </c>
      <c r="G43" s="127" t="s">
        <v>79</v>
      </c>
    </row>
    <row r="44" spans="1:20" x14ac:dyDescent="0.2">
      <c r="M44" s="128"/>
    </row>
    <row r="46" spans="1:20" x14ac:dyDescent="0.2">
      <c r="M46" s="83"/>
    </row>
    <row r="47" spans="1:20" x14ac:dyDescent="0.2">
      <c r="M47" s="129" t="s">
        <v>80</v>
      </c>
    </row>
    <row r="48" spans="1:20" x14ac:dyDescent="0.2">
      <c r="L48" s="82" t="s">
        <v>80</v>
      </c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33"/>
      <c r="G51" s="142"/>
      <c r="H51" s="142"/>
      <c r="I51" s="142"/>
      <c r="J51" s="142"/>
      <c r="K51" s="142"/>
      <c r="L51" s="143"/>
      <c r="M51" s="142"/>
    </row>
    <row r="52" spans="1:13" ht="15" x14ac:dyDescent="0.35">
      <c r="A52" s="142"/>
      <c r="B52" s="142"/>
      <c r="C52" s="142"/>
      <c r="D52" s="142"/>
      <c r="E52" s="142"/>
      <c r="F52" s="144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5" x14ac:dyDescent="0.35">
      <c r="A54" s="142"/>
      <c r="B54" s="142"/>
      <c r="C54" s="142"/>
      <c r="D54" s="142"/>
      <c r="E54" s="142"/>
      <c r="F54" s="136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37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5"/>
      <c r="G59" s="142"/>
      <c r="H59" s="142"/>
      <c r="I59" s="142"/>
      <c r="J59" s="142"/>
      <c r="K59" s="142"/>
      <c r="L59" s="142"/>
      <c r="M59" s="142"/>
    </row>
    <row r="60" spans="1:13" ht="15" x14ac:dyDescent="0.35">
      <c r="A60" s="142"/>
      <c r="B60" s="142"/>
      <c r="C60" s="142"/>
      <c r="D60" s="142"/>
      <c r="E60" s="142"/>
      <c r="F60" s="146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ht="15" x14ac:dyDescent="0.35">
      <c r="A62" s="142"/>
      <c r="B62" s="142"/>
      <c r="C62" s="142"/>
      <c r="D62" s="142"/>
      <c r="E62" s="142"/>
      <c r="F62" s="147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1"/>
      <c r="G66" s="142"/>
      <c r="H66" s="142"/>
      <c r="I66" s="142"/>
      <c r="J66" s="142"/>
      <c r="K66" s="142"/>
      <c r="L66" s="142"/>
      <c r="M66" s="142"/>
    </row>
    <row r="67" spans="1:13" x14ac:dyDescent="0.2">
      <c r="A67" s="142"/>
      <c r="B67" s="142"/>
      <c r="C67" s="142"/>
      <c r="D67" s="142"/>
      <c r="E67" s="142"/>
      <c r="F67" s="141"/>
      <c r="G67" s="142"/>
      <c r="H67" s="142"/>
      <c r="I67" s="142"/>
      <c r="J67" s="142"/>
      <c r="K67" s="142"/>
      <c r="L67" s="142"/>
      <c r="M67" s="142"/>
    </row>
    <row r="68" spans="1:13" x14ac:dyDescent="0.2">
      <c r="A68" s="142"/>
      <c r="B68" s="142"/>
      <c r="C68" s="142"/>
      <c r="D68" s="142"/>
      <c r="E68" s="142"/>
      <c r="F68" s="141"/>
      <c r="G68" s="142"/>
      <c r="H68" s="142"/>
      <c r="I68" s="142"/>
      <c r="J68" s="142"/>
      <c r="K68" s="142"/>
      <c r="L68" s="142"/>
      <c r="M68" s="142"/>
    </row>
    <row r="69" spans="1:13" x14ac:dyDescent="0.2">
      <c r="A69" s="142"/>
      <c r="B69" s="142"/>
      <c r="C69" s="142"/>
      <c r="D69" s="142"/>
      <c r="E69" s="142"/>
      <c r="F69" s="141"/>
      <c r="G69" s="142"/>
      <c r="H69" s="142"/>
      <c r="I69" s="142"/>
      <c r="J69" s="142"/>
      <c r="K69" s="142"/>
      <c r="L69" s="142"/>
      <c r="M69" s="142"/>
    </row>
    <row r="70" spans="1:13" x14ac:dyDescent="0.2">
      <c r="A70" s="142"/>
      <c r="B70" s="142"/>
      <c r="C70" s="142"/>
      <c r="D70" s="142"/>
      <c r="E70" s="142"/>
      <c r="F70" s="141"/>
      <c r="G70" s="142"/>
      <c r="H70" s="142"/>
      <c r="I70" s="142"/>
      <c r="J70" s="142"/>
      <c r="K70" s="142"/>
      <c r="L70" s="142"/>
      <c r="M70" s="142"/>
    </row>
    <row r="71" spans="1:13" x14ac:dyDescent="0.2">
      <c r="F71" s="130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131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C6E8F-8B5E-4E2B-B41D-2107BD227B4E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style="82" customWidth="1"/>
    <col min="2" max="2" width="9.140625" style="82"/>
    <col min="3" max="3" width="9.85546875" style="82" bestFit="1" customWidth="1"/>
    <col min="4" max="4" width="9.140625" style="82"/>
    <col min="5" max="6" width="13.85546875" style="82" customWidth="1"/>
    <col min="7" max="7" width="3" style="82" customWidth="1"/>
    <col min="8" max="8" width="4.140625" style="82" customWidth="1"/>
    <col min="9" max="11" width="9.140625" style="82"/>
    <col min="12" max="12" width="16.42578125" style="82" customWidth="1"/>
    <col min="13" max="13" width="17" style="82" bestFit="1" customWidth="1"/>
    <col min="14" max="14" width="10.5703125" style="82" customWidth="1"/>
    <col min="15" max="15" width="9.140625" style="82"/>
    <col min="16" max="16" width="15.7109375" style="82" customWidth="1"/>
    <col min="17" max="17" width="9.140625" style="82"/>
    <col min="18" max="18" width="15.85546875" style="82" customWidth="1"/>
    <col min="19" max="20" width="14.5703125" style="82" customWidth="1"/>
    <col min="21" max="21" width="12.7109375" style="82" customWidth="1"/>
    <col min="22" max="22" width="14.7109375" style="82" customWidth="1"/>
    <col min="23" max="16384" width="9.140625" style="82"/>
  </cols>
  <sheetData>
    <row r="1" spans="1:25" x14ac:dyDescent="0.2">
      <c r="M1" s="83" t="s">
        <v>80</v>
      </c>
      <c r="Y1" s="83" t="s">
        <v>80</v>
      </c>
    </row>
    <row r="2" spans="1:25" ht="15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25" ht="15" x14ac:dyDescent="0.25">
      <c r="A4" s="86" t="s">
        <v>1</v>
      </c>
      <c r="H4" s="86" t="s">
        <v>2</v>
      </c>
      <c r="O4" s="87" t="s">
        <v>3</v>
      </c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" x14ac:dyDescent="0.25">
      <c r="O5" s="87" t="s">
        <v>4</v>
      </c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x14ac:dyDescent="0.25">
      <c r="O6" s="87" t="s">
        <v>5</v>
      </c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8" t="s">
        <v>6</v>
      </c>
      <c r="B7" s="89"/>
      <c r="C7" s="89"/>
      <c r="D7" s="89"/>
      <c r="E7" s="89"/>
      <c r="F7" s="90">
        <v>44682</v>
      </c>
      <c r="G7" s="91"/>
      <c r="H7" s="88" t="s">
        <v>7</v>
      </c>
      <c r="I7" s="89"/>
      <c r="J7" s="89"/>
      <c r="K7" s="89"/>
      <c r="L7" s="89"/>
      <c r="M7" s="92">
        <f>F7</f>
        <v>44682</v>
      </c>
      <c r="O7" s="149">
        <f>M7</f>
        <v>44682</v>
      </c>
      <c r="P7" s="149"/>
      <c r="Q7" s="149"/>
      <c r="R7" s="149"/>
      <c r="S7" s="149"/>
      <c r="T7" s="149"/>
      <c r="U7" s="149"/>
      <c r="V7" s="149"/>
      <c r="W7" s="149"/>
      <c r="X7" s="85"/>
      <c r="Y7" s="85"/>
    </row>
    <row r="8" spans="1:25" x14ac:dyDescent="0.2">
      <c r="R8" s="85"/>
    </row>
    <row r="9" spans="1:25" ht="13.5" thickBot="1" x14ac:dyDescent="0.25">
      <c r="A9" s="93" t="s">
        <v>8</v>
      </c>
      <c r="B9" s="82" t="s">
        <v>85</v>
      </c>
      <c r="F9" s="78">
        <v>99947738</v>
      </c>
      <c r="G9" s="42"/>
      <c r="H9" s="94" t="s">
        <v>9</v>
      </c>
      <c r="I9" s="82" t="s">
        <v>10</v>
      </c>
    </row>
    <row r="10" spans="1:25" ht="13.5" thickBot="1" x14ac:dyDescent="0.25">
      <c r="A10" s="95"/>
      <c r="F10" s="43"/>
      <c r="G10" s="43"/>
      <c r="H10" s="44"/>
      <c r="I10" s="82" t="s">
        <v>11</v>
      </c>
      <c r="M10" s="69">
        <v>757998</v>
      </c>
    </row>
    <row r="11" spans="1:25" x14ac:dyDescent="0.2">
      <c r="A11" s="93" t="s">
        <v>12</v>
      </c>
      <c r="B11" s="82" t="s">
        <v>13</v>
      </c>
      <c r="F11" s="79">
        <v>94552189</v>
      </c>
      <c r="G11" s="42"/>
      <c r="H11" s="46"/>
      <c r="I11" s="82" t="s">
        <v>14</v>
      </c>
      <c r="M11" s="96">
        <f>F34</f>
        <v>169524.68216000008</v>
      </c>
    </row>
    <row r="12" spans="1:25" x14ac:dyDescent="0.2">
      <c r="A12" s="95"/>
      <c r="F12" s="43"/>
      <c r="G12" s="43"/>
      <c r="H12" s="44"/>
      <c r="I12" s="82" t="s">
        <v>15</v>
      </c>
      <c r="M12" s="97"/>
    </row>
    <row r="13" spans="1:25" ht="13.5" thickBot="1" x14ac:dyDescent="0.25">
      <c r="A13" s="98" t="s">
        <v>16</v>
      </c>
      <c r="B13" s="99" t="s">
        <v>17</v>
      </c>
      <c r="C13" s="99"/>
      <c r="D13" s="99"/>
      <c r="E13" s="99"/>
      <c r="F13" s="70">
        <v>105778</v>
      </c>
      <c r="G13" s="42"/>
      <c r="H13" s="46"/>
      <c r="I13" s="82" t="s">
        <v>18</v>
      </c>
      <c r="M13" s="100">
        <f>M10+M11-M12</f>
        <v>927522.68216000008</v>
      </c>
      <c r="S13" s="101" t="s">
        <v>19</v>
      </c>
      <c r="T13" s="102"/>
      <c r="U13" s="102"/>
      <c r="V13" s="102"/>
    </row>
    <row r="14" spans="1:25" x14ac:dyDescent="0.2">
      <c r="A14" s="95"/>
      <c r="F14" s="43"/>
      <c r="G14" s="43"/>
      <c r="H14" s="44"/>
      <c r="S14" s="103" t="s">
        <v>20</v>
      </c>
      <c r="T14" s="103" t="s">
        <v>21</v>
      </c>
      <c r="U14" s="103" t="s">
        <v>22</v>
      </c>
      <c r="V14" s="103" t="s">
        <v>23</v>
      </c>
    </row>
    <row r="15" spans="1:25" ht="13.5" thickBot="1" x14ac:dyDescent="0.25">
      <c r="A15" s="93" t="s">
        <v>24</v>
      </c>
      <c r="B15" s="82" t="s">
        <v>25</v>
      </c>
      <c r="F15" s="41">
        <f>SUM(F11:F13)</f>
        <v>94657967</v>
      </c>
      <c r="G15" s="42"/>
      <c r="H15" s="47" t="s">
        <v>26</v>
      </c>
      <c r="I15" s="82" t="s">
        <v>27</v>
      </c>
      <c r="M15" s="70">
        <v>107213269</v>
      </c>
      <c r="S15" s="104" t="s">
        <v>28</v>
      </c>
      <c r="T15" s="104" t="s">
        <v>29</v>
      </c>
      <c r="U15" s="104" t="s">
        <v>30</v>
      </c>
      <c r="V15" s="104" t="s">
        <v>31</v>
      </c>
    </row>
    <row r="16" spans="1:25" x14ac:dyDescent="0.2">
      <c r="A16" s="95"/>
      <c r="F16" s="43"/>
      <c r="G16" s="43"/>
      <c r="H16" s="44"/>
    </row>
    <row r="17" spans="1:22" ht="13.5" thickBot="1" x14ac:dyDescent="0.25">
      <c r="A17" s="93" t="s">
        <v>32</v>
      </c>
      <c r="B17" s="82" t="s">
        <v>33</v>
      </c>
      <c r="F17" s="41">
        <f>F9-F15</f>
        <v>5289771</v>
      </c>
      <c r="G17" s="42"/>
      <c r="H17" s="47" t="s">
        <v>34</v>
      </c>
      <c r="I17" s="82" t="s">
        <v>35</v>
      </c>
      <c r="M17" s="80">
        <v>7.0699999999999999E-3</v>
      </c>
      <c r="O17" s="82" t="s">
        <v>36</v>
      </c>
      <c r="S17" s="71">
        <v>1407302081</v>
      </c>
      <c r="T17" s="71">
        <v>1363613570</v>
      </c>
      <c r="U17" s="71">
        <v>1946584</v>
      </c>
      <c r="V17" s="43">
        <f>S17-T17-U17</f>
        <v>41741927</v>
      </c>
    </row>
    <row r="18" spans="1:22" x14ac:dyDescent="0.2">
      <c r="A18" s="95"/>
      <c r="H18" s="95"/>
      <c r="S18" s="72"/>
      <c r="T18" s="72"/>
      <c r="U18" s="72"/>
      <c r="V18" s="43"/>
    </row>
    <row r="19" spans="1:22" x14ac:dyDescent="0.2">
      <c r="A19" s="105" t="s">
        <v>37</v>
      </c>
      <c r="B19" s="89"/>
      <c r="C19" s="89"/>
      <c r="D19" s="89"/>
      <c r="E19" s="89"/>
      <c r="F19" s="92">
        <f>F7</f>
        <v>44682</v>
      </c>
      <c r="G19" s="106"/>
      <c r="H19" s="107" t="s">
        <v>38</v>
      </c>
      <c r="I19" s="89"/>
      <c r="J19" s="89"/>
      <c r="K19" s="89"/>
      <c r="L19" s="89"/>
      <c r="O19" s="108" t="s">
        <v>84</v>
      </c>
      <c r="S19" s="73">
        <v>-96737728</v>
      </c>
      <c r="T19" s="73">
        <v>-90871582</v>
      </c>
      <c r="U19" s="73">
        <v>-139560</v>
      </c>
      <c r="V19" s="43">
        <f>S19-T19-U19</f>
        <v>-5726586</v>
      </c>
    </row>
    <row r="20" spans="1:22" x14ac:dyDescent="0.2">
      <c r="S20" s="72"/>
      <c r="T20" s="72"/>
      <c r="U20" s="72"/>
      <c r="V20" s="43"/>
    </row>
    <row r="21" spans="1:22" x14ac:dyDescent="0.2">
      <c r="A21" s="93" t="s">
        <v>39</v>
      </c>
      <c r="B21" s="109" t="s">
        <v>86</v>
      </c>
      <c r="F21" s="66">
        <v>1.2239999999999999E-2</v>
      </c>
      <c r="G21" s="49"/>
      <c r="H21" s="50" t="s">
        <v>40</v>
      </c>
      <c r="I21" s="82" t="s">
        <v>41</v>
      </c>
      <c r="M21" s="61">
        <f>T27</f>
        <v>2.9283770244547303E-2</v>
      </c>
      <c r="O21" s="82" t="s">
        <v>42</v>
      </c>
      <c r="S21" s="73">
        <v>99947738</v>
      </c>
      <c r="T21" s="73">
        <v>94552189</v>
      </c>
      <c r="U21" s="73">
        <v>105778</v>
      </c>
      <c r="V21" s="45">
        <f>S21-T21-U21</f>
        <v>5289771</v>
      </c>
    </row>
    <row r="22" spans="1:22" x14ac:dyDescent="0.2">
      <c r="A22" s="95"/>
      <c r="B22" s="109"/>
      <c r="S22" s="43"/>
      <c r="T22" s="43"/>
      <c r="U22" s="43"/>
      <c r="V22" s="43"/>
    </row>
    <row r="23" spans="1:22" ht="13.5" thickBot="1" x14ac:dyDescent="0.25">
      <c r="A23" s="93" t="s">
        <v>43</v>
      </c>
      <c r="B23" s="82" t="s">
        <v>44</v>
      </c>
      <c r="F23" s="52">
        <f>F15</f>
        <v>94657967</v>
      </c>
      <c r="G23" s="42"/>
      <c r="H23" s="53" t="s">
        <v>45</v>
      </c>
      <c r="I23" s="82" t="s">
        <v>46</v>
      </c>
      <c r="M23" s="110">
        <f>F7</f>
        <v>44682</v>
      </c>
      <c r="O23" s="82" t="s">
        <v>47</v>
      </c>
      <c r="S23" s="41">
        <f>S17+S19+S21</f>
        <v>1410512091</v>
      </c>
      <c r="T23" s="41">
        <f>T17+T19+T21</f>
        <v>1367294177</v>
      </c>
      <c r="U23" s="41">
        <f>U17+U19+U21</f>
        <v>1912802</v>
      </c>
      <c r="V23" s="41">
        <f>V17+V19+V21</f>
        <v>41305112</v>
      </c>
    </row>
    <row r="24" spans="1:22" x14ac:dyDescent="0.2">
      <c r="A24" s="95"/>
    </row>
    <row r="25" spans="1:22" x14ac:dyDescent="0.2">
      <c r="A25" s="98" t="s">
        <v>48</v>
      </c>
      <c r="B25" s="99" t="s">
        <v>49</v>
      </c>
      <c r="C25" s="99"/>
      <c r="D25" s="99"/>
      <c r="E25" s="99"/>
      <c r="F25" s="70">
        <v>-162026</v>
      </c>
      <c r="G25" s="42"/>
      <c r="H25" s="53" t="s">
        <v>50</v>
      </c>
      <c r="I25" s="82" t="s">
        <v>51</v>
      </c>
      <c r="M25" s="51">
        <f>F17/F9</f>
        <v>5.2925369856794559E-2</v>
      </c>
      <c r="S25" s="82" t="s">
        <v>81</v>
      </c>
    </row>
    <row r="27" spans="1:22" ht="13.5" thickBot="1" x14ac:dyDescent="0.25">
      <c r="A27" s="93" t="s">
        <v>52</v>
      </c>
      <c r="B27" s="111" t="s">
        <v>53</v>
      </c>
      <c r="F27" s="100">
        <f>F23+F25</f>
        <v>94495941</v>
      </c>
      <c r="G27" s="112"/>
      <c r="H27" s="113" t="s">
        <v>54</v>
      </c>
      <c r="I27" s="89"/>
      <c r="J27" s="89"/>
      <c r="K27" s="89"/>
      <c r="L27" s="89"/>
      <c r="O27" s="103" t="s">
        <v>23</v>
      </c>
      <c r="P27" s="114">
        <f>V23</f>
        <v>41305112</v>
      </c>
      <c r="Q27" s="115" t="s">
        <v>55</v>
      </c>
      <c r="R27" s="114">
        <f>S23</f>
        <v>1410512091</v>
      </c>
      <c r="S27" s="103" t="s">
        <v>56</v>
      </c>
      <c r="T27" s="54">
        <f>P27/R27</f>
        <v>2.9283770244547303E-2</v>
      </c>
      <c r="U27" s="82" t="s">
        <v>57</v>
      </c>
    </row>
    <row r="28" spans="1:22" x14ac:dyDescent="0.2">
      <c r="U28" s="82" t="s">
        <v>58</v>
      </c>
    </row>
    <row r="29" spans="1:22" x14ac:dyDescent="0.2">
      <c r="A29" s="116" t="s">
        <v>59</v>
      </c>
      <c r="B29" s="82" t="s">
        <v>60</v>
      </c>
      <c r="F29" s="67">
        <v>1326155</v>
      </c>
      <c r="G29" s="55"/>
      <c r="H29" s="56" t="s">
        <v>61</v>
      </c>
      <c r="I29" s="82" t="s">
        <v>62</v>
      </c>
      <c r="M29" s="51">
        <f>1-M21</f>
        <v>0.97071622975545269</v>
      </c>
    </row>
    <row r="30" spans="1:22" x14ac:dyDescent="0.2">
      <c r="H30" s="95"/>
      <c r="I30" s="116"/>
    </row>
    <row r="31" spans="1:22" x14ac:dyDescent="0.2">
      <c r="A31" s="116" t="s">
        <v>63</v>
      </c>
      <c r="B31" s="82" t="s">
        <v>64</v>
      </c>
      <c r="G31" s="55"/>
      <c r="H31" s="56" t="s">
        <v>65</v>
      </c>
      <c r="I31" s="82" t="s">
        <v>66</v>
      </c>
      <c r="M31" s="48">
        <f>M13/M15</f>
        <v>8.6511929988815107E-3</v>
      </c>
    </row>
    <row r="32" spans="1:22" x14ac:dyDescent="0.2">
      <c r="B32" s="109" t="s">
        <v>67</v>
      </c>
      <c r="F32" s="57">
        <f>(F21*F27)</f>
        <v>1156630.3178399999</v>
      </c>
      <c r="H32" s="117"/>
    </row>
    <row r="33" spans="1:20" x14ac:dyDescent="0.2">
      <c r="G33" s="118"/>
      <c r="H33" s="115" t="s">
        <v>68</v>
      </c>
      <c r="I33" s="82" t="s">
        <v>69</v>
      </c>
      <c r="M33" s="48">
        <f>M31/M29</f>
        <v>8.9121750864935671E-3</v>
      </c>
    </row>
    <row r="34" spans="1:20" ht="13.5" thickBot="1" x14ac:dyDescent="0.25">
      <c r="A34" s="116" t="s">
        <v>70</v>
      </c>
      <c r="B34" s="82" t="s">
        <v>71</v>
      </c>
      <c r="F34" s="119">
        <f>F29-F32</f>
        <v>169524.68216000008</v>
      </c>
      <c r="T34" s="42"/>
    </row>
    <row r="35" spans="1:20" ht="13.5" thickBot="1" x14ac:dyDescent="0.25">
      <c r="H35" s="115" t="s">
        <v>72</v>
      </c>
      <c r="I35" s="82" t="s">
        <v>73</v>
      </c>
      <c r="M35" s="58">
        <f>M33*100</f>
        <v>0.89121750864935667</v>
      </c>
    </row>
    <row r="36" spans="1:20" x14ac:dyDescent="0.2">
      <c r="A36" s="120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R36" s="82" t="s">
        <v>80</v>
      </c>
    </row>
    <row r="37" spans="1:20" x14ac:dyDescent="0.2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9" spans="1:20" x14ac:dyDescent="0.2">
      <c r="A39" s="82" t="s">
        <v>75</v>
      </c>
      <c r="F39" s="121">
        <f>M35</f>
        <v>0.89121750864935667</v>
      </c>
      <c r="G39" s="122" t="s">
        <v>106</v>
      </c>
      <c r="M39" s="116"/>
    </row>
    <row r="40" spans="1:20" x14ac:dyDescent="0.2">
      <c r="N40" s="123"/>
    </row>
    <row r="41" spans="1:20" x14ac:dyDescent="0.2">
      <c r="A41" s="124" t="s">
        <v>83</v>
      </c>
      <c r="C41" s="125">
        <v>44719</v>
      </c>
      <c r="E41" s="82" t="s">
        <v>76</v>
      </c>
      <c r="I41" s="109" t="s">
        <v>87</v>
      </c>
      <c r="N41" s="123"/>
    </row>
    <row r="43" spans="1:20" x14ac:dyDescent="0.2">
      <c r="A43" s="82" t="s">
        <v>77</v>
      </c>
      <c r="C43" s="126" t="s">
        <v>82</v>
      </c>
      <c r="F43" s="82" t="s">
        <v>78</v>
      </c>
      <c r="G43" s="127" t="s">
        <v>79</v>
      </c>
    </row>
    <row r="44" spans="1:20" x14ac:dyDescent="0.2">
      <c r="M44" s="128"/>
    </row>
    <row r="46" spans="1:20" x14ac:dyDescent="0.2">
      <c r="M46" s="83"/>
    </row>
    <row r="47" spans="1:20" x14ac:dyDescent="0.2">
      <c r="M47" s="129" t="s">
        <v>80</v>
      </c>
    </row>
    <row r="48" spans="1:20" x14ac:dyDescent="0.2">
      <c r="L48" s="82" t="s">
        <v>80</v>
      </c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33"/>
      <c r="G51" s="142"/>
      <c r="H51" s="142"/>
      <c r="I51" s="142"/>
      <c r="J51" s="142"/>
      <c r="K51" s="142"/>
      <c r="L51" s="143"/>
      <c r="M51" s="142"/>
    </row>
    <row r="52" spans="1:13" ht="15" x14ac:dyDescent="0.35">
      <c r="A52" s="142"/>
      <c r="B52" s="142"/>
      <c r="C52" s="142"/>
      <c r="D52" s="142"/>
      <c r="E52" s="142"/>
      <c r="F52" s="144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5" x14ac:dyDescent="0.35">
      <c r="A54" s="142"/>
      <c r="B54" s="142"/>
      <c r="C54" s="142"/>
      <c r="D54" s="142"/>
      <c r="E54" s="142"/>
      <c r="F54" s="136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37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5"/>
      <c r="G59" s="142"/>
      <c r="H59" s="142"/>
      <c r="I59" s="142"/>
      <c r="J59" s="142"/>
      <c r="K59" s="142"/>
      <c r="L59" s="142"/>
      <c r="M59" s="142"/>
    </row>
    <row r="60" spans="1:13" ht="15" x14ac:dyDescent="0.35">
      <c r="A60" s="142"/>
      <c r="B60" s="142"/>
      <c r="C60" s="142"/>
      <c r="D60" s="142"/>
      <c r="E60" s="142"/>
      <c r="F60" s="146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ht="15" x14ac:dyDescent="0.35">
      <c r="A62" s="142"/>
      <c r="B62" s="142"/>
      <c r="C62" s="142"/>
      <c r="D62" s="142"/>
      <c r="E62" s="142"/>
      <c r="F62" s="147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1"/>
      <c r="G66" s="142"/>
      <c r="H66" s="142"/>
      <c r="I66" s="142"/>
      <c r="J66" s="142"/>
      <c r="K66" s="142"/>
      <c r="L66" s="142"/>
      <c r="M66" s="142"/>
    </row>
    <row r="67" spans="1:13" x14ac:dyDescent="0.2">
      <c r="A67" s="142"/>
      <c r="B67" s="142"/>
      <c r="C67" s="142"/>
      <c r="D67" s="142"/>
      <c r="E67" s="142"/>
      <c r="F67" s="141"/>
      <c r="G67" s="142"/>
      <c r="H67" s="142"/>
      <c r="I67" s="142"/>
      <c r="J67" s="142"/>
      <c r="K67" s="142"/>
      <c r="L67" s="142"/>
      <c r="M67" s="142"/>
    </row>
    <row r="68" spans="1:13" x14ac:dyDescent="0.2">
      <c r="A68" s="142"/>
      <c r="B68" s="142"/>
      <c r="C68" s="142"/>
      <c r="D68" s="142"/>
      <c r="E68" s="142"/>
      <c r="F68" s="141"/>
      <c r="G68" s="142"/>
      <c r="H68" s="142"/>
      <c r="I68" s="142"/>
      <c r="J68" s="142"/>
      <c r="K68" s="142"/>
      <c r="L68" s="142"/>
      <c r="M68" s="142"/>
    </row>
    <row r="69" spans="1:13" x14ac:dyDescent="0.2">
      <c r="A69" s="142"/>
      <c r="B69" s="142"/>
      <c r="C69" s="142"/>
      <c r="D69" s="142"/>
      <c r="E69" s="142"/>
      <c r="F69" s="141"/>
      <c r="G69" s="142"/>
      <c r="H69" s="142"/>
      <c r="I69" s="142"/>
      <c r="J69" s="142"/>
      <c r="K69" s="142"/>
      <c r="L69" s="142"/>
      <c r="M69" s="142"/>
    </row>
    <row r="70" spans="1:13" x14ac:dyDescent="0.2">
      <c r="A70" s="142"/>
      <c r="B70" s="142"/>
      <c r="C70" s="142"/>
      <c r="D70" s="142"/>
      <c r="E70" s="142"/>
      <c r="F70" s="141"/>
      <c r="G70" s="142"/>
      <c r="H70" s="142"/>
      <c r="I70" s="142"/>
      <c r="J70" s="142"/>
      <c r="K70" s="142"/>
      <c r="L70" s="142"/>
      <c r="M70" s="142"/>
    </row>
    <row r="71" spans="1:13" x14ac:dyDescent="0.2">
      <c r="F71" s="130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131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44166</v>
      </c>
      <c r="G7" s="8"/>
      <c r="H7" s="27" t="s">
        <v>7</v>
      </c>
      <c r="I7" s="25"/>
      <c r="J7" s="25"/>
      <c r="K7" s="25"/>
      <c r="L7" s="25"/>
      <c r="M7" s="35">
        <f>F7</f>
        <v>44166</v>
      </c>
      <c r="O7" s="148">
        <f>M7</f>
        <v>44166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100811398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-654634</v>
      </c>
    </row>
    <row r="11" spans="1:25" x14ac:dyDescent="0.2">
      <c r="A11" s="2" t="s">
        <v>12</v>
      </c>
      <c r="B11" t="s">
        <v>13</v>
      </c>
      <c r="F11" s="79">
        <v>107266373</v>
      </c>
      <c r="G11" s="42"/>
      <c r="H11" s="46"/>
      <c r="I11" t="s">
        <v>14</v>
      </c>
      <c r="M11" s="12">
        <f>F34</f>
        <v>143862.58019999997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273059</v>
      </c>
      <c r="G13" s="42"/>
      <c r="H13" s="46"/>
      <c r="I13" t="s">
        <v>18</v>
      </c>
      <c r="M13" s="6">
        <f>M10+M11-M12</f>
        <v>-510771.41980000003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107539432</v>
      </c>
      <c r="G15" s="42"/>
      <c r="H15" s="47" t="s">
        <v>26</v>
      </c>
      <c r="I15" t="s">
        <v>27</v>
      </c>
      <c r="M15" s="70">
        <v>131749471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-6728034</v>
      </c>
      <c r="G17" s="42"/>
      <c r="H17" s="47" t="s">
        <v>34</v>
      </c>
      <c r="I17" t="s">
        <v>35</v>
      </c>
      <c r="M17" s="80">
        <v>-4.9699999999999996E-3</v>
      </c>
      <c r="O17" t="s">
        <v>36</v>
      </c>
      <c r="S17" s="71">
        <v>1356702219</v>
      </c>
      <c r="T17" s="71">
        <v>1314097241</v>
      </c>
      <c r="U17" s="71">
        <v>2191834</v>
      </c>
      <c r="V17" s="43">
        <f>S17-T17-U17</f>
        <v>40413144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44166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-114779640</v>
      </c>
      <c r="T19" s="73">
        <v>-114120357</v>
      </c>
      <c r="U19" s="73">
        <v>-250759</v>
      </c>
      <c r="V19" s="43">
        <f>S19-T19-U19</f>
        <v>-408524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-8.77E-3</v>
      </c>
      <c r="G21" s="49"/>
      <c r="H21" s="50" t="s">
        <v>40</v>
      </c>
      <c r="I21" t="s">
        <v>41</v>
      </c>
      <c r="M21" s="61">
        <f>T27</f>
        <v>2.4782709434632857E-2</v>
      </c>
      <c r="O21" t="s">
        <v>42</v>
      </c>
      <c r="S21" s="73">
        <v>100811398</v>
      </c>
      <c r="T21" s="73">
        <v>107266373</v>
      </c>
      <c r="U21" s="73">
        <v>273059</v>
      </c>
      <c r="V21" s="45">
        <f>S21-T21-U21</f>
        <v>-6728034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107539432</v>
      </c>
      <c r="G23" s="42"/>
      <c r="H23" s="53" t="s">
        <v>45</v>
      </c>
      <c r="I23" t="s">
        <v>46</v>
      </c>
      <c r="M23" s="36">
        <f>F7</f>
        <v>44166</v>
      </c>
      <c r="O23" t="s">
        <v>47</v>
      </c>
      <c r="S23" s="41">
        <f>S17+S19+S21</f>
        <v>1342733977</v>
      </c>
      <c r="T23" s="41">
        <f>T17+T19+T21</f>
        <v>1307243257</v>
      </c>
      <c r="U23" s="41">
        <f>U17+U19+U21</f>
        <v>2214134</v>
      </c>
      <c r="V23" s="41">
        <f>V17+V19+V21</f>
        <v>33276586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-49172</v>
      </c>
      <c r="G25" s="42"/>
      <c r="H25" s="53" t="s">
        <v>50</v>
      </c>
      <c r="I25" t="s">
        <v>51</v>
      </c>
      <c r="M25" s="51">
        <f>F17/F9</f>
        <v>-6.6738822528777941E-2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107490260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33276586</v>
      </c>
      <c r="Q27" s="17" t="s">
        <v>55</v>
      </c>
      <c r="R27" s="33">
        <f>S23</f>
        <v>1342733977</v>
      </c>
      <c r="S27" s="29" t="s">
        <v>56</v>
      </c>
      <c r="T27" s="54">
        <f>P27/R27</f>
        <v>2.4782709434632857E-2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-798827</v>
      </c>
      <c r="G29" s="55"/>
      <c r="H29" s="56" t="s">
        <v>61</v>
      </c>
      <c r="I29" t="s">
        <v>62</v>
      </c>
      <c r="M29" s="51">
        <f>1-M21</f>
        <v>0.9752172905653671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-3.8768384868884979E-3</v>
      </c>
    </row>
    <row r="32" spans="1:22" x14ac:dyDescent="0.2">
      <c r="B32" s="15" t="s">
        <v>67</v>
      </c>
      <c r="F32" s="57">
        <f>(F21*F27)</f>
        <v>-942689.58019999997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-3.9753586450881739E-3</v>
      </c>
    </row>
    <row r="34" spans="1:20" ht="13.5" thickBot="1" x14ac:dyDescent="0.25">
      <c r="A34" s="1" t="s">
        <v>70</v>
      </c>
      <c r="B34" t="s">
        <v>71</v>
      </c>
      <c r="F34" s="7">
        <f>F29-F32</f>
        <v>143862.58019999997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-0.39753586450881739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-0.39753586450881739</v>
      </c>
      <c r="G39" s="68" t="s">
        <v>89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44204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4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  <c r="N51" s="132"/>
    </row>
    <row r="52" spans="1:14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  <c r="N52" s="132"/>
    </row>
    <row r="53" spans="1:14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1:14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  <c r="N54" s="132"/>
    </row>
    <row r="55" spans="1:14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  <c r="N56" s="132"/>
    </row>
    <row r="57" spans="1:14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14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  <c r="N59" s="132"/>
    </row>
    <row r="60" spans="1:14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  <c r="N60" s="132"/>
    </row>
    <row r="61" spans="1:14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  <c r="N62" s="132"/>
    </row>
    <row r="63" spans="1:14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14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  <c r="N66" s="132"/>
    </row>
    <row r="67" spans="1:14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  <c r="N67" s="132"/>
    </row>
    <row r="68" spans="1:14" x14ac:dyDescent="0.2">
      <c r="A68" s="132"/>
      <c r="B68" s="132"/>
      <c r="C68" s="132"/>
      <c r="D68" s="132"/>
      <c r="E68" s="132"/>
      <c r="F68" s="141"/>
      <c r="G68" s="132"/>
      <c r="H68" s="132"/>
      <c r="I68" s="132"/>
      <c r="J68" s="132"/>
      <c r="K68" s="132"/>
      <c r="L68" s="132"/>
      <c r="M68" s="132"/>
      <c r="N68" s="132"/>
    </row>
    <row r="69" spans="1:14" x14ac:dyDescent="0.2">
      <c r="A69" s="132"/>
      <c r="B69" s="132"/>
      <c r="C69" s="132"/>
      <c r="D69" s="132"/>
      <c r="E69" s="132"/>
      <c r="F69" s="141"/>
      <c r="G69" s="132"/>
      <c r="H69" s="132"/>
      <c r="I69" s="132"/>
      <c r="J69" s="132"/>
      <c r="K69" s="132"/>
      <c r="L69" s="132"/>
      <c r="M69" s="132"/>
      <c r="N69" s="132"/>
    </row>
    <row r="70" spans="1:14" x14ac:dyDescent="0.2">
      <c r="A70" s="132"/>
      <c r="B70" s="132"/>
      <c r="C70" s="132"/>
      <c r="D70" s="132"/>
      <c r="E70" s="132"/>
      <c r="F70" s="141"/>
      <c r="G70" s="132"/>
      <c r="H70" s="132"/>
      <c r="I70" s="132"/>
      <c r="J70" s="132"/>
      <c r="K70" s="132"/>
      <c r="L70" s="132"/>
      <c r="M70" s="132"/>
      <c r="N70" s="132"/>
    </row>
    <row r="71" spans="1:14" x14ac:dyDescent="0.2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pans="1:14" x14ac:dyDescent="0.2">
      <c r="F72" s="77"/>
    </row>
    <row r="73" spans="1:14" x14ac:dyDescent="0.2">
      <c r="F73" s="77"/>
    </row>
    <row r="74" spans="1:14" x14ac:dyDescent="0.2">
      <c r="F74" s="77"/>
    </row>
    <row r="75" spans="1:14" x14ac:dyDescent="0.2">
      <c r="F75" s="77"/>
    </row>
    <row r="76" spans="1:14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499C-4591-4AA7-937D-28B9D4DDA44D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style="82" customWidth="1"/>
    <col min="2" max="2" width="9.140625" style="82"/>
    <col min="3" max="3" width="9.85546875" style="82" bestFit="1" customWidth="1"/>
    <col min="4" max="4" width="9.140625" style="82"/>
    <col min="5" max="5" width="13.85546875" style="82" customWidth="1"/>
    <col min="6" max="6" width="14.5703125" style="82" bestFit="1" customWidth="1"/>
    <col min="7" max="7" width="3" style="82" customWidth="1"/>
    <col min="8" max="8" width="4.140625" style="82" customWidth="1"/>
    <col min="9" max="11" width="9.140625" style="82"/>
    <col min="12" max="12" width="16.42578125" style="82" customWidth="1"/>
    <col min="13" max="13" width="17" style="82" bestFit="1" customWidth="1"/>
    <col min="14" max="14" width="10.5703125" style="82" customWidth="1"/>
    <col min="15" max="15" width="9.140625" style="82"/>
    <col min="16" max="16" width="15.7109375" style="82" customWidth="1"/>
    <col min="17" max="17" width="9.140625" style="82"/>
    <col min="18" max="18" width="15.85546875" style="82" customWidth="1"/>
    <col min="19" max="20" width="14.5703125" style="82" customWidth="1"/>
    <col min="21" max="21" width="12.7109375" style="82" customWidth="1"/>
    <col min="22" max="22" width="14.7109375" style="82" customWidth="1"/>
    <col min="23" max="16384" width="9.140625" style="82"/>
  </cols>
  <sheetData>
    <row r="1" spans="1:25" x14ac:dyDescent="0.2">
      <c r="M1" s="83" t="s">
        <v>80</v>
      </c>
      <c r="Y1" s="83" t="s">
        <v>80</v>
      </c>
    </row>
    <row r="2" spans="1:25" ht="15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25" ht="15" x14ac:dyDescent="0.25">
      <c r="A4" s="86" t="s">
        <v>1</v>
      </c>
      <c r="H4" s="86" t="s">
        <v>2</v>
      </c>
      <c r="O4" s="87" t="s">
        <v>3</v>
      </c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" x14ac:dyDescent="0.25">
      <c r="O5" s="87" t="s">
        <v>4</v>
      </c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x14ac:dyDescent="0.25">
      <c r="O6" s="87" t="s">
        <v>5</v>
      </c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8" t="s">
        <v>6</v>
      </c>
      <c r="B7" s="89"/>
      <c r="C7" s="89"/>
      <c r="D7" s="89"/>
      <c r="E7" s="89"/>
      <c r="F7" s="90">
        <v>44713</v>
      </c>
      <c r="G7" s="91"/>
      <c r="H7" s="88" t="s">
        <v>7</v>
      </c>
      <c r="I7" s="89"/>
      <c r="J7" s="89"/>
      <c r="K7" s="89"/>
      <c r="L7" s="89"/>
      <c r="M7" s="92">
        <f>F7</f>
        <v>44713</v>
      </c>
      <c r="O7" s="149">
        <f>M7</f>
        <v>44713</v>
      </c>
      <c r="P7" s="149"/>
      <c r="Q7" s="149"/>
      <c r="R7" s="149"/>
      <c r="S7" s="149"/>
      <c r="T7" s="149"/>
      <c r="U7" s="149"/>
      <c r="V7" s="149"/>
      <c r="W7" s="149"/>
      <c r="X7" s="85"/>
      <c r="Y7" s="85"/>
    </row>
    <row r="8" spans="1:25" x14ac:dyDescent="0.2">
      <c r="R8" s="85"/>
    </row>
    <row r="9" spans="1:25" ht="13.5" thickBot="1" x14ac:dyDescent="0.25">
      <c r="A9" s="93" t="s">
        <v>8</v>
      </c>
      <c r="B9" s="82" t="s">
        <v>85</v>
      </c>
      <c r="F9" s="78">
        <v>107213269</v>
      </c>
      <c r="G9" s="42"/>
      <c r="H9" s="94" t="s">
        <v>9</v>
      </c>
      <c r="I9" s="82" t="s">
        <v>10</v>
      </c>
    </row>
    <row r="10" spans="1:25" ht="13.5" thickBot="1" x14ac:dyDescent="0.25">
      <c r="A10" s="95"/>
      <c r="F10" s="43"/>
      <c r="G10" s="43"/>
      <c r="H10" s="44"/>
      <c r="I10" s="82" t="s">
        <v>11</v>
      </c>
      <c r="M10" s="69">
        <v>1126919</v>
      </c>
    </row>
    <row r="11" spans="1:25" x14ac:dyDescent="0.2">
      <c r="A11" s="93" t="s">
        <v>12</v>
      </c>
      <c r="B11" s="82" t="s">
        <v>13</v>
      </c>
      <c r="F11" s="79">
        <v>110140583</v>
      </c>
      <c r="G11" s="42"/>
      <c r="H11" s="46"/>
      <c r="I11" s="82" t="s">
        <v>14</v>
      </c>
      <c r="M11" s="96">
        <f>F34</f>
        <v>-105736.47500000009</v>
      </c>
    </row>
    <row r="12" spans="1:25" x14ac:dyDescent="0.2">
      <c r="A12" s="95"/>
      <c r="F12" s="43"/>
      <c r="G12" s="43"/>
      <c r="H12" s="44"/>
      <c r="I12" s="82" t="s">
        <v>15</v>
      </c>
      <c r="M12" s="97"/>
    </row>
    <row r="13" spans="1:25" ht="13.5" thickBot="1" x14ac:dyDescent="0.25">
      <c r="A13" s="98" t="s">
        <v>16</v>
      </c>
      <c r="B13" s="99" t="s">
        <v>17</v>
      </c>
      <c r="C13" s="99"/>
      <c r="D13" s="99"/>
      <c r="E13" s="99"/>
      <c r="F13" s="70">
        <v>116336</v>
      </c>
      <c r="G13" s="42"/>
      <c r="H13" s="46"/>
      <c r="I13" s="82" t="s">
        <v>18</v>
      </c>
      <c r="M13" s="100">
        <f>M10+M11-M12</f>
        <v>1021182.5249999999</v>
      </c>
      <c r="S13" s="101" t="s">
        <v>19</v>
      </c>
      <c r="T13" s="102"/>
      <c r="U13" s="102"/>
      <c r="V13" s="102"/>
    </row>
    <row r="14" spans="1:25" x14ac:dyDescent="0.2">
      <c r="A14" s="95"/>
      <c r="F14" s="43"/>
      <c r="G14" s="43"/>
      <c r="H14" s="44"/>
      <c r="S14" s="103" t="s">
        <v>20</v>
      </c>
      <c r="T14" s="103" t="s">
        <v>21</v>
      </c>
      <c r="U14" s="103" t="s">
        <v>22</v>
      </c>
      <c r="V14" s="103" t="s">
        <v>23</v>
      </c>
    </row>
    <row r="15" spans="1:25" ht="13.5" thickBot="1" x14ac:dyDescent="0.25">
      <c r="A15" s="93" t="s">
        <v>24</v>
      </c>
      <c r="B15" s="82" t="s">
        <v>25</v>
      </c>
      <c r="F15" s="41">
        <f>SUM(F11:F13)</f>
        <v>110256919</v>
      </c>
      <c r="G15" s="42"/>
      <c r="H15" s="47" t="s">
        <v>26</v>
      </c>
      <c r="I15" s="82" t="s">
        <v>27</v>
      </c>
      <c r="M15" s="70">
        <v>122758085</v>
      </c>
      <c r="S15" s="104" t="s">
        <v>28</v>
      </c>
      <c r="T15" s="104" t="s">
        <v>29</v>
      </c>
      <c r="U15" s="104" t="s">
        <v>30</v>
      </c>
      <c r="V15" s="104" t="s">
        <v>31</v>
      </c>
    </row>
    <row r="16" spans="1:25" x14ac:dyDescent="0.2">
      <c r="A16" s="95"/>
      <c r="F16" s="43"/>
      <c r="G16" s="43"/>
      <c r="H16" s="44"/>
    </row>
    <row r="17" spans="1:22" ht="13.5" thickBot="1" x14ac:dyDescent="0.25">
      <c r="A17" s="93" t="s">
        <v>32</v>
      </c>
      <c r="B17" s="82" t="s">
        <v>33</v>
      </c>
      <c r="F17" s="41">
        <f>F9-F15</f>
        <v>-3043650</v>
      </c>
      <c r="G17" s="42"/>
      <c r="H17" s="47" t="s">
        <v>34</v>
      </c>
      <c r="I17" s="82" t="s">
        <v>35</v>
      </c>
      <c r="M17" s="80">
        <v>9.1800000000000007E-3</v>
      </c>
      <c r="O17" s="82" t="s">
        <v>36</v>
      </c>
      <c r="S17" s="71">
        <v>1410512091</v>
      </c>
      <c r="T17" s="71">
        <v>1367294177</v>
      </c>
      <c r="U17" s="71">
        <v>1912802</v>
      </c>
      <c r="V17" s="43">
        <f>S17-T17-U17</f>
        <v>41305112</v>
      </c>
    </row>
    <row r="18" spans="1:22" x14ac:dyDescent="0.2">
      <c r="A18" s="95"/>
      <c r="H18" s="95"/>
      <c r="S18" s="72"/>
      <c r="T18" s="72"/>
      <c r="U18" s="72"/>
      <c r="V18" s="43"/>
    </row>
    <row r="19" spans="1:22" x14ac:dyDescent="0.2">
      <c r="A19" s="105" t="s">
        <v>37</v>
      </c>
      <c r="B19" s="89"/>
      <c r="C19" s="89"/>
      <c r="D19" s="89"/>
      <c r="E19" s="89"/>
      <c r="F19" s="92">
        <f>F7</f>
        <v>44713</v>
      </c>
      <c r="G19" s="106"/>
      <c r="H19" s="107" t="s">
        <v>38</v>
      </c>
      <c r="I19" s="89"/>
      <c r="J19" s="89"/>
      <c r="K19" s="89"/>
      <c r="L19" s="89"/>
      <c r="O19" s="108" t="s">
        <v>84</v>
      </c>
      <c r="S19" s="73">
        <v>-102141500</v>
      </c>
      <c r="T19" s="73">
        <v>-105386734</v>
      </c>
      <c r="U19" s="73">
        <v>-128971</v>
      </c>
      <c r="V19" s="43">
        <f>S19-T19-U19</f>
        <v>3374205</v>
      </c>
    </row>
    <row r="20" spans="1:22" x14ac:dyDescent="0.2">
      <c r="S20" s="72"/>
      <c r="T20" s="72"/>
      <c r="U20" s="72"/>
      <c r="V20" s="43"/>
    </row>
    <row r="21" spans="1:22" x14ac:dyDescent="0.2">
      <c r="A21" s="93" t="s">
        <v>39</v>
      </c>
      <c r="B21" s="109" t="s">
        <v>86</v>
      </c>
      <c r="F21" s="66">
        <v>8.4600000000000005E-3</v>
      </c>
      <c r="G21" s="49"/>
      <c r="H21" s="50" t="s">
        <v>40</v>
      </c>
      <c r="I21" s="82" t="s">
        <v>41</v>
      </c>
      <c r="M21" s="61">
        <f>T27</f>
        <v>2.9412363461109255E-2</v>
      </c>
      <c r="O21" s="82" t="s">
        <v>42</v>
      </c>
      <c r="S21" s="73">
        <v>107213269</v>
      </c>
      <c r="T21" s="73">
        <v>110140583</v>
      </c>
      <c r="U21" s="73">
        <v>116336</v>
      </c>
      <c r="V21" s="45">
        <f>S21-T21-U21</f>
        <v>-3043650</v>
      </c>
    </row>
    <row r="22" spans="1:22" x14ac:dyDescent="0.2">
      <c r="A22" s="95"/>
      <c r="B22" s="109"/>
      <c r="S22" s="43"/>
      <c r="T22" s="43"/>
      <c r="U22" s="43"/>
      <c r="V22" s="43"/>
    </row>
    <row r="23" spans="1:22" ht="13.5" thickBot="1" x14ac:dyDescent="0.25">
      <c r="A23" s="93" t="s">
        <v>43</v>
      </c>
      <c r="B23" s="82" t="s">
        <v>44</v>
      </c>
      <c r="F23" s="52">
        <f>F15</f>
        <v>110256919</v>
      </c>
      <c r="G23" s="42"/>
      <c r="H23" s="53" t="s">
        <v>45</v>
      </c>
      <c r="I23" s="82" t="s">
        <v>46</v>
      </c>
      <c r="M23" s="110">
        <f>F7</f>
        <v>44713</v>
      </c>
      <c r="O23" s="82" t="s">
        <v>47</v>
      </c>
      <c r="S23" s="41">
        <f>S17+S19+S21</f>
        <v>1415583860</v>
      </c>
      <c r="T23" s="41">
        <f>T17+T19+T21</f>
        <v>1372048026</v>
      </c>
      <c r="U23" s="41">
        <f>U17+U19+U21</f>
        <v>1900167</v>
      </c>
      <c r="V23" s="41">
        <f>V17+V19+V21</f>
        <v>41635667</v>
      </c>
    </row>
    <row r="24" spans="1:22" x14ac:dyDescent="0.2">
      <c r="A24" s="95"/>
    </row>
    <row r="25" spans="1:22" x14ac:dyDescent="0.2">
      <c r="A25" s="98" t="s">
        <v>48</v>
      </c>
      <c r="B25" s="99" t="s">
        <v>49</v>
      </c>
      <c r="C25" s="99"/>
      <c r="D25" s="99"/>
      <c r="E25" s="99"/>
      <c r="F25" s="70">
        <v>-790669</v>
      </c>
      <c r="G25" s="42"/>
      <c r="H25" s="53" t="s">
        <v>50</v>
      </c>
      <c r="I25" s="82" t="s">
        <v>51</v>
      </c>
      <c r="M25" s="51">
        <f>F17/F9</f>
        <v>-2.838874356120976E-2</v>
      </c>
      <c r="S25" s="82" t="s">
        <v>81</v>
      </c>
    </row>
    <row r="27" spans="1:22" ht="13.5" thickBot="1" x14ac:dyDescent="0.25">
      <c r="A27" s="93" t="s">
        <v>52</v>
      </c>
      <c r="B27" s="111" t="s">
        <v>53</v>
      </c>
      <c r="F27" s="100">
        <f>F23+F25</f>
        <v>109466250</v>
      </c>
      <c r="G27" s="112"/>
      <c r="H27" s="113" t="s">
        <v>54</v>
      </c>
      <c r="I27" s="89"/>
      <c r="J27" s="89"/>
      <c r="K27" s="89"/>
      <c r="L27" s="89"/>
      <c r="O27" s="103" t="s">
        <v>23</v>
      </c>
      <c r="P27" s="114">
        <f>V23</f>
        <v>41635667</v>
      </c>
      <c r="Q27" s="115" t="s">
        <v>55</v>
      </c>
      <c r="R27" s="114">
        <f>S23</f>
        <v>1415583860</v>
      </c>
      <c r="S27" s="103" t="s">
        <v>56</v>
      </c>
      <c r="T27" s="54">
        <f>P27/R27</f>
        <v>2.9412363461109255E-2</v>
      </c>
      <c r="U27" s="82" t="s">
        <v>57</v>
      </c>
    </row>
    <row r="28" spans="1:22" x14ac:dyDescent="0.2">
      <c r="U28" s="82" t="s">
        <v>58</v>
      </c>
    </row>
    <row r="29" spans="1:22" x14ac:dyDescent="0.2">
      <c r="A29" s="116" t="s">
        <v>59</v>
      </c>
      <c r="B29" s="82" t="s">
        <v>60</v>
      </c>
      <c r="F29" s="67">
        <v>820348</v>
      </c>
      <c r="G29" s="55"/>
      <c r="H29" s="56" t="s">
        <v>61</v>
      </c>
      <c r="I29" s="82" t="s">
        <v>62</v>
      </c>
      <c r="M29" s="51">
        <f>1-M21</f>
        <v>0.9705876365388908</v>
      </c>
    </row>
    <row r="30" spans="1:22" x14ac:dyDescent="0.2">
      <c r="H30" s="95"/>
      <c r="I30" s="116"/>
    </row>
    <row r="31" spans="1:22" x14ac:dyDescent="0.2">
      <c r="A31" s="116" t="s">
        <v>63</v>
      </c>
      <c r="B31" s="82" t="s">
        <v>64</v>
      </c>
      <c r="G31" s="55"/>
      <c r="H31" s="56" t="s">
        <v>65</v>
      </c>
      <c r="I31" s="82" t="s">
        <v>66</v>
      </c>
      <c r="M31" s="48">
        <f>M13/M15</f>
        <v>8.3186579930763817E-3</v>
      </c>
    </row>
    <row r="32" spans="1:22" x14ac:dyDescent="0.2">
      <c r="B32" s="109" t="s">
        <v>67</v>
      </c>
      <c r="F32" s="57">
        <f>(F21*F27)</f>
        <v>926084.47500000009</v>
      </c>
      <c r="H32" s="117"/>
    </row>
    <row r="33" spans="1:20" x14ac:dyDescent="0.2">
      <c r="G33" s="118"/>
      <c r="H33" s="115" t="s">
        <v>68</v>
      </c>
      <c r="I33" s="82" t="s">
        <v>69</v>
      </c>
      <c r="M33" s="48">
        <f>M31/M29</f>
        <v>8.5707438256071976E-3</v>
      </c>
    </row>
    <row r="34" spans="1:20" ht="13.5" thickBot="1" x14ac:dyDescent="0.25">
      <c r="A34" s="116" t="s">
        <v>70</v>
      </c>
      <c r="B34" s="82" t="s">
        <v>71</v>
      </c>
      <c r="F34" s="119">
        <f>F29-F32</f>
        <v>-105736.47500000009</v>
      </c>
      <c r="T34" s="42"/>
    </row>
    <row r="35" spans="1:20" ht="13.5" thickBot="1" x14ac:dyDescent="0.25">
      <c r="H35" s="115" t="s">
        <v>72</v>
      </c>
      <c r="I35" s="82" t="s">
        <v>73</v>
      </c>
      <c r="M35" s="58">
        <f>M33*100</f>
        <v>0.85707438256071977</v>
      </c>
    </row>
    <row r="36" spans="1:20" x14ac:dyDescent="0.2">
      <c r="A36" s="120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R36" s="82" t="s">
        <v>80</v>
      </c>
    </row>
    <row r="37" spans="1:20" x14ac:dyDescent="0.2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9" spans="1:20" x14ac:dyDescent="0.2">
      <c r="A39" s="82" t="s">
        <v>75</v>
      </c>
      <c r="F39" s="121">
        <f>M35</f>
        <v>0.85707438256071977</v>
      </c>
      <c r="G39" s="122" t="s">
        <v>107</v>
      </c>
      <c r="M39" s="116"/>
    </row>
    <row r="40" spans="1:20" x14ac:dyDescent="0.2">
      <c r="N40" s="123"/>
    </row>
    <row r="41" spans="1:20" x14ac:dyDescent="0.2">
      <c r="A41" s="124" t="s">
        <v>83</v>
      </c>
      <c r="C41" s="125">
        <v>44753</v>
      </c>
      <c r="E41" s="82" t="s">
        <v>76</v>
      </c>
      <c r="I41" s="109" t="s">
        <v>87</v>
      </c>
      <c r="N41" s="123"/>
    </row>
    <row r="43" spans="1:20" x14ac:dyDescent="0.2">
      <c r="A43" s="82" t="s">
        <v>77</v>
      </c>
      <c r="C43" s="126" t="s">
        <v>82</v>
      </c>
      <c r="F43" s="82" t="s">
        <v>78</v>
      </c>
      <c r="G43" s="127" t="s">
        <v>79</v>
      </c>
    </row>
    <row r="44" spans="1:20" x14ac:dyDescent="0.2">
      <c r="M44" s="128"/>
    </row>
    <row r="46" spans="1:20" x14ac:dyDescent="0.2">
      <c r="M46" s="83"/>
    </row>
    <row r="47" spans="1:20" x14ac:dyDescent="0.2">
      <c r="M47" s="129" t="s">
        <v>80</v>
      </c>
    </row>
    <row r="48" spans="1:20" x14ac:dyDescent="0.2">
      <c r="L48" s="82" t="s">
        <v>80</v>
      </c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33"/>
      <c r="G51" s="142"/>
      <c r="H51" s="142"/>
      <c r="I51" s="142"/>
      <c r="J51" s="142"/>
      <c r="K51" s="142"/>
      <c r="L51" s="143"/>
      <c r="M51" s="142"/>
    </row>
    <row r="52" spans="1:13" ht="15" x14ac:dyDescent="0.35">
      <c r="A52" s="142"/>
      <c r="B52" s="142"/>
      <c r="C52" s="142"/>
      <c r="D52" s="142"/>
      <c r="E52" s="142"/>
      <c r="F52" s="144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5" x14ac:dyDescent="0.35">
      <c r="A54" s="142"/>
      <c r="B54" s="142"/>
      <c r="C54" s="142"/>
      <c r="D54" s="142"/>
      <c r="E54" s="142"/>
      <c r="F54" s="136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37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5"/>
      <c r="G59" s="142"/>
      <c r="H59" s="142"/>
      <c r="I59" s="142"/>
      <c r="J59" s="142"/>
      <c r="K59" s="142"/>
      <c r="L59" s="142"/>
      <c r="M59" s="142"/>
    </row>
    <row r="60" spans="1:13" ht="15" x14ac:dyDescent="0.35">
      <c r="A60" s="142"/>
      <c r="B60" s="142"/>
      <c r="C60" s="142"/>
      <c r="D60" s="142"/>
      <c r="E60" s="142"/>
      <c r="F60" s="146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ht="15" x14ac:dyDescent="0.35">
      <c r="A62" s="142"/>
      <c r="B62" s="142"/>
      <c r="C62" s="142"/>
      <c r="D62" s="142"/>
      <c r="E62" s="142"/>
      <c r="F62" s="147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1"/>
      <c r="G66" s="142"/>
      <c r="H66" s="142"/>
      <c r="I66" s="142"/>
      <c r="J66" s="142"/>
      <c r="K66" s="142"/>
      <c r="L66" s="142"/>
      <c r="M66" s="142"/>
    </row>
    <row r="67" spans="1:13" x14ac:dyDescent="0.2">
      <c r="F67" s="76"/>
    </row>
    <row r="68" spans="1:13" x14ac:dyDescent="0.2">
      <c r="F68" s="76"/>
    </row>
    <row r="69" spans="1:13" x14ac:dyDescent="0.2">
      <c r="F69" s="77"/>
    </row>
    <row r="70" spans="1:13" x14ac:dyDescent="0.2">
      <c r="F70" s="77"/>
    </row>
    <row r="71" spans="1:13" x14ac:dyDescent="0.2">
      <c r="F71" s="130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131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7D55-D118-4D1F-9B4B-204FCF6BF7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style="82" customWidth="1"/>
    <col min="2" max="2" width="9.140625" style="82"/>
    <col min="3" max="3" width="9.85546875" style="82" bestFit="1" customWidth="1"/>
    <col min="4" max="4" width="9.140625" style="82"/>
    <col min="5" max="5" width="13.85546875" style="82" customWidth="1"/>
    <col min="6" max="6" width="14.5703125" style="82" bestFit="1" customWidth="1"/>
    <col min="7" max="7" width="3" style="82" customWidth="1"/>
    <col min="8" max="8" width="4.140625" style="82" customWidth="1"/>
    <col min="9" max="11" width="9.140625" style="82"/>
    <col min="12" max="12" width="16.42578125" style="82" customWidth="1"/>
    <col min="13" max="13" width="17" style="82" bestFit="1" customWidth="1"/>
    <col min="14" max="14" width="10.5703125" style="82" customWidth="1"/>
    <col min="15" max="15" width="9.140625" style="82"/>
    <col min="16" max="16" width="15.7109375" style="82" customWidth="1"/>
    <col min="17" max="17" width="9.140625" style="82"/>
    <col min="18" max="18" width="15.85546875" style="82" customWidth="1"/>
    <col min="19" max="20" width="14.5703125" style="82" customWidth="1"/>
    <col min="21" max="21" width="12.7109375" style="82" customWidth="1"/>
    <col min="22" max="22" width="14.7109375" style="82" customWidth="1"/>
    <col min="23" max="16384" width="9.140625" style="82"/>
  </cols>
  <sheetData>
    <row r="1" spans="1:25" x14ac:dyDescent="0.2">
      <c r="M1" s="83" t="s">
        <v>80</v>
      </c>
      <c r="Y1" s="83" t="s">
        <v>80</v>
      </c>
    </row>
    <row r="2" spans="1:25" ht="15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25" ht="15" x14ac:dyDescent="0.25">
      <c r="A4" s="86" t="s">
        <v>1</v>
      </c>
      <c r="H4" s="86" t="s">
        <v>2</v>
      </c>
      <c r="O4" s="87" t="s">
        <v>3</v>
      </c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" x14ac:dyDescent="0.25">
      <c r="O5" s="87" t="s">
        <v>4</v>
      </c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x14ac:dyDescent="0.25">
      <c r="O6" s="87" t="s">
        <v>5</v>
      </c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8" t="s">
        <v>6</v>
      </c>
      <c r="B7" s="89"/>
      <c r="C7" s="89"/>
      <c r="D7" s="89"/>
      <c r="E7" s="89"/>
      <c r="F7" s="90">
        <v>44743</v>
      </c>
      <c r="G7" s="91"/>
      <c r="H7" s="88" t="s">
        <v>7</v>
      </c>
      <c r="I7" s="89"/>
      <c r="J7" s="89"/>
      <c r="K7" s="89"/>
      <c r="L7" s="89"/>
      <c r="M7" s="92">
        <f>F7</f>
        <v>44743</v>
      </c>
      <c r="O7" s="149">
        <f>M7</f>
        <v>44743</v>
      </c>
      <c r="P7" s="149"/>
      <c r="Q7" s="149"/>
      <c r="R7" s="149"/>
      <c r="S7" s="149"/>
      <c r="T7" s="149"/>
      <c r="U7" s="149"/>
      <c r="V7" s="149"/>
      <c r="W7" s="149"/>
      <c r="X7" s="85"/>
      <c r="Y7" s="85"/>
    </row>
    <row r="8" spans="1:25" x14ac:dyDescent="0.2">
      <c r="R8" s="85"/>
    </row>
    <row r="9" spans="1:25" ht="13.5" thickBot="1" x14ac:dyDescent="0.25">
      <c r="A9" s="93" t="s">
        <v>8</v>
      </c>
      <c r="B9" s="82" t="s">
        <v>85</v>
      </c>
      <c r="F9" s="78">
        <v>122758085</v>
      </c>
      <c r="G9" s="42"/>
      <c r="H9" s="94" t="s">
        <v>9</v>
      </c>
      <c r="I9" s="82" t="s">
        <v>10</v>
      </c>
    </row>
    <row r="10" spans="1:25" ht="13.5" thickBot="1" x14ac:dyDescent="0.25">
      <c r="A10" s="95"/>
      <c r="F10" s="43"/>
      <c r="G10" s="43"/>
      <c r="H10" s="44"/>
      <c r="I10" s="82" t="s">
        <v>11</v>
      </c>
      <c r="M10" s="69">
        <v>2254921</v>
      </c>
    </row>
    <row r="11" spans="1:25" x14ac:dyDescent="0.2">
      <c r="A11" s="93" t="s">
        <v>12</v>
      </c>
      <c r="B11" s="82" t="s">
        <v>13</v>
      </c>
      <c r="F11" s="79">
        <v>128395039</v>
      </c>
      <c r="G11" s="42"/>
      <c r="H11" s="46"/>
      <c r="I11" s="82" t="s">
        <v>14</v>
      </c>
      <c r="M11" s="96">
        <f>F34</f>
        <v>-207310.59935000003</v>
      </c>
    </row>
    <row r="12" spans="1:25" x14ac:dyDescent="0.2">
      <c r="A12" s="95"/>
      <c r="F12" s="43"/>
      <c r="G12" s="43"/>
      <c r="H12" s="44"/>
      <c r="I12" s="82" t="s">
        <v>15</v>
      </c>
      <c r="M12" s="97"/>
    </row>
    <row r="13" spans="1:25" ht="13.5" thickBot="1" x14ac:dyDescent="0.25">
      <c r="A13" s="98" t="s">
        <v>16</v>
      </c>
      <c r="B13" s="99" t="s">
        <v>17</v>
      </c>
      <c r="C13" s="99"/>
      <c r="D13" s="99"/>
      <c r="E13" s="99"/>
      <c r="F13" s="70">
        <v>118449</v>
      </c>
      <c r="G13" s="42"/>
      <c r="H13" s="46"/>
      <c r="I13" s="82" t="s">
        <v>18</v>
      </c>
      <c r="M13" s="100">
        <f>M10+M11-M12</f>
        <v>2047610.40065</v>
      </c>
      <c r="S13" s="101" t="s">
        <v>19</v>
      </c>
      <c r="T13" s="102"/>
      <c r="U13" s="102"/>
      <c r="V13" s="102"/>
    </row>
    <row r="14" spans="1:25" x14ac:dyDescent="0.2">
      <c r="A14" s="95"/>
      <c r="F14" s="43"/>
      <c r="G14" s="43"/>
      <c r="H14" s="44"/>
      <c r="S14" s="103" t="s">
        <v>20</v>
      </c>
      <c r="T14" s="103" t="s">
        <v>21</v>
      </c>
      <c r="U14" s="103" t="s">
        <v>22</v>
      </c>
      <c r="V14" s="103" t="s">
        <v>23</v>
      </c>
    </row>
    <row r="15" spans="1:25" ht="13.5" thickBot="1" x14ac:dyDescent="0.25">
      <c r="A15" s="93" t="s">
        <v>24</v>
      </c>
      <c r="B15" s="82" t="s">
        <v>25</v>
      </c>
      <c r="F15" s="41">
        <f>SUM(F11:F13)</f>
        <v>128513488</v>
      </c>
      <c r="G15" s="42"/>
      <c r="H15" s="47" t="s">
        <v>26</v>
      </c>
      <c r="I15" s="82" t="s">
        <v>27</v>
      </c>
      <c r="M15" s="70">
        <v>136827476</v>
      </c>
      <c r="S15" s="104" t="s">
        <v>28</v>
      </c>
      <c r="T15" s="104" t="s">
        <v>29</v>
      </c>
      <c r="U15" s="104" t="s">
        <v>30</v>
      </c>
      <c r="V15" s="104" t="s">
        <v>31</v>
      </c>
    </row>
    <row r="16" spans="1:25" x14ac:dyDescent="0.2">
      <c r="A16" s="95"/>
      <c r="F16" s="43"/>
      <c r="G16" s="43"/>
      <c r="H16" s="44"/>
    </row>
    <row r="17" spans="1:22" ht="13.5" thickBot="1" x14ac:dyDescent="0.25">
      <c r="A17" s="93" t="s">
        <v>32</v>
      </c>
      <c r="B17" s="82" t="s">
        <v>33</v>
      </c>
      <c r="F17" s="41">
        <f>F9-F15</f>
        <v>-5755403</v>
      </c>
      <c r="G17" s="42"/>
      <c r="H17" s="47" t="s">
        <v>34</v>
      </c>
      <c r="I17" s="82" t="s">
        <v>35</v>
      </c>
      <c r="M17" s="80">
        <v>1.6480000000000002E-2</v>
      </c>
      <c r="O17" s="82" t="s">
        <v>36</v>
      </c>
      <c r="S17" s="71">
        <v>1415583860</v>
      </c>
      <c r="T17" s="71">
        <v>1372048026</v>
      </c>
      <c r="U17" s="71">
        <v>1900167</v>
      </c>
      <c r="V17" s="43">
        <f>S17-T17-U17</f>
        <v>41635667</v>
      </c>
    </row>
    <row r="18" spans="1:22" x14ac:dyDescent="0.2">
      <c r="A18" s="95"/>
      <c r="H18" s="95"/>
      <c r="S18" s="72"/>
      <c r="T18" s="72"/>
      <c r="U18" s="72"/>
      <c r="V18" s="43"/>
    </row>
    <row r="19" spans="1:22" x14ac:dyDescent="0.2">
      <c r="A19" s="105" t="s">
        <v>37</v>
      </c>
      <c r="B19" s="89"/>
      <c r="C19" s="89"/>
      <c r="D19" s="89"/>
      <c r="E19" s="89"/>
      <c r="F19" s="92">
        <f>F7</f>
        <v>44743</v>
      </c>
      <c r="G19" s="106"/>
      <c r="H19" s="107" t="s">
        <v>38</v>
      </c>
      <c r="I19" s="89"/>
      <c r="J19" s="89"/>
      <c r="K19" s="89"/>
      <c r="L19" s="89"/>
      <c r="O19" s="108" t="s">
        <v>84</v>
      </c>
      <c r="S19" s="73">
        <v>-117478147</v>
      </c>
      <c r="T19" s="73">
        <v>-120048325</v>
      </c>
      <c r="U19" s="73">
        <v>-137993</v>
      </c>
      <c r="V19" s="43">
        <f>S19-T19-U19</f>
        <v>2708171</v>
      </c>
    </row>
    <row r="20" spans="1:22" x14ac:dyDescent="0.2">
      <c r="S20" s="72"/>
      <c r="T20" s="72"/>
      <c r="U20" s="72"/>
      <c r="V20" s="43"/>
    </row>
    <row r="21" spans="1:22" x14ac:dyDescent="0.2">
      <c r="A21" s="93" t="s">
        <v>39</v>
      </c>
      <c r="B21" s="109" t="s">
        <v>86</v>
      </c>
      <c r="F21" s="66">
        <v>8.9099999999999995E-3</v>
      </c>
      <c r="G21" s="49"/>
      <c r="H21" s="50" t="s">
        <v>40</v>
      </c>
      <c r="I21" s="82" t="s">
        <v>41</v>
      </c>
      <c r="M21" s="61">
        <f>T27</f>
        <v>2.7158433520733563E-2</v>
      </c>
      <c r="O21" s="82" t="s">
        <v>42</v>
      </c>
      <c r="S21" s="73">
        <v>122758085</v>
      </c>
      <c r="T21" s="73">
        <v>128395039</v>
      </c>
      <c r="U21" s="73">
        <v>118449</v>
      </c>
      <c r="V21" s="45">
        <f>S21-T21-U21</f>
        <v>-5755403</v>
      </c>
    </row>
    <row r="22" spans="1:22" x14ac:dyDescent="0.2">
      <c r="A22" s="95"/>
      <c r="B22" s="109"/>
      <c r="S22" s="43"/>
      <c r="T22" s="43"/>
      <c r="U22" s="43"/>
      <c r="V22" s="43"/>
    </row>
    <row r="23" spans="1:22" ht="13.5" thickBot="1" x14ac:dyDescent="0.25">
      <c r="A23" s="93" t="s">
        <v>43</v>
      </c>
      <c r="B23" s="82" t="s">
        <v>44</v>
      </c>
      <c r="F23" s="52">
        <f>F15</f>
        <v>128513488</v>
      </c>
      <c r="G23" s="42"/>
      <c r="H23" s="53" t="s">
        <v>45</v>
      </c>
      <c r="I23" s="82" t="s">
        <v>46</v>
      </c>
      <c r="M23" s="110">
        <f>F7</f>
        <v>44743</v>
      </c>
      <c r="O23" s="82" t="s">
        <v>47</v>
      </c>
      <c r="S23" s="41">
        <f>S17+S19+S21</f>
        <v>1420863798</v>
      </c>
      <c r="T23" s="41">
        <f>T17+T19+T21</f>
        <v>1380394740</v>
      </c>
      <c r="U23" s="41">
        <f>U17+U19+U21</f>
        <v>1880623</v>
      </c>
      <c r="V23" s="41">
        <f>V17+V19+V21</f>
        <v>38588435</v>
      </c>
    </row>
    <row r="24" spans="1:22" x14ac:dyDescent="0.2">
      <c r="A24" s="95"/>
    </row>
    <row r="25" spans="1:22" x14ac:dyDescent="0.2">
      <c r="A25" s="98" t="s">
        <v>48</v>
      </c>
      <c r="B25" s="99" t="s">
        <v>49</v>
      </c>
      <c r="C25" s="99"/>
      <c r="D25" s="99"/>
      <c r="E25" s="99"/>
      <c r="F25" s="70">
        <v>-1147203</v>
      </c>
      <c r="G25" s="42"/>
      <c r="H25" s="53" t="s">
        <v>50</v>
      </c>
      <c r="I25" s="82" t="s">
        <v>51</v>
      </c>
      <c r="M25" s="51">
        <f>F17/F9</f>
        <v>-4.6884105433870199E-2</v>
      </c>
      <c r="S25" s="82" t="s">
        <v>81</v>
      </c>
    </row>
    <row r="27" spans="1:22" ht="13.5" thickBot="1" x14ac:dyDescent="0.25">
      <c r="A27" s="93" t="s">
        <v>52</v>
      </c>
      <c r="B27" s="111" t="s">
        <v>53</v>
      </c>
      <c r="F27" s="100">
        <f>F23+F25</f>
        <v>127366285</v>
      </c>
      <c r="G27" s="112"/>
      <c r="H27" s="113" t="s">
        <v>54</v>
      </c>
      <c r="I27" s="89"/>
      <c r="J27" s="89"/>
      <c r="K27" s="89"/>
      <c r="L27" s="89"/>
      <c r="O27" s="103" t="s">
        <v>23</v>
      </c>
      <c r="P27" s="114">
        <f>V23</f>
        <v>38588435</v>
      </c>
      <c r="Q27" s="115" t="s">
        <v>55</v>
      </c>
      <c r="R27" s="114">
        <f>S23</f>
        <v>1420863798</v>
      </c>
      <c r="S27" s="103" t="s">
        <v>56</v>
      </c>
      <c r="T27" s="54">
        <f>P27/R27</f>
        <v>2.7158433520733563E-2</v>
      </c>
      <c r="U27" s="82" t="s">
        <v>57</v>
      </c>
    </row>
    <row r="28" spans="1:22" x14ac:dyDescent="0.2">
      <c r="U28" s="82" t="s">
        <v>58</v>
      </c>
    </row>
    <row r="29" spans="1:22" x14ac:dyDescent="0.2">
      <c r="A29" s="116" t="s">
        <v>59</v>
      </c>
      <c r="B29" s="82" t="s">
        <v>60</v>
      </c>
      <c r="F29" s="67">
        <v>927523</v>
      </c>
      <c r="G29" s="55"/>
      <c r="H29" s="56" t="s">
        <v>61</v>
      </c>
      <c r="I29" s="82" t="s">
        <v>62</v>
      </c>
      <c r="M29" s="51">
        <f>1-M21</f>
        <v>0.97284156647926645</v>
      </c>
    </row>
    <row r="30" spans="1:22" x14ac:dyDescent="0.2">
      <c r="H30" s="95"/>
      <c r="I30" s="116"/>
    </row>
    <row r="31" spans="1:22" x14ac:dyDescent="0.2">
      <c r="A31" s="116" t="s">
        <v>63</v>
      </c>
      <c r="B31" s="82" t="s">
        <v>64</v>
      </c>
      <c r="G31" s="55"/>
      <c r="H31" s="56" t="s">
        <v>65</v>
      </c>
      <c r="I31" s="82" t="s">
        <v>66</v>
      </c>
      <c r="M31" s="48">
        <f>M13/M15</f>
        <v>1.4964906614589601E-2</v>
      </c>
    </row>
    <row r="32" spans="1:22" x14ac:dyDescent="0.2">
      <c r="B32" s="109" t="s">
        <v>67</v>
      </c>
      <c r="F32" s="57">
        <f>(F21*F27)</f>
        <v>1134833.59935</v>
      </c>
      <c r="H32" s="117"/>
    </row>
    <row r="33" spans="1:20" x14ac:dyDescent="0.2">
      <c r="G33" s="118"/>
      <c r="H33" s="115" t="s">
        <v>68</v>
      </c>
      <c r="I33" s="82" t="s">
        <v>69</v>
      </c>
      <c r="M33" s="48">
        <f>M31/M29</f>
        <v>1.5382675998053727E-2</v>
      </c>
    </row>
    <row r="34" spans="1:20" ht="13.5" thickBot="1" x14ac:dyDescent="0.25">
      <c r="A34" s="116" t="s">
        <v>70</v>
      </c>
      <c r="B34" s="82" t="s">
        <v>71</v>
      </c>
      <c r="F34" s="119">
        <f>F29-F32</f>
        <v>-207310.59935000003</v>
      </c>
      <c r="T34" s="42"/>
    </row>
    <row r="35" spans="1:20" ht="13.5" thickBot="1" x14ac:dyDescent="0.25">
      <c r="H35" s="115" t="s">
        <v>72</v>
      </c>
      <c r="I35" s="82" t="s">
        <v>73</v>
      </c>
      <c r="M35" s="58">
        <f>M33*100</f>
        <v>1.5382675998053728</v>
      </c>
    </row>
    <row r="36" spans="1:20" x14ac:dyDescent="0.2">
      <c r="A36" s="120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R36" s="82" t="s">
        <v>80</v>
      </c>
    </row>
    <row r="37" spans="1:20" x14ac:dyDescent="0.2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9" spans="1:20" x14ac:dyDescent="0.2">
      <c r="A39" s="82" t="s">
        <v>75</v>
      </c>
      <c r="F39" s="121">
        <f>M35</f>
        <v>1.5382675998053728</v>
      </c>
      <c r="G39" s="122" t="s">
        <v>108</v>
      </c>
      <c r="M39" s="116"/>
    </row>
    <row r="40" spans="1:20" x14ac:dyDescent="0.2">
      <c r="N40" s="123"/>
    </row>
    <row r="41" spans="1:20" x14ac:dyDescent="0.2">
      <c r="A41" s="124" t="s">
        <v>83</v>
      </c>
      <c r="C41" s="125">
        <v>44781</v>
      </c>
      <c r="E41" s="82" t="s">
        <v>76</v>
      </c>
      <c r="I41" s="109" t="s">
        <v>87</v>
      </c>
      <c r="N41" s="123"/>
    </row>
    <row r="43" spans="1:20" x14ac:dyDescent="0.2">
      <c r="A43" s="82" t="s">
        <v>77</v>
      </c>
      <c r="C43" s="126" t="s">
        <v>82</v>
      </c>
      <c r="F43" s="82" t="s">
        <v>78</v>
      </c>
      <c r="G43" s="127" t="s">
        <v>79</v>
      </c>
    </row>
    <row r="44" spans="1:20" x14ac:dyDescent="0.2">
      <c r="M44" s="128"/>
    </row>
    <row r="46" spans="1:20" x14ac:dyDescent="0.2">
      <c r="M46" s="83"/>
    </row>
    <row r="47" spans="1:20" x14ac:dyDescent="0.2">
      <c r="M47" s="129" t="s">
        <v>80</v>
      </c>
    </row>
    <row r="48" spans="1:20" x14ac:dyDescent="0.2">
      <c r="L48" s="82" t="s">
        <v>80</v>
      </c>
    </row>
    <row r="50" spans="1:14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</row>
    <row r="51" spans="1:14" x14ac:dyDescent="0.2">
      <c r="A51" s="142"/>
      <c r="B51" s="142"/>
      <c r="C51" s="142"/>
      <c r="D51" s="142"/>
      <c r="E51" s="142"/>
      <c r="F51" s="133"/>
      <c r="G51" s="142"/>
      <c r="H51" s="142"/>
      <c r="I51" s="142"/>
      <c r="J51" s="142"/>
      <c r="K51" s="142"/>
      <c r="L51" s="143"/>
      <c r="M51" s="142"/>
      <c r="N51" s="142"/>
    </row>
    <row r="52" spans="1:14" ht="15" x14ac:dyDescent="0.35">
      <c r="A52" s="142"/>
      <c r="B52" s="142"/>
      <c r="C52" s="142"/>
      <c r="D52" s="142"/>
      <c r="E52" s="142"/>
      <c r="F52" s="144"/>
      <c r="G52" s="142"/>
      <c r="H52" s="142"/>
      <c r="I52" s="142"/>
      <c r="J52" s="142"/>
      <c r="K52" s="142"/>
      <c r="L52" s="142"/>
      <c r="M52" s="142"/>
      <c r="N52" s="142"/>
    </row>
    <row r="53" spans="1:14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x14ac:dyDescent="0.35">
      <c r="A54" s="142"/>
      <c r="B54" s="142"/>
      <c r="C54" s="142"/>
      <c r="D54" s="142"/>
      <c r="E54" s="142"/>
      <c r="F54" s="136"/>
      <c r="G54" s="142"/>
      <c r="H54" s="142"/>
      <c r="I54" s="142"/>
      <c r="J54" s="142"/>
      <c r="K54" s="142"/>
      <c r="L54" s="142"/>
      <c r="M54" s="142"/>
      <c r="N54" s="142"/>
    </row>
    <row r="55" spans="1:14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x14ac:dyDescent="0.2">
      <c r="A56" s="142"/>
      <c r="B56" s="142"/>
      <c r="C56" s="142"/>
      <c r="D56" s="142"/>
      <c r="E56" s="142"/>
      <c r="F56" s="137"/>
      <c r="G56" s="142"/>
      <c r="H56" s="142"/>
      <c r="I56" s="142"/>
      <c r="J56" s="142"/>
      <c r="K56" s="142"/>
      <c r="L56" s="142"/>
      <c r="M56" s="142"/>
      <c r="N56" s="142"/>
    </row>
    <row r="57" spans="1:14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</row>
    <row r="58" spans="1:14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</row>
    <row r="59" spans="1:14" x14ac:dyDescent="0.2">
      <c r="A59" s="142"/>
      <c r="B59" s="142"/>
      <c r="C59" s="142"/>
      <c r="D59" s="142"/>
      <c r="E59" s="142"/>
      <c r="F59" s="145"/>
      <c r="G59" s="142"/>
      <c r="H59" s="142"/>
      <c r="I59" s="142"/>
      <c r="J59" s="142"/>
      <c r="K59" s="142"/>
      <c r="L59" s="142"/>
      <c r="M59" s="142"/>
      <c r="N59" s="142"/>
    </row>
    <row r="60" spans="1:14" ht="15" x14ac:dyDescent="0.35">
      <c r="A60" s="142"/>
      <c r="B60" s="142"/>
      <c r="C60" s="142"/>
      <c r="D60" s="142"/>
      <c r="E60" s="142"/>
      <c r="F60" s="146"/>
      <c r="G60" s="142"/>
      <c r="H60" s="142"/>
      <c r="I60" s="142"/>
      <c r="J60" s="142"/>
      <c r="K60" s="142"/>
      <c r="L60" s="142"/>
      <c r="M60" s="142"/>
      <c r="N60" s="142"/>
    </row>
    <row r="61" spans="1:14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</row>
    <row r="62" spans="1:14" ht="15" x14ac:dyDescent="0.35">
      <c r="A62" s="142"/>
      <c r="B62" s="142"/>
      <c r="C62" s="142"/>
      <c r="D62" s="142"/>
      <c r="E62" s="142"/>
      <c r="F62" s="147"/>
      <c r="G62" s="142"/>
      <c r="H62" s="142"/>
      <c r="I62" s="142"/>
      <c r="J62" s="142"/>
      <c r="K62" s="142"/>
      <c r="L62" s="142"/>
      <c r="M62" s="142"/>
      <c r="N62" s="142"/>
    </row>
    <row r="63" spans="1:14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1:14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</row>
    <row r="65" spans="1:14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</row>
    <row r="66" spans="1:14" x14ac:dyDescent="0.2">
      <c r="A66" s="142"/>
      <c r="B66" s="142"/>
      <c r="C66" s="142"/>
      <c r="D66" s="142"/>
      <c r="E66" s="142"/>
      <c r="F66" s="141"/>
      <c r="G66" s="142"/>
      <c r="H66" s="142"/>
      <c r="I66" s="142"/>
      <c r="J66" s="142"/>
      <c r="K66" s="142"/>
      <c r="L66" s="142"/>
      <c r="M66" s="142"/>
      <c r="N66" s="142"/>
    </row>
    <row r="67" spans="1:14" x14ac:dyDescent="0.2">
      <c r="A67" s="142"/>
      <c r="B67" s="142"/>
      <c r="C67" s="142"/>
      <c r="D67" s="142"/>
      <c r="E67" s="142"/>
      <c r="F67" s="141"/>
      <c r="G67" s="142"/>
      <c r="H67" s="142"/>
      <c r="I67" s="142"/>
      <c r="J67" s="142"/>
      <c r="K67" s="142"/>
      <c r="L67" s="142"/>
      <c r="M67" s="142"/>
      <c r="N67" s="142"/>
    </row>
    <row r="68" spans="1:14" x14ac:dyDescent="0.2">
      <c r="A68" s="142"/>
      <c r="B68" s="142"/>
      <c r="C68" s="142"/>
      <c r="D68" s="142"/>
      <c r="E68" s="142"/>
      <c r="F68" s="141"/>
      <c r="G68" s="142"/>
      <c r="H68" s="142"/>
      <c r="I68" s="142"/>
      <c r="J68" s="142"/>
      <c r="K68" s="142"/>
      <c r="L68" s="142"/>
      <c r="M68" s="142"/>
      <c r="N68" s="142"/>
    </row>
    <row r="69" spans="1:14" x14ac:dyDescent="0.2">
      <c r="F69" s="77"/>
    </row>
    <row r="70" spans="1:14" x14ac:dyDescent="0.2">
      <c r="F70" s="77"/>
    </row>
    <row r="71" spans="1:14" x14ac:dyDescent="0.2">
      <c r="F71" s="130"/>
    </row>
    <row r="72" spans="1:14" x14ac:dyDescent="0.2">
      <c r="F72" s="77"/>
    </row>
    <row r="73" spans="1:14" x14ac:dyDescent="0.2">
      <c r="F73" s="77"/>
    </row>
    <row r="74" spans="1:14" x14ac:dyDescent="0.2">
      <c r="F74" s="77"/>
    </row>
    <row r="75" spans="1:14" x14ac:dyDescent="0.2">
      <c r="F75" s="77"/>
    </row>
    <row r="76" spans="1:14" x14ac:dyDescent="0.2">
      <c r="F76" s="131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E6BE1-B429-4884-9084-5240ACE93CE5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style="82" customWidth="1"/>
    <col min="2" max="2" width="9.140625" style="82"/>
    <col min="3" max="3" width="9.85546875" style="82" bestFit="1" customWidth="1"/>
    <col min="4" max="4" width="9.140625" style="82"/>
    <col min="5" max="5" width="13.85546875" style="82" customWidth="1"/>
    <col min="6" max="6" width="14.5703125" style="82" bestFit="1" customWidth="1"/>
    <col min="7" max="7" width="3" style="82" customWidth="1"/>
    <col min="8" max="8" width="4.140625" style="82" customWidth="1"/>
    <col min="9" max="11" width="9.140625" style="82"/>
    <col min="12" max="12" width="16.42578125" style="82" customWidth="1"/>
    <col min="13" max="13" width="17" style="82" bestFit="1" customWidth="1"/>
    <col min="14" max="14" width="10.5703125" style="82" customWidth="1"/>
    <col min="15" max="15" width="9.140625" style="82"/>
    <col min="16" max="16" width="15.7109375" style="82" customWidth="1"/>
    <col min="17" max="17" width="9.140625" style="82"/>
    <col min="18" max="18" width="15.85546875" style="82" customWidth="1"/>
    <col min="19" max="20" width="14.5703125" style="82" customWidth="1"/>
    <col min="21" max="21" width="12.7109375" style="82" customWidth="1"/>
    <col min="22" max="22" width="14.7109375" style="82" customWidth="1"/>
    <col min="23" max="16384" width="9.140625" style="82"/>
  </cols>
  <sheetData>
    <row r="1" spans="1:25" x14ac:dyDescent="0.2">
      <c r="M1" s="83" t="s">
        <v>80</v>
      </c>
      <c r="Y1" s="83" t="s">
        <v>80</v>
      </c>
    </row>
    <row r="2" spans="1:25" ht="15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25" ht="15" x14ac:dyDescent="0.25">
      <c r="A4" s="86" t="s">
        <v>1</v>
      </c>
      <c r="H4" s="86" t="s">
        <v>2</v>
      </c>
      <c r="O4" s="87" t="s">
        <v>3</v>
      </c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" x14ac:dyDescent="0.25">
      <c r="O5" s="87" t="s">
        <v>4</v>
      </c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x14ac:dyDescent="0.25">
      <c r="O6" s="87" t="s">
        <v>5</v>
      </c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8" t="s">
        <v>6</v>
      </c>
      <c r="B7" s="89"/>
      <c r="C7" s="89"/>
      <c r="D7" s="89"/>
      <c r="E7" s="89"/>
      <c r="F7" s="90">
        <v>44774</v>
      </c>
      <c r="G7" s="91"/>
      <c r="H7" s="88" t="s">
        <v>7</v>
      </c>
      <c r="I7" s="89"/>
      <c r="J7" s="89"/>
      <c r="K7" s="89"/>
      <c r="L7" s="89"/>
      <c r="M7" s="92">
        <f>F7</f>
        <v>44774</v>
      </c>
      <c r="O7" s="149">
        <f>M7</f>
        <v>44774</v>
      </c>
      <c r="P7" s="149"/>
      <c r="Q7" s="149"/>
      <c r="R7" s="149"/>
      <c r="S7" s="149"/>
      <c r="T7" s="149"/>
      <c r="U7" s="149"/>
      <c r="V7" s="149"/>
      <c r="W7" s="149"/>
      <c r="X7" s="85"/>
      <c r="Y7" s="85"/>
    </row>
    <row r="8" spans="1:25" x14ac:dyDescent="0.2">
      <c r="R8" s="85"/>
    </row>
    <row r="9" spans="1:25" ht="13.5" thickBot="1" x14ac:dyDescent="0.25">
      <c r="A9" s="93" t="s">
        <v>8</v>
      </c>
      <c r="B9" s="82" t="s">
        <v>85</v>
      </c>
      <c r="F9" s="78">
        <v>136827476</v>
      </c>
      <c r="G9" s="42"/>
      <c r="H9" s="94" t="s">
        <v>9</v>
      </c>
      <c r="I9" s="82" t="s">
        <v>10</v>
      </c>
    </row>
    <row r="10" spans="1:25" ht="13.5" thickBot="1" x14ac:dyDescent="0.25">
      <c r="A10" s="95"/>
      <c r="F10" s="43"/>
      <c r="G10" s="43"/>
      <c r="H10" s="44"/>
      <c r="I10" s="82" t="s">
        <v>11</v>
      </c>
      <c r="M10" s="69">
        <v>1921173</v>
      </c>
    </row>
    <row r="11" spans="1:25" x14ac:dyDescent="0.2">
      <c r="A11" s="93" t="s">
        <v>12</v>
      </c>
      <c r="B11" s="82" t="s">
        <v>13</v>
      </c>
      <c r="F11" s="79">
        <v>123625040</v>
      </c>
      <c r="G11" s="42"/>
      <c r="H11" s="46"/>
      <c r="I11" s="82" t="s">
        <v>14</v>
      </c>
      <c r="M11" s="96">
        <f>F34</f>
        <v>-33688.324520000024</v>
      </c>
    </row>
    <row r="12" spans="1:25" x14ac:dyDescent="0.2">
      <c r="A12" s="95"/>
      <c r="F12" s="43"/>
      <c r="G12" s="43"/>
      <c r="H12" s="44"/>
      <c r="I12" s="82" t="s">
        <v>15</v>
      </c>
      <c r="M12" s="97"/>
    </row>
    <row r="13" spans="1:25" ht="13.5" thickBot="1" x14ac:dyDescent="0.25">
      <c r="A13" s="98" t="s">
        <v>16</v>
      </c>
      <c r="B13" s="99" t="s">
        <v>17</v>
      </c>
      <c r="C13" s="99"/>
      <c r="D13" s="99"/>
      <c r="E13" s="99"/>
      <c r="F13" s="70">
        <v>121298</v>
      </c>
      <c r="G13" s="42"/>
      <c r="H13" s="46"/>
      <c r="I13" s="82" t="s">
        <v>18</v>
      </c>
      <c r="M13" s="100">
        <f>M10+M11-M12</f>
        <v>1887484.67548</v>
      </c>
      <c r="S13" s="101" t="s">
        <v>19</v>
      </c>
      <c r="T13" s="102"/>
      <c r="U13" s="102"/>
      <c r="V13" s="102"/>
    </row>
    <row r="14" spans="1:25" x14ac:dyDescent="0.2">
      <c r="A14" s="95"/>
      <c r="F14" s="43"/>
      <c r="G14" s="43"/>
      <c r="H14" s="44"/>
      <c r="S14" s="103" t="s">
        <v>20</v>
      </c>
      <c r="T14" s="103" t="s">
        <v>21</v>
      </c>
      <c r="U14" s="103" t="s">
        <v>22</v>
      </c>
      <c r="V14" s="103" t="s">
        <v>23</v>
      </c>
    </row>
    <row r="15" spans="1:25" ht="13.5" thickBot="1" x14ac:dyDescent="0.25">
      <c r="A15" s="93" t="s">
        <v>24</v>
      </c>
      <c r="B15" s="82" t="s">
        <v>25</v>
      </c>
      <c r="F15" s="41">
        <f>SUM(F11:F13)</f>
        <v>123746338</v>
      </c>
      <c r="G15" s="42"/>
      <c r="H15" s="47" t="s">
        <v>26</v>
      </c>
      <c r="I15" s="82" t="s">
        <v>27</v>
      </c>
      <c r="M15" s="70">
        <v>129285074</v>
      </c>
      <c r="S15" s="104" t="s">
        <v>28</v>
      </c>
      <c r="T15" s="104" t="s">
        <v>29</v>
      </c>
      <c r="U15" s="104" t="s">
        <v>30</v>
      </c>
      <c r="V15" s="104" t="s">
        <v>31</v>
      </c>
    </row>
    <row r="16" spans="1:25" x14ac:dyDescent="0.2">
      <c r="A16" s="95"/>
      <c r="F16" s="43"/>
      <c r="G16" s="43"/>
      <c r="H16" s="44"/>
    </row>
    <row r="17" spans="1:22" ht="13.5" thickBot="1" x14ac:dyDescent="0.25">
      <c r="A17" s="93" t="s">
        <v>32</v>
      </c>
      <c r="B17" s="82" t="s">
        <v>33</v>
      </c>
      <c r="F17" s="41">
        <f>F9-F15</f>
        <v>13081138</v>
      </c>
      <c r="G17" s="42"/>
      <c r="H17" s="47" t="s">
        <v>34</v>
      </c>
      <c r="I17" s="82" t="s">
        <v>35</v>
      </c>
      <c r="M17" s="80">
        <v>1.486E-2</v>
      </c>
      <c r="O17" s="82" t="s">
        <v>36</v>
      </c>
      <c r="S17" s="71">
        <v>1420863798</v>
      </c>
      <c r="T17" s="71">
        <v>1380394740</v>
      </c>
      <c r="U17" s="71">
        <v>1880623</v>
      </c>
      <c r="V17" s="43">
        <f>S17-T17-U17</f>
        <v>38588435</v>
      </c>
    </row>
    <row r="18" spans="1:22" x14ac:dyDescent="0.2">
      <c r="A18" s="95"/>
      <c r="H18" s="95"/>
      <c r="S18" s="72"/>
      <c r="T18" s="72"/>
      <c r="U18" s="72"/>
      <c r="V18" s="43"/>
    </row>
    <row r="19" spans="1:22" x14ac:dyDescent="0.2">
      <c r="A19" s="105" t="s">
        <v>37</v>
      </c>
      <c r="B19" s="89"/>
      <c r="C19" s="89"/>
      <c r="D19" s="89"/>
      <c r="E19" s="89"/>
      <c r="F19" s="92">
        <f>F7</f>
        <v>44774</v>
      </c>
      <c r="G19" s="106"/>
      <c r="H19" s="107" t="s">
        <v>38</v>
      </c>
      <c r="I19" s="89"/>
      <c r="J19" s="89"/>
      <c r="K19" s="89"/>
      <c r="L19" s="89"/>
      <c r="O19" s="108" t="s">
        <v>84</v>
      </c>
      <c r="S19" s="73">
        <v>-130234374</v>
      </c>
      <c r="T19" s="73">
        <v>-126220632</v>
      </c>
      <c r="U19" s="73">
        <v>-144796</v>
      </c>
      <c r="V19" s="43">
        <f>S19-T19-U19</f>
        <v>-3868946</v>
      </c>
    </row>
    <row r="20" spans="1:22" x14ac:dyDescent="0.2">
      <c r="S20" s="72"/>
      <c r="T20" s="72"/>
      <c r="U20" s="72"/>
      <c r="V20" s="43"/>
    </row>
    <row r="21" spans="1:22" x14ac:dyDescent="0.2">
      <c r="A21" s="93" t="s">
        <v>39</v>
      </c>
      <c r="B21" s="109" t="s">
        <v>86</v>
      </c>
      <c r="F21" s="66">
        <v>8.5699999999999995E-3</v>
      </c>
      <c r="G21" s="49"/>
      <c r="H21" s="50" t="s">
        <v>40</v>
      </c>
      <c r="I21" s="82" t="s">
        <v>41</v>
      </c>
      <c r="M21" s="61">
        <f>T27</f>
        <v>3.3486564112723827E-2</v>
      </c>
      <c r="O21" s="82" t="s">
        <v>42</v>
      </c>
      <c r="S21" s="73">
        <v>136827476</v>
      </c>
      <c r="T21" s="73">
        <v>123625040</v>
      </c>
      <c r="U21" s="73">
        <v>121298</v>
      </c>
      <c r="V21" s="45">
        <f>S21-T21-U21</f>
        <v>13081138</v>
      </c>
    </row>
    <row r="22" spans="1:22" x14ac:dyDescent="0.2">
      <c r="A22" s="95"/>
      <c r="B22" s="109"/>
      <c r="S22" s="43"/>
      <c r="T22" s="43"/>
      <c r="U22" s="43"/>
      <c r="V22" s="43"/>
    </row>
    <row r="23" spans="1:22" ht="13.5" thickBot="1" x14ac:dyDescent="0.25">
      <c r="A23" s="93" t="s">
        <v>43</v>
      </c>
      <c r="B23" s="82" t="s">
        <v>44</v>
      </c>
      <c r="F23" s="52">
        <f>F15</f>
        <v>123746338</v>
      </c>
      <c r="G23" s="42"/>
      <c r="H23" s="53" t="s">
        <v>45</v>
      </c>
      <c r="I23" s="82" t="s">
        <v>46</v>
      </c>
      <c r="M23" s="110">
        <f>F7</f>
        <v>44774</v>
      </c>
      <c r="O23" s="82" t="s">
        <v>47</v>
      </c>
      <c r="S23" s="41">
        <f>S17+S19+S21</f>
        <v>1427456900</v>
      </c>
      <c r="T23" s="41">
        <f>T17+T19+T21</f>
        <v>1377799148</v>
      </c>
      <c r="U23" s="41">
        <f>U17+U19+U21</f>
        <v>1857125</v>
      </c>
      <c r="V23" s="41">
        <f>V17+V19+V21</f>
        <v>47800627</v>
      </c>
    </row>
    <row r="24" spans="1:22" x14ac:dyDescent="0.2">
      <c r="A24" s="95"/>
    </row>
    <row r="25" spans="1:22" x14ac:dyDescent="0.2">
      <c r="A25" s="98" t="s">
        <v>48</v>
      </c>
      <c r="B25" s="99" t="s">
        <v>49</v>
      </c>
      <c r="C25" s="99"/>
      <c r="D25" s="99"/>
      <c r="E25" s="99"/>
      <c r="F25" s="70">
        <v>-657502</v>
      </c>
      <c r="G25" s="42"/>
      <c r="H25" s="53" t="s">
        <v>50</v>
      </c>
      <c r="I25" s="82" t="s">
        <v>51</v>
      </c>
      <c r="M25" s="51">
        <f>F17/F9</f>
        <v>9.560315210374852E-2</v>
      </c>
      <c r="S25" s="82" t="s">
        <v>81</v>
      </c>
    </row>
    <row r="27" spans="1:22" ht="13.5" thickBot="1" x14ac:dyDescent="0.25">
      <c r="A27" s="93" t="s">
        <v>52</v>
      </c>
      <c r="B27" s="111" t="s">
        <v>53</v>
      </c>
      <c r="F27" s="100">
        <f>F23+F25</f>
        <v>123088836</v>
      </c>
      <c r="G27" s="112"/>
      <c r="H27" s="113" t="s">
        <v>54</v>
      </c>
      <c r="I27" s="89"/>
      <c r="J27" s="89"/>
      <c r="K27" s="89"/>
      <c r="L27" s="89"/>
      <c r="O27" s="103" t="s">
        <v>23</v>
      </c>
      <c r="P27" s="114">
        <f>V23</f>
        <v>47800627</v>
      </c>
      <c r="Q27" s="115" t="s">
        <v>55</v>
      </c>
      <c r="R27" s="114">
        <f>S23</f>
        <v>1427456900</v>
      </c>
      <c r="S27" s="103" t="s">
        <v>56</v>
      </c>
      <c r="T27" s="54">
        <f>P27/R27</f>
        <v>3.3486564112723827E-2</v>
      </c>
      <c r="U27" s="82" t="s">
        <v>57</v>
      </c>
    </row>
    <row r="28" spans="1:22" x14ac:dyDescent="0.2">
      <c r="U28" s="82" t="s">
        <v>58</v>
      </c>
    </row>
    <row r="29" spans="1:22" x14ac:dyDescent="0.2">
      <c r="A29" s="116" t="s">
        <v>59</v>
      </c>
      <c r="B29" s="82" t="s">
        <v>60</v>
      </c>
      <c r="F29" s="67">
        <v>1021183</v>
      </c>
      <c r="G29" s="55"/>
      <c r="H29" s="56" t="s">
        <v>61</v>
      </c>
      <c r="I29" s="82" t="s">
        <v>62</v>
      </c>
      <c r="M29" s="51">
        <f>1-M21</f>
        <v>0.96651343588727623</v>
      </c>
    </row>
    <row r="30" spans="1:22" x14ac:dyDescent="0.2">
      <c r="H30" s="95"/>
      <c r="I30" s="116"/>
    </row>
    <row r="31" spans="1:22" x14ac:dyDescent="0.2">
      <c r="A31" s="116" t="s">
        <v>63</v>
      </c>
      <c r="B31" s="82" t="s">
        <v>64</v>
      </c>
      <c r="G31" s="55"/>
      <c r="H31" s="56" t="s">
        <v>65</v>
      </c>
      <c r="I31" s="82" t="s">
        <v>66</v>
      </c>
      <c r="M31" s="48">
        <f>M13/M15</f>
        <v>1.4599401284946474E-2</v>
      </c>
    </row>
    <row r="32" spans="1:22" x14ac:dyDescent="0.2">
      <c r="B32" s="109" t="s">
        <v>67</v>
      </c>
      <c r="F32" s="57">
        <f>(F21*F27)</f>
        <v>1054871.32452</v>
      </c>
      <c r="H32" s="117"/>
    </row>
    <row r="33" spans="1:20" x14ac:dyDescent="0.2">
      <c r="G33" s="118"/>
      <c r="H33" s="115" t="s">
        <v>68</v>
      </c>
      <c r="I33" s="82" t="s">
        <v>69</v>
      </c>
      <c r="M33" s="48">
        <f>M31/M29</f>
        <v>1.5105223313883856E-2</v>
      </c>
    </row>
    <row r="34" spans="1:20" ht="13.5" thickBot="1" x14ac:dyDescent="0.25">
      <c r="A34" s="116" t="s">
        <v>70</v>
      </c>
      <c r="B34" s="82" t="s">
        <v>71</v>
      </c>
      <c r="F34" s="119">
        <f>F29-F32</f>
        <v>-33688.324520000024</v>
      </c>
      <c r="T34" s="42"/>
    </row>
    <row r="35" spans="1:20" ht="13.5" thickBot="1" x14ac:dyDescent="0.25">
      <c r="H35" s="115" t="s">
        <v>72</v>
      </c>
      <c r="I35" s="82" t="s">
        <v>73</v>
      </c>
      <c r="M35" s="58">
        <f>M33*100</f>
        <v>1.5105223313883855</v>
      </c>
    </row>
    <row r="36" spans="1:20" x14ac:dyDescent="0.2">
      <c r="A36" s="120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R36" s="82" t="s">
        <v>80</v>
      </c>
    </row>
    <row r="37" spans="1:20" x14ac:dyDescent="0.2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9" spans="1:20" x14ac:dyDescent="0.2">
      <c r="A39" s="82" t="s">
        <v>75</v>
      </c>
      <c r="F39" s="121">
        <f>M35</f>
        <v>1.5105223313883855</v>
      </c>
      <c r="G39" s="122" t="s">
        <v>109</v>
      </c>
      <c r="M39" s="116"/>
    </row>
    <row r="40" spans="1:20" x14ac:dyDescent="0.2">
      <c r="N40" s="123"/>
    </row>
    <row r="41" spans="1:20" x14ac:dyDescent="0.2">
      <c r="A41" s="124" t="s">
        <v>83</v>
      </c>
      <c r="C41" s="125">
        <v>44812</v>
      </c>
      <c r="E41" s="82" t="s">
        <v>76</v>
      </c>
      <c r="I41" s="109" t="s">
        <v>87</v>
      </c>
      <c r="N41" s="123"/>
    </row>
    <row r="43" spans="1:20" x14ac:dyDescent="0.2">
      <c r="A43" s="82" t="s">
        <v>77</v>
      </c>
      <c r="C43" s="126" t="s">
        <v>82</v>
      </c>
      <c r="F43" s="82" t="s">
        <v>78</v>
      </c>
      <c r="G43" s="127" t="s">
        <v>79</v>
      </c>
    </row>
    <row r="44" spans="1:20" x14ac:dyDescent="0.2">
      <c r="M44" s="128"/>
    </row>
    <row r="46" spans="1:20" x14ac:dyDescent="0.2">
      <c r="M46" s="83"/>
    </row>
    <row r="47" spans="1:20" x14ac:dyDescent="0.2">
      <c r="M47" s="129" t="s">
        <v>80</v>
      </c>
    </row>
    <row r="48" spans="1:20" x14ac:dyDescent="0.2">
      <c r="L48" s="82" t="s">
        <v>80</v>
      </c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33"/>
      <c r="G51" s="142"/>
      <c r="H51" s="142"/>
      <c r="I51" s="142"/>
      <c r="J51" s="142"/>
      <c r="K51" s="142"/>
      <c r="L51" s="143"/>
      <c r="M51" s="142"/>
    </row>
    <row r="52" spans="1:13" ht="15" x14ac:dyDescent="0.35">
      <c r="A52" s="142"/>
      <c r="B52" s="142"/>
      <c r="C52" s="142"/>
      <c r="D52" s="142"/>
      <c r="E52" s="142"/>
      <c r="F52" s="144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5" x14ac:dyDescent="0.35">
      <c r="A54" s="142"/>
      <c r="B54" s="142"/>
      <c r="C54" s="142"/>
      <c r="D54" s="142"/>
      <c r="E54" s="142"/>
      <c r="F54" s="136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37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5"/>
      <c r="G59" s="142"/>
      <c r="H59" s="142"/>
      <c r="I59" s="142"/>
      <c r="J59" s="142"/>
      <c r="K59" s="142"/>
      <c r="L59" s="142"/>
      <c r="M59" s="142"/>
    </row>
    <row r="60" spans="1:13" ht="15" x14ac:dyDescent="0.35">
      <c r="A60" s="142"/>
      <c r="B60" s="142"/>
      <c r="C60" s="142"/>
      <c r="D60" s="142"/>
      <c r="E60" s="142"/>
      <c r="F60" s="146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ht="15" x14ac:dyDescent="0.35">
      <c r="A62" s="142"/>
      <c r="B62" s="142"/>
      <c r="C62" s="142"/>
      <c r="D62" s="142"/>
      <c r="E62" s="142"/>
      <c r="F62" s="147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1"/>
      <c r="G66" s="142"/>
      <c r="H66" s="142"/>
      <c r="I66" s="142"/>
      <c r="J66" s="142"/>
      <c r="K66" s="142"/>
      <c r="L66" s="142"/>
      <c r="M66" s="142"/>
    </row>
    <row r="67" spans="1:13" x14ac:dyDescent="0.2">
      <c r="A67" s="142"/>
      <c r="B67" s="142"/>
      <c r="C67" s="142"/>
      <c r="D67" s="142"/>
      <c r="E67" s="142"/>
      <c r="F67" s="141"/>
      <c r="G67" s="142"/>
      <c r="H67" s="142"/>
      <c r="I67" s="142"/>
      <c r="J67" s="142"/>
      <c r="K67" s="142"/>
      <c r="L67" s="142"/>
      <c r="M67" s="142"/>
    </row>
    <row r="68" spans="1:13" x14ac:dyDescent="0.2">
      <c r="A68" s="142"/>
      <c r="B68" s="142"/>
      <c r="C68" s="142"/>
      <c r="D68" s="142"/>
      <c r="E68" s="142"/>
      <c r="F68" s="141"/>
      <c r="G68" s="142"/>
      <c r="H68" s="142"/>
      <c r="I68" s="142"/>
      <c r="J68" s="142"/>
      <c r="K68" s="142"/>
      <c r="L68" s="142"/>
      <c r="M68" s="142"/>
    </row>
    <row r="69" spans="1:13" x14ac:dyDescent="0.2">
      <c r="A69" s="142"/>
      <c r="B69" s="142"/>
      <c r="C69" s="142"/>
      <c r="D69" s="142"/>
      <c r="E69" s="142"/>
      <c r="F69" s="141"/>
      <c r="G69" s="142"/>
      <c r="H69" s="142"/>
      <c r="I69" s="142"/>
      <c r="J69" s="142"/>
      <c r="K69" s="142"/>
      <c r="L69" s="142"/>
      <c r="M69" s="142"/>
    </row>
    <row r="70" spans="1:13" x14ac:dyDescent="0.2">
      <c r="F70" s="77"/>
    </row>
    <row r="71" spans="1:13" x14ac:dyDescent="0.2">
      <c r="F71" s="130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131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F39A-2E7C-4474-B965-C3D73FA82BE2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style="82" customWidth="1"/>
    <col min="2" max="2" width="9.140625" style="82"/>
    <col min="3" max="3" width="9.85546875" style="82" bestFit="1" customWidth="1"/>
    <col min="4" max="4" width="9.140625" style="82"/>
    <col min="5" max="5" width="13.85546875" style="82" customWidth="1"/>
    <col min="6" max="6" width="14.5703125" style="82" bestFit="1" customWidth="1"/>
    <col min="7" max="7" width="3" style="82" customWidth="1"/>
    <col min="8" max="8" width="4.140625" style="82" customWidth="1"/>
    <col min="9" max="11" width="9.140625" style="82"/>
    <col min="12" max="12" width="16.42578125" style="82" customWidth="1"/>
    <col min="13" max="13" width="17" style="82" bestFit="1" customWidth="1"/>
    <col min="14" max="14" width="10.5703125" style="82" customWidth="1"/>
    <col min="15" max="15" width="9.140625" style="82"/>
    <col min="16" max="16" width="15.7109375" style="82" customWidth="1"/>
    <col min="17" max="17" width="9.140625" style="82"/>
    <col min="18" max="18" width="15.85546875" style="82" customWidth="1"/>
    <col min="19" max="20" width="14.5703125" style="82" customWidth="1"/>
    <col min="21" max="21" width="12.7109375" style="82" customWidth="1"/>
    <col min="22" max="22" width="14.7109375" style="82" customWidth="1"/>
    <col min="23" max="16384" width="9.140625" style="82"/>
  </cols>
  <sheetData>
    <row r="1" spans="1:25" x14ac:dyDescent="0.2">
      <c r="M1" s="83" t="s">
        <v>80</v>
      </c>
      <c r="Y1" s="83" t="s">
        <v>80</v>
      </c>
    </row>
    <row r="2" spans="1:25" ht="15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25" ht="15" x14ac:dyDescent="0.25">
      <c r="A4" s="86" t="s">
        <v>1</v>
      </c>
      <c r="H4" s="86" t="s">
        <v>2</v>
      </c>
      <c r="O4" s="87" t="s">
        <v>3</v>
      </c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" x14ac:dyDescent="0.25">
      <c r="O5" s="87" t="s">
        <v>4</v>
      </c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x14ac:dyDescent="0.25">
      <c r="O6" s="87" t="s">
        <v>5</v>
      </c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8" t="s">
        <v>6</v>
      </c>
      <c r="B7" s="89"/>
      <c r="C7" s="89"/>
      <c r="D7" s="89"/>
      <c r="E7" s="89"/>
      <c r="F7" s="90">
        <v>44805</v>
      </c>
      <c r="G7" s="91"/>
      <c r="H7" s="88" t="s">
        <v>7</v>
      </c>
      <c r="I7" s="89"/>
      <c r="J7" s="89"/>
      <c r="K7" s="89"/>
      <c r="L7" s="89"/>
      <c r="M7" s="92">
        <f>F7</f>
        <v>44805</v>
      </c>
      <c r="O7" s="149">
        <f>M7</f>
        <v>44805</v>
      </c>
      <c r="P7" s="149"/>
      <c r="Q7" s="149"/>
      <c r="R7" s="149"/>
      <c r="S7" s="149"/>
      <c r="T7" s="149"/>
      <c r="U7" s="149"/>
      <c r="V7" s="149"/>
      <c r="W7" s="149"/>
      <c r="X7" s="85"/>
      <c r="Y7" s="85"/>
    </row>
    <row r="8" spans="1:25" x14ac:dyDescent="0.2">
      <c r="R8" s="85"/>
    </row>
    <row r="9" spans="1:25" ht="13.5" thickBot="1" x14ac:dyDescent="0.25">
      <c r="A9" s="93" t="s">
        <v>8</v>
      </c>
      <c r="B9" s="82" t="s">
        <v>85</v>
      </c>
      <c r="F9" s="78">
        <v>129285074</v>
      </c>
      <c r="G9" s="42"/>
      <c r="H9" s="94" t="s">
        <v>9</v>
      </c>
      <c r="I9" s="82" t="s">
        <v>10</v>
      </c>
    </row>
    <row r="10" spans="1:25" ht="13.5" thickBot="1" x14ac:dyDescent="0.25">
      <c r="A10" s="95"/>
      <c r="F10" s="43"/>
      <c r="G10" s="43"/>
      <c r="H10" s="44"/>
      <c r="I10" s="82" t="s">
        <v>11</v>
      </c>
      <c r="M10" s="69">
        <v>2135297</v>
      </c>
    </row>
    <row r="11" spans="1:25" x14ac:dyDescent="0.2">
      <c r="A11" s="93" t="s">
        <v>12</v>
      </c>
      <c r="B11" s="82" t="s">
        <v>13</v>
      </c>
      <c r="F11" s="79">
        <v>122717745</v>
      </c>
      <c r="G11" s="42"/>
      <c r="H11" s="46"/>
      <c r="I11" s="82" t="s">
        <v>14</v>
      </c>
      <c r="M11" s="96">
        <f>F34</f>
        <v>168340.11938000005</v>
      </c>
    </row>
    <row r="12" spans="1:25" x14ac:dyDescent="0.2">
      <c r="A12" s="95"/>
      <c r="F12" s="43"/>
      <c r="G12" s="43"/>
      <c r="H12" s="44"/>
      <c r="I12" s="82" t="s">
        <v>15</v>
      </c>
      <c r="M12" s="97"/>
    </row>
    <row r="13" spans="1:25" ht="13.5" thickBot="1" x14ac:dyDescent="0.25">
      <c r="A13" s="98" t="s">
        <v>16</v>
      </c>
      <c r="B13" s="99" t="s">
        <v>17</v>
      </c>
      <c r="C13" s="99"/>
      <c r="D13" s="99"/>
      <c r="E13" s="99"/>
      <c r="F13" s="70">
        <v>109462</v>
      </c>
      <c r="G13" s="42"/>
      <c r="H13" s="46"/>
      <c r="I13" s="82" t="s">
        <v>18</v>
      </c>
      <c r="M13" s="100">
        <f>M10+M11-M12</f>
        <v>2303637.11938</v>
      </c>
      <c r="S13" s="101" t="s">
        <v>19</v>
      </c>
      <c r="T13" s="102"/>
      <c r="U13" s="102"/>
      <c r="V13" s="102"/>
    </row>
    <row r="14" spans="1:25" x14ac:dyDescent="0.2">
      <c r="A14" s="95"/>
      <c r="F14" s="43"/>
      <c r="G14" s="43"/>
      <c r="H14" s="44"/>
      <c r="S14" s="103" t="s">
        <v>20</v>
      </c>
      <c r="T14" s="103" t="s">
        <v>21</v>
      </c>
      <c r="U14" s="103" t="s">
        <v>22</v>
      </c>
      <c r="V14" s="103" t="s">
        <v>23</v>
      </c>
    </row>
    <row r="15" spans="1:25" ht="13.5" thickBot="1" x14ac:dyDescent="0.25">
      <c r="A15" s="93" t="s">
        <v>24</v>
      </c>
      <c r="B15" s="82" t="s">
        <v>25</v>
      </c>
      <c r="F15" s="41">
        <f>SUM(F11:F13)</f>
        <v>122827207</v>
      </c>
      <c r="G15" s="42"/>
      <c r="H15" s="47" t="s">
        <v>26</v>
      </c>
      <c r="I15" s="82" t="s">
        <v>27</v>
      </c>
      <c r="M15" s="70">
        <v>108445862</v>
      </c>
      <c r="S15" s="104" t="s">
        <v>28</v>
      </c>
      <c r="T15" s="104" t="s">
        <v>29</v>
      </c>
      <c r="U15" s="104" t="s">
        <v>30</v>
      </c>
      <c r="V15" s="104" t="s">
        <v>31</v>
      </c>
    </row>
    <row r="16" spans="1:25" x14ac:dyDescent="0.2">
      <c r="A16" s="95"/>
      <c r="F16" s="43"/>
      <c r="G16" s="43"/>
      <c r="H16" s="44"/>
    </row>
    <row r="17" spans="1:22" ht="13.5" thickBot="1" x14ac:dyDescent="0.25">
      <c r="A17" s="93" t="s">
        <v>32</v>
      </c>
      <c r="B17" s="82" t="s">
        <v>33</v>
      </c>
      <c r="F17" s="41">
        <f>F9-F15</f>
        <v>6457867</v>
      </c>
      <c r="G17" s="42"/>
      <c r="H17" s="47" t="s">
        <v>34</v>
      </c>
      <c r="I17" s="82" t="s">
        <v>35</v>
      </c>
      <c r="M17" s="80">
        <v>1.9689999999999999E-2</v>
      </c>
      <c r="O17" s="82" t="s">
        <v>36</v>
      </c>
      <c r="S17" s="71">
        <v>1427456900</v>
      </c>
      <c r="T17" s="71">
        <v>1377799148</v>
      </c>
      <c r="U17" s="71">
        <v>1857125</v>
      </c>
      <c r="V17" s="43">
        <f>S17-T17-U17</f>
        <v>47800627</v>
      </c>
    </row>
    <row r="18" spans="1:22" x14ac:dyDescent="0.2">
      <c r="A18" s="95"/>
      <c r="H18" s="95"/>
      <c r="S18" s="72"/>
      <c r="T18" s="72"/>
      <c r="U18" s="72"/>
      <c r="V18" s="43"/>
    </row>
    <row r="19" spans="1:22" x14ac:dyDescent="0.2">
      <c r="A19" s="105" t="s">
        <v>37</v>
      </c>
      <c r="B19" s="89"/>
      <c r="C19" s="89"/>
      <c r="D19" s="89"/>
      <c r="E19" s="89"/>
      <c r="F19" s="92">
        <f>F7</f>
        <v>44805</v>
      </c>
      <c r="G19" s="106"/>
      <c r="H19" s="107" t="s">
        <v>38</v>
      </c>
      <c r="I19" s="89"/>
      <c r="J19" s="89"/>
      <c r="K19" s="89"/>
      <c r="L19" s="89"/>
      <c r="O19" s="108" t="s">
        <v>84</v>
      </c>
      <c r="S19" s="73">
        <v>-134694322</v>
      </c>
      <c r="T19" s="73">
        <v>-125646786</v>
      </c>
      <c r="U19" s="73">
        <v>-128178</v>
      </c>
      <c r="V19" s="43">
        <f>S19-T19-U19</f>
        <v>-8919358</v>
      </c>
    </row>
    <row r="20" spans="1:22" x14ac:dyDescent="0.2">
      <c r="S20" s="72"/>
      <c r="T20" s="72"/>
      <c r="U20" s="72"/>
      <c r="V20" s="43"/>
    </row>
    <row r="21" spans="1:22" x14ac:dyDescent="0.2">
      <c r="A21" s="93" t="s">
        <v>39</v>
      </c>
      <c r="B21" s="109" t="s">
        <v>86</v>
      </c>
      <c r="F21" s="66">
        <v>1.538E-2</v>
      </c>
      <c r="G21" s="49"/>
      <c r="H21" s="50" t="s">
        <v>40</v>
      </c>
      <c r="I21" s="82" t="s">
        <v>41</v>
      </c>
      <c r="M21" s="61">
        <f>T27</f>
        <v>3.1882993468069803E-2</v>
      </c>
      <c r="O21" s="82" t="s">
        <v>42</v>
      </c>
      <c r="S21" s="73">
        <v>129285074</v>
      </c>
      <c r="T21" s="73">
        <v>122717745</v>
      </c>
      <c r="U21" s="73">
        <v>109462</v>
      </c>
      <c r="V21" s="45">
        <f>S21-T21-U21</f>
        <v>6457867</v>
      </c>
    </row>
    <row r="22" spans="1:22" x14ac:dyDescent="0.2">
      <c r="A22" s="95"/>
      <c r="B22" s="109"/>
      <c r="S22" s="43"/>
      <c r="T22" s="43"/>
      <c r="U22" s="43"/>
      <c r="V22" s="43"/>
    </row>
    <row r="23" spans="1:22" ht="13.5" thickBot="1" x14ac:dyDescent="0.25">
      <c r="A23" s="93" t="s">
        <v>43</v>
      </c>
      <c r="B23" s="82" t="s">
        <v>44</v>
      </c>
      <c r="F23" s="52">
        <f>F15</f>
        <v>122827207</v>
      </c>
      <c r="G23" s="42"/>
      <c r="H23" s="53" t="s">
        <v>45</v>
      </c>
      <c r="I23" s="82" t="s">
        <v>46</v>
      </c>
      <c r="M23" s="110">
        <f>F7</f>
        <v>44805</v>
      </c>
      <c r="O23" s="82" t="s">
        <v>47</v>
      </c>
      <c r="S23" s="41">
        <f>S17+S19+S21</f>
        <v>1422047652</v>
      </c>
      <c r="T23" s="41">
        <f>T17+T19+T21</f>
        <v>1374870107</v>
      </c>
      <c r="U23" s="41">
        <f>U17+U19+U21</f>
        <v>1838409</v>
      </c>
      <c r="V23" s="41">
        <f>V17+V19+V21</f>
        <v>45339136</v>
      </c>
    </row>
    <row r="24" spans="1:22" x14ac:dyDescent="0.2">
      <c r="A24" s="95"/>
    </row>
    <row r="25" spans="1:22" x14ac:dyDescent="0.2">
      <c r="A25" s="98" t="s">
        <v>48</v>
      </c>
      <c r="B25" s="99" t="s">
        <v>49</v>
      </c>
      <c r="C25" s="99"/>
      <c r="D25" s="99"/>
      <c r="E25" s="99"/>
      <c r="F25" s="70">
        <v>-638008</v>
      </c>
      <c r="G25" s="42"/>
      <c r="H25" s="53" t="s">
        <v>50</v>
      </c>
      <c r="I25" s="82" t="s">
        <v>51</v>
      </c>
      <c r="M25" s="51">
        <f>F17/F9</f>
        <v>4.9950599865843756E-2</v>
      </c>
      <c r="S25" s="82" t="s">
        <v>81</v>
      </c>
    </row>
    <row r="27" spans="1:22" ht="13.5" thickBot="1" x14ac:dyDescent="0.25">
      <c r="A27" s="93" t="s">
        <v>52</v>
      </c>
      <c r="B27" s="111" t="s">
        <v>53</v>
      </c>
      <c r="F27" s="100">
        <f>F23+F25</f>
        <v>122189199</v>
      </c>
      <c r="G27" s="112"/>
      <c r="H27" s="113" t="s">
        <v>54</v>
      </c>
      <c r="I27" s="89"/>
      <c r="J27" s="89"/>
      <c r="K27" s="89"/>
      <c r="L27" s="89"/>
      <c r="O27" s="103" t="s">
        <v>23</v>
      </c>
      <c r="P27" s="114">
        <f>V23</f>
        <v>45339136</v>
      </c>
      <c r="Q27" s="115" t="s">
        <v>55</v>
      </c>
      <c r="R27" s="114">
        <f>S23</f>
        <v>1422047652</v>
      </c>
      <c r="S27" s="103" t="s">
        <v>56</v>
      </c>
      <c r="T27" s="54">
        <f>P27/R27</f>
        <v>3.1882993468069803E-2</v>
      </c>
      <c r="U27" s="82" t="s">
        <v>57</v>
      </c>
    </row>
    <row r="28" spans="1:22" x14ac:dyDescent="0.2">
      <c r="U28" s="82" t="s">
        <v>58</v>
      </c>
    </row>
    <row r="29" spans="1:22" x14ac:dyDescent="0.2">
      <c r="A29" s="116" t="s">
        <v>59</v>
      </c>
      <c r="B29" s="82" t="s">
        <v>60</v>
      </c>
      <c r="F29" s="67">
        <v>2047610</v>
      </c>
      <c r="G29" s="55"/>
      <c r="H29" s="56" t="s">
        <v>61</v>
      </c>
      <c r="I29" s="82" t="s">
        <v>62</v>
      </c>
      <c r="M29" s="51">
        <f>1-M21</f>
        <v>0.96811700653193022</v>
      </c>
    </row>
    <row r="30" spans="1:22" x14ac:dyDescent="0.2">
      <c r="H30" s="95"/>
      <c r="I30" s="116"/>
    </row>
    <row r="31" spans="1:22" x14ac:dyDescent="0.2">
      <c r="A31" s="116" t="s">
        <v>63</v>
      </c>
      <c r="B31" s="82" t="s">
        <v>64</v>
      </c>
      <c r="G31" s="55"/>
      <c r="H31" s="56" t="s">
        <v>65</v>
      </c>
      <c r="I31" s="82" t="s">
        <v>66</v>
      </c>
      <c r="M31" s="48">
        <f>M13/M15</f>
        <v>2.1242277730984332E-2</v>
      </c>
    </row>
    <row r="32" spans="1:22" x14ac:dyDescent="0.2">
      <c r="B32" s="109" t="s">
        <v>67</v>
      </c>
      <c r="F32" s="57">
        <f>(F21*F27)</f>
        <v>1879269.88062</v>
      </c>
      <c r="H32" s="117"/>
    </row>
    <row r="33" spans="1:20" x14ac:dyDescent="0.2">
      <c r="G33" s="118"/>
      <c r="H33" s="115" t="s">
        <v>68</v>
      </c>
      <c r="I33" s="82" t="s">
        <v>69</v>
      </c>
      <c r="M33" s="48">
        <f>M31/M29</f>
        <v>2.1941849577749077E-2</v>
      </c>
    </row>
    <row r="34" spans="1:20" ht="13.5" thickBot="1" x14ac:dyDescent="0.25">
      <c r="A34" s="116" t="s">
        <v>70</v>
      </c>
      <c r="B34" s="82" t="s">
        <v>71</v>
      </c>
      <c r="F34" s="119">
        <f>F29-F32</f>
        <v>168340.11938000005</v>
      </c>
      <c r="T34" s="42"/>
    </row>
    <row r="35" spans="1:20" ht="13.5" thickBot="1" x14ac:dyDescent="0.25">
      <c r="H35" s="115" t="s">
        <v>72</v>
      </c>
      <c r="I35" s="82" t="s">
        <v>73</v>
      </c>
      <c r="M35" s="58">
        <f>M33*100</f>
        <v>2.1941849577749077</v>
      </c>
    </row>
    <row r="36" spans="1:20" x14ac:dyDescent="0.2">
      <c r="A36" s="120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R36" s="82" t="s">
        <v>80</v>
      </c>
    </row>
    <row r="37" spans="1:20" x14ac:dyDescent="0.2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9" spans="1:20" x14ac:dyDescent="0.2">
      <c r="A39" s="82" t="s">
        <v>75</v>
      </c>
      <c r="F39" s="121">
        <f>M35</f>
        <v>2.1941849577749077</v>
      </c>
      <c r="G39" s="122" t="s">
        <v>110</v>
      </c>
      <c r="M39" s="116"/>
    </row>
    <row r="40" spans="1:20" x14ac:dyDescent="0.2">
      <c r="N40" s="123"/>
    </row>
    <row r="41" spans="1:20" x14ac:dyDescent="0.2">
      <c r="A41" s="124" t="s">
        <v>83</v>
      </c>
      <c r="C41" s="125">
        <v>44841</v>
      </c>
      <c r="E41" s="82" t="s">
        <v>76</v>
      </c>
      <c r="I41" s="109" t="s">
        <v>87</v>
      </c>
      <c r="N41" s="123"/>
    </row>
    <row r="43" spans="1:20" x14ac:dyDescent="0.2">
      <c r="A43" s="82" t="s">
        <v>77</v>
      </c>
      <c r="C43" s="126" t="s">
        <v>82</v>
      </c>
      <c r="F43" s="82" t="s">
        <v>78</v>
      </c>
      <c r="G43" s="127" t="s">
        <v>79</v>
      </c>
    </row>
    <row r="44" spans="1:20" x14ac:dyDescent="0.2">
      <c r="M44" s="128"/>
    </row>
    <row r="46" spans="1:20" x14ac:dyDescent="0.2">
      <c r="M46" s="83"/>
    </row>
    <row r="47" spans="1:20" x14ac:dyDescent="0.2">
      <c r="M47" s="129" t="s">
        <v>80</v>
      </c>
    </row>
    <row r="48" spans="1:20" x14ac:dyDescent="0.2">
      <c r="L48" s="82" t="s">
        <v>80</v>
      </c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33"/>
      <c r="G51" s="142"/>
      <c r="H51" s="142"/>
      <c r="I51" s="142"/>
      <c r="J51" s="142"/>
      <c r="K51" s="142"/>
      <c r="L51" s="143"/>
      <c r="M51" s="142"/>
    </row>
    <row r="52" spans="1:13" ht="15" x14ac:dyDescent="0.35">
      <c r="A52" s="142"/>
      <c r="B52" s="142"/>
      <c r="C52" s="142"/>
      <c r="D52" s="142"/>
      <c r="E52" s="142"/>
      <c r="F52" s="144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5" x14ac:dyDescent="0.35">
      <c r="A54" s="142"/>
      <c r="B54" s="142"/>
      <c r="C54" s="142"/>
      <c r="D54" s="142"/>
      <c r="E54" s="142"/>
      <c r="F54" s="136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37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5"/>
      <c r="G59" s="142"/>
      <c r="H59" s="142"/>
      <c r="I59" s="142"/>
      <c r="J59" s="142"/>
      <c r="K59" s="142"/>
      <c r="L59" s="142"/>
      <c r="M59" s="142"/>
    </row>
    <row r="60" spans="1:13" ht="15" x14ac:dyDescent="0.35">
      <c r="A60" s="142"/>
      <c r="B60" s="142"/>
      <c r="C60" s="142"/>
      <c r="D60" s="142"/>
      <c r="E60" s="142"/>
      <c r="F60" s="146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ht="15" x14ac:dyDescent="0.35">
      <c r="A62" s="142"/>
      <c r="B62" s="142"/>
      <c r="C62" s="142"/>
      <c r="D62" s="142"/>
      <c r="E62" s="142"/>
      <c r="F62" s="147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1"/>
      <c r="G66" s="142"/>
      <c r="H66" s="142"/>
      <c r="I66" s="142"/>
      <c r="J66" s="142"/>
      <c r="K66" s="142"/>
      <c r="L66" s="142"/>
      <c r="M66" s="142"/>
    </row>
    <row r="67" spans="1:13" x14ac:dyDescent="0.2">
      <c r="A67" s="142"/>
      <c r="B67" s="142"/>
      <c r="C67" s="142"/>
      <c r="D67" s="142"/>
      <c r="E67" s="142"/>
      <c r="F67" s="141"/>
      <c r="G67" s="142"/>
      <c r="H67" s="142"/>
      <c r="I67" s="142"/>
      <c r="J67" s="142"/>
      <c r="K67" s="142"/>
      <c r="L67" s="142"/>
      <c r="M67" s="142"/>
    </row>
    <row r="68" spans="1:13" x14ac:dyDescent="0.2">
      <c r="A68" s="142"/>
      <c r="B68" s="142"/>
      <c r="C68" s="142"/>
      <c r="D68" s="142"/>
      <c r="E68" s="142"/>
      <c r="F68" s="141"/>
      <c r="G68" s="142"/>
      <c r="H68" s="142"/>
      <c r="I68" s="142"/>
      <c r="J68" s="142"/>
      <c r="K68" s="142"/>
      <c r="L68" s="142"/>
      <c r="M68" s="142"/>
    </row>
    <row r="69" spans="1:13" x14ac:dyDescent="0.2">
      <c r="A69" s="142"/>
      <c r="B69" s="142"/>
      <c r="C69" s="142"/>
      <c r="D69" s="142"/>
      <c r="E69" s="142"/>
      <c r="F69" s="141"/>
      <c r="G69" s="142"/>
      <c r="H69" s="142"/>
      <c r="I69" s="142"/>
      <c r="J69" s="142"/>
      <c r="K69" s="142"/>
      <c r="L69" s="142"/>
      <c r="M69" s="142"/>
    </row>
    <row r="70" spans="1:13" x14ac:dyDescent="0.2">
      <c r="F70" s="77"/>
    </row>
    <row r="71" spans="1:13" x14ac:dyDescent="0.2">
      <c r="F71" s="130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131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F421-DD43-497F-B6E4-B0C307C5C716}">
  <sheetPr>
    <tabColor rgb="FF92D050"/>
  </sheetPr>
  <dimension ref="A1:Y76"/>
  <sheetViews>
    <sheetView tabSelected="1" zoomScaleNormal="100" workbookViewId="0"/>
  </sheetViews>
  <sheetFormatPr defaultColWidth="9.140625" defaultRowHeight="12.75" x14ac:dyDescent="0.2"/>
  <cols>
    <col min="1" max="1" width="3.140625" style="82" customWidth="1"/>
    <col min="2" max="2" width="9.140625" style="82"/>
    <col min="3" max="3" width="9.85546875" style="82" bestFit="1" customWidth="1"/>
    <col min="4" max="4" width="9.140625" style="82"/>
    <col min="5" max="5" width="13.85546875" style="82" customWidth="1"/>
    <col min="6" max="6" width="14.5703125" style="82" bestFit="1" customWidth="1"/>
    <col min="7" max="7" width="3" style="82" customWidth="1"/>
    <col min="8" max="8" width="4.140625" style="82" customWidth="1"/>
    <col min="9" max="11" width="9.140625" style="82"/>
    <col min="12" max="12" width="16.42578125" style="82" customWidth="1"/>
    <col min="13" max="13" width="17" style="82" bestFit="1" customWidth="1"/>
    <col min="14" max="14" width="10.5703125" style="82" customWidth="1"/>
    <col min="15" max="15" width="9.140625" style="82"/>
    <col min="16" max="16" width="15.7109375" style="82" customWidth="1"/>
    <col min="17" max="17" width="9.140625" style="82"/>
    <col min="18" max="18" width="15.85546875" style="82" customWidth="1"/>
    <col min="19" max="20" width="14.5703125" style="82" customWidth="1"/>
    <col min="21" max="21" width="12.7109375" style="82" customWidth="1"/>
    <col min="22" max="22" width="14.7109375" style="82" customWidth="1"/>
    <col min="23" max="16384" width="9.140625" style="82"/>
  </cols>
  <sheetData>
    <row r="1" spans="1:25" x14ac:dyDescent="0.2">
      <c r="M1" s="83" t="s">
        <v>80</v>
      </c>
      <c r="Y1" s="83" t="s">
        <v>80</v>
      </c>
    </row>
    <row r="2" spans="1:25" ht="15" x14ac:dyDescent="0.25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1:25" ht="15" x14ac:dyDescent="0.25">
      <c r="A4" s="86" t="s">
        <v>1</v>
      </c>
      <c r="H4" s="86" t="s">
        <v>2</v>
      </c>
      <c r="O4" s="87" t="s">
        <v>3</v>
      </c>
      <c r="P4" s="85"/>
      <c r="Q4" s="85"/>
      <c r="R4" s="85"/>
      <c r="S4" s="85"/>
      <c r="T4" s="85"/>
      <c r="U4" s="85"/>
      <c r="V4" s="85"/>
      <c r="W4" s="85"/>
      <c r="X4" s="85"/>
      <c r="Y4" s="85"/>
    </row>
    <row r="5" spans="1:25" ht="15" x14ac:dyDescent="0.25">
      <c r="O5" s="87" t="s">
        <v>4</v>
      </c>
      <c r="P5" s="85"/>
      <c r="Q5" s="85"/>
      <c r="R5" s="85"/>
      <c r="S5" s="85"/>
      <c r="T5" s="85"/>
      <c r="U5" s="85"/>
      <c r="V5" s="85"/>
      <c r="W5" s="85"/>
      <c r="X5" s="85"/>
      <c r="Y5" s="85"/>
    </row>
    <row r="6" spans="1:25" ht="15" x14ac:dyDescent="0.25">
      <c r="O6" s="87" t="s">
        <v>5</v>
      </c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x14ac:dyDescent="0.2">
      <c r="A7" s="88" t="s">
        <v>6</v>
      </c>
      <c r="B7" s="89"/>
      <c r="C7" s="89"/>
      <c r="D7" s="89"/>
      <c r="E7" s="89"/>
      <c r="F7" s="90">
        <v>44835</v>
      </c>
      <c r="G7" s="91"/>
      <c r="H7" s="88" t="s">
        <v>7</v>
      </c>
      <c r="I7" s="89"/>
      <c r="J7" s="89"/>
      <c r="K7" s="89"/>
      <c r="L7" s="89"/>
      <c r="M7" s="92">
        <f>F7</f>
        <v>44835</v>
      </c>
      <c r="O7" s="149">
        <f>M7</f>
        <v>44835</v>
      </c>
      <c r="P7" s="149"/>
      <c r="Q7" s="149"/>
      <c r="R7" s="149"/>
      <c r="S7" s="149"/>
      <c r="T7" s="149"/>
      <c r="U7" s="149"/>
      <c r="V7" s="149"/>
      <c r="W7" s="149"/>
      <c r="X7" s="85"/>
      <c r="Y7" s="85"/>
    </row>
    <row r="8" spans="1:25" x14ac:dyDescent="0.2">
      <c r="R8" s="85"/>
    </row>
    <row r="9" spans="1:25" ht="13.5" thickBot="1" x14ac:dyDescent="0.25">
      <c r="A9" s="93" t="s">
        <v>8</v>
      </c>
      <c r="B9" s="82" t="s">
        <v>85</v>
      </c>
      <c r="F9" s="78">
        <v>108445862</v>
      </c>
      <c r="G9" s="42"/>
      <c r="H9" s="94" t="s">
        <v>9</v>
      </c>
      <c r="I9" s="82" t="s">
        <v>10</v>
      </c>
    </row>
    <row r="10" spans="1:25" ht="13.5" thickBot="1" x14ac:dyDescent="0.25">
      <c r="A10" s="95"/>
      <c r="F10" s="43"/>
      <c r="G10" s="43"/>
      <c r="H10" s="44"/>
      <c r="I10" s="82" t="s">
        <v>11</v>
      </c>
      <c r="M10" s="69">
        <v>2056408</v>
      </c>
    </row>
    <row r="11" spans="1:25" x14ac:dyDescent="0.2">
      <c r="A11" s="93" t="s">
        <v>12</v>
      </c>
      <c r="B11" s="82" t="s">
        <v>13</v>
      </c>
      <c r="F11" s="79">
        <v>97339402</v>
      </c>
      <c r="G11" s="42"/>
      <c r="H11" s="46"/>
      <c r="I11" s="82" t="s">
        <v>14</v>
      </c>
      <c r="M11" s="96">
        <f>F34</f>
        <v>419952.37519000005</v>
      </c>
    </row>
    <row r="12" spans="1:25" x14ac:dyDescent="0.2">
      <c r="A12" s="95"/>
      <c r="F12" s="43"/>
      <c r="G12" s="43"/>
      <c r="H12" s="44"/>
      <c r="I12" s="82" t="s">
        <v>15</v>
      </c>
      <c r="M12" s="97"/>
    </row>
    <row r="13" spans="1:25" ht="13.5" thickBot="1" x14ac:dyDescent="0.25">
      <c r="A13" s="98" t="s">
        <v>16</v>
      </c>
      <c r="B13" s="99" t="s">
        <v>17</v>
      </c>
      <c r="C13" s="99"/>
      <c r="D13" s="99"/>
      <c r="E13" s="99"/>
      <c r="F13" s="70">
        <v>113673</v>
      </c>
      <c r="G13" s="42"/>
      <c r="H13" s="46"/>
      <c r="I13" s="82" t="s">
        <v>18</v>
      </c>
      <c r="M13" s="100">
        <f>M10+M11-M12</f>
        <v>2476360.37519</v>
      </c>
      <c r="S13" s="101" t="s">
        <v>19</v>
      </c>
      <c r="T13" s="102"/>
      <c r="U13" s="102"/>
      <c r="V13" s="102"/>
    </row>
    <row r="14" spans="1:25" x14ac:dyDescent="0.2">
      <c r="A14" s="95"/>
      <c r="F14" s="43"/>
      <c r="G14" s="43"/>
      <c r="H14" s="44"/>
      <c r="S14" s="103" t="s">
        <v>20</v>
      </c>
      <c r="T14" s="103" t="s">
        <v>21</v>
      </c>
      <c r="U14" s="103" t="s">
        <v>22</v>
      </c>
      <c r="V14" s="103" t="s">
        <v>23</v>
      </c>
    </row>
    <row r="15" spans="1:25" ht="13.5" thickBot="1" x14ac:dyDescent="0.25">
      <c r="A15" s="93" t="s">
        <v>24</v>
      </c>
      <c r="B15" s="82" t="s">
        <v>25</v>
      </c>
      <c r="F15" s="41">
        <f>SUM(F11:F13)</f>
        <v>97453075</v>
      </c>
      <c r="G15" s="42"/>
      <c r="H15" s="47" t="s">
        <v>26</v>
      </c>
      <c r="I15" s="82" t="s">
        <v>27</v>
      </c>
      <c r="M15" s="70">
        <v>96666677</v>
      </c>
      <c r="S15" s="104" t="s">
        <v>28</v>
      </c>
      <c r="T15" s="104" t="s">
        <v>29</v>
      </c>
      <c r="U15" s="104" t="s">
        <v>30</v>
      </c>
      <c r="V15" s="104" t="s">
        <v>31</v>
      </c>
    </row>
    <row r="16" spans="1:25" x14ac:dyDescent="0.2">
      <c r="A16" s="95"/>
      <c r="F16" s="43"/>
      <c r="G16" s="43"/>
      <c r="H16" s="44"/>
    </row>
    <row r="17" spans="1:22" ht="13.5" thickBot="1" x14ac:dyDescent="0.25">
      <c r="A17" s="93" t="s">
        <v>32</v>
      </c>
      <c r="B17" s="82" t="s">
        <v>33</v>
      </c>
      <c r="F17" s="41">
        <f>F9-F15</f>
        <v>10992787</v>
      </c>
      <c r="G17" s="42"/>
      <c r="H17" s="47" t="s">
        <v>34</v>
      </c>
      <c r="I17" s="82" t="s">
        <v>35</v>
      </c>
      <c r="M17" s="80">
        <v>2.128E-2</v>
      </c>
      <c r="O17" s="82" t="s">
        <v>36</v>
      </c>
      <c r="S17" s="71">
        <v>1422047652</v>
      </c>
      <c r="T17" s="71">
        <v>1374870107</v>
      </c>
      <c r="U17" s="71">
        <v>1838409</v>
      </c>
      <c r="V17" s="43">
        <f>S17-T17-U17</f>
        <v>45339136</v>
      </c>
    </row>
    <row r="18" spans="1:22" x14ac:dyDescent="0.2">
      <c r="A18" s="95"/>
      <c r="H18" s="95"/>
      <c r="S18" s="72"/>
      <c r="T18" s="72"/>
      <c r="U18" s="72"/>
      <c r="V18" s="43"/>
    </row>
    <row r="19" spans="1:22" x14ac:dyDescent="0.2">
      <c r="A19" s="105" t="s">
        <v>37</v>
      </c>
      <c r="B19" s="89"/>
      <c r="C19" s="89"/>
      <c r="D19" s="89"/>
      <c r="E19" s="89"/>
      <c r="F19" s="92">
        <f>F7</f>
        <v>44835</v>
      </c>
      <c r="G19" s="106"/>
      <c r="H19" s="107" t="s">
        <v>38</v>
      </c>
      <c r="I19" s="89"/>
      <c r="J19" s="89"/>
      <c r="K19" s="89"/>
      <c r="L19" s="89"/>
      <c r="O19" s="108" t="s">
        <v>84</v>
      </c>
      <c r="S19" s="73">
        <v>-110542174</v>
      </c>
      <c r="T19" s="73">
        <v>-102845548</v>
      </c>
      <c r="U19" s="73">
        <v>-107111</v>
      </c>
      <c r="V19" s="43">
        <f>S19-T19-U19</f>
        <v>-7589515</v>
      </c>
    </row>
    <row r="20" spans="1:22" x14ac:dyDescent="0.2">
      <c r="S20" s="72"/>
      <c r="T20" s="72"/>
      <c r="U20" s="72"/>
      <c r="V20" s="43"/>
    </row>
    <row r="21" spans="1:22" x14ac:dyDescent="0.2">
      <c r="A21" s="93" t="s">
        <v>39</v>
      </c>
      <c r="B21" s="109" t="s">
        <v>86</v>
      </c>
      <c r="F21" s="66">
        <v>1.511E-2</v>
      </c>
      <c r="G21" s="49"/>
      <c r="H21" s="50" t="s">
        <v>40</v>
      </c>
      <c r="I21" s="82" t="s">
        <v>41</v>
      </c>
      <c r="M21" s="61">
        <f>T27</f>
        <v>3.4326815734403972E-2</v>
      </c>
      <c r="O21" s="82" t="s">
        <v>42</v>
      </c>
      <c r="S21" s="73">
        <v>108445862</v>
      </c>
      <c r="T21" s="73">
        <v>97339402</v>
      </c>
      <c r="U21" s="73">
        <v>113673</v>
      </c>
      <c r="V21" s="45">
        <f>S21-T21-U21</f>
        <v>10992787</v>
      </c>
    </row>
    <row r="22" spans="1:22" x14ac:dyDescent="0.2">
      <c r="A22" s="95"/>
      <c r="B22" s="109"/>
      <c r="S22" s="43"/>
      <c r="T22" s="43"/>
      <c r="U22" s="43"/>
      <c r="V22" s="43"/>
    </row>
    <row r="23" spans="1:22" ht="13.5" thickBot="1" x14ac:dyDescent="0.25">
      <c r="A23" s="93" t="s">
        <v>43</v>
      </c>
      <c r="B23" s="82" t="s">
        <v>44</v>
      </c>
      <c r="F23" s="52">
        <f>F15</f>
        <v>97453075</v>
      </c>
      <c r="G23" s="42"/>
      <c r="H23" s="53" t="s">
        <v>45</v>
      </c>
      <c r="I23" s="82" t="s">
        <v>46</v>
      </c>
      <c r="M23" s="110">
        <f>F7</f>
        <v>44835</v>
      </c>
      <c r="O23" s="82" t="s">
        <v>47</v>
      </c>
      <c r="S23" s="41">
        <f>S17+S19+S21</f>
        <v>1419951340</v>
      </c>
      <c r="T23" s="41">
        <f>T17+T19+T21</f>
        <v>1369363961</v>
      </c>
      <c r="U23" s="41">
        <f>U17+U19+U21</f>
        <v>1844971</v>
      </c>
      <c r="V23" s="41">
        <f>V17+V19+V21</f>
        <v>48742408</v>
      </c>
    </row>
    <row r="24" spans="1:22" x14ac:dyDescent="0.2">
      <c r="A24" s="95"/>
    </row>
    <row r="25" spans="1:22" x14ac:dyDescent="0.2">
      <c r="A25" s="98" t="s">
        <v>48</v>
      </c>
      <c r="B25" s="99" t="s">
        <v>49</v>
      </c>
      <c r="C25" s="99"/>
      <c r="D25" s="99"/>
      <c r="E25" s="99"/>
      <c r="F25" s="70">
        <v>-329804</v>
      </c>
      <c r="G25" s="42"/>
      <c r="H25" s="53" t="s">
        <v>50</v>
      </c>
      <c r="I25" s="82" t="s">
        <v>51</v>
      </c>
      <c r="M25" s="51">
        <f>F17/F9</f>
        <v>0.10136658787404908</v>
      </c>
      <c r="S25" s="82" t="s">
        <v>81</v>
      </c>
    </row>
    <row r="27" spans="1:22" ht="13.5" thickBot="1" x14ac:dyDescent="0.25">
      <c r="A27" s="93" t="s">
        <v>52</v>
      </c>
      <c r="B27" s="111" t="s">
        <v>53</v>
      </c>
      <c r="F27" s="100">
        <f>F23+F25</f>
        <v>97123271</v>
      </c>
      <c r="G27" s="112"/>
      <c r="H27" s="113" t="s">
        <v>54</v>
      </c>
      <c r="I27" s="89"/>
      <c r="J27" s="89"/>
      <c r="K27" s="89"/>
      <c r="L27" s="89"/>
      <c r="O27" s="103" t="s">
        <v>23</v>
      </c>
      <c r="P27" s="114">
        <f>V23</f>
        <v>48742408</v>
      </c>
      <c r="Q27" s="115" t="s">
        <v>55</v>
      </c>
      <c r="R27" s="114">
        <f>S23</f>
        <v>1419951340</v>
      </c>
      <c r="S27" s="103" t="s">
        <v>56</v>
      </c>
      <c r="T27" s="54">
        <f>P27/R27</f>
        <v>3.4326815734403972E-2</v>
      </c>
      <c r="U27" s="82" t="s">
        <v>57</v>
      </c>
    </row>
    <row r="28" spans="1:22" x14ac:dyDescent="0.2">
      <c r="U28" s="82" t="s">
        <v>58</v>
      </c>
    </row>
    <row r="29" spans="1:22" x14ac:dyDescent="0.2">
      <c r="A29" s="116" t="s">
        <v>59</v>
      </c>
      <c r="B29" s="82" t="s">
        <v>60</v>
      </c>
      <c r="F29" s="67">
        <v>1887485</v>
      </c>
      <c r="G29" s="55"/>
      <c r="H29" s="56" t="s">
        <v>61</v>
      </c>
      <c r="I29" s="82" t="s">
        <v>62</v>
      </c>
      <c r="M29" s="51">
        <f>1-M21</f>
        <v>0.96567318426559601</v>
      </c>
    </row>
    <row r="30" spans="1:22" x14ac:dyDescent="0.2">
      <c r="H30" s="95"/>
      <c r="I30" s="116"/>
    </row>
    <row r="31" spans="1:22" x14ac:dyDescent="0.2">
      <c r="A31" s="116" t="s">
        <v>63</v>
      </c>
      <c r="B31" s="82" t="s">
        <v>64</v>
      </c>
      <c r="G31" s="55"/>
      <c r="H31" s="56" t="s">
        <v>65</v>
      </c>
      <c r="I31" s="82" t="s">
        <v>66</v>
      </c>
      <c r="M31" s="48">
        <f>M13/M15</f>
        <v>2.5617518384230795E-2</v>
      </c>
    </row>
    <row r="32" spans="1:22" x14ac:dyDescent="0.2">
      <c r="B32" s="109" t="s">
        <v>67</v>
      </c>
      <c r="F32" s="57">
        <f>(F21*F27)</f>
        <v>1467532.62481</v>
      </c>
      <c r="H32" s="117"/>
    </row>
    <row r="33" spans="1:20" x14ac:dyDescent="0.2">
      <c r="G33" s="118"/>
      <c r="H33" s="115" t="s">
        <v>68</v>
      </c>
      <c r="I33" s="82" t="s">
        <v>69</v>
      </c>
      <c r="M33" s="48">
        <f>M31/M29</f>
        <v>2.652814513402189E-2</v>
      </c>
    </row>
    <row r="34" spans="1:20" ht="13.5" thickBot="1" x14ac:dyDescent="0.25">
      <c r="A34" s="116" t="s">
        <v>70</v>
      </c>
      <c r="B34" s="82" t="s">
        <v>71</v>
      </c>
      <c r="F34" s="119">
        <f>F29-F32</f>
        <v>419952.37519000005</v>
      </c>
      <c r="T34" s="42"/>
    </row>
    <row r="35" spans="1:20" ht="13.5" thickBot="1" x14ac:dyDescent="0.25">
      <c r="H35" s="115" t="s">
        <v>72</v>
      </c>
      <c r="I35" s="82" t="s">
        <v>73</v>
      </c>
      <c r="M35" s="58">
        <f>M33*100</f>
        <v>2.652814513402189</v>
      </c>
    </row>
    <row r="36" spans="1:20" x14ac:dyDescent="0.2">
      <c r="A36" s="120" t="s">
        <v>74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R36" s="82" t="s">
        <v>80</v>
      </c>
    </row>
    <row r="37" spans="1:20" x14ac:dyDescent="0.2">
      <c r="A37" s="1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9" spans="1:20" x14ac:dyDescent="0.2">
      <c r="A39" s="82" t="s">
        <v>75</v>
      </c>
      <c r="F39" s="121">
        <f>M35</f>
        <v>2.652814513402189</v>
      </c>
      <c r="G39" s="122" t="s">
        <v>111</v>
      </c>
      <c r="M39" s="116"/>
    </row>
    <row r="40" spans="1:20" x14ac:dyDescent="0.2">
      <c r="N40" s="123"/>
    </row>
    <row r="41" spans="1:20" x14ac:dyDescent="0.2">
      <c r="A41" s="124" t="s">
        <v>83</v>
      </c>
      <c r="C41" s="125">
        <v>44872</v>
      </c>
      <c r="E41" s="82" t="s">
        <v>76</v>
      </c>
      <c r="I41" s="109" t="s">
        <v>87</v>
      </c>
      <c r="N41" s="123"/>
    </row>
    <row r="43" spans="1:20" x14ac:dyDescent="0.2">
      <c r="A43" s="82" t="s">
        <v>77</v>
      </c>
      <c r="C43" s="126" t="s">
        <v>82</v>
      </c>
      <c r="F43" s="82" t="s">
        <v>78</v>
      </c>
      <c r="G43" s="127" t="s">
        <v>79</v>
      </c>
    </row>
    <row r="44" spans="1:20" x14ac:dyDescent="0.2">
      <c r="M44" s="128"/>
    </row>
    <row r="46" spans="1:20" x14ac:dyDescent="0.2">
      <c r="M46" s="83"/>
    </row>
    <row r="47" spans="1:20" x14ac:dyDescent="0.2">
      <c r="M47" s="129" t="s">
        <v>80</v>
      </c>
    </row>
    <row r="48" spans="1:20" x14ac:dyDescent="0.2">
      <c r="L48" s="82" t="s">
        <v>80</v>
      </c>
    </row>
    <row r="50" spans="1:13" x14ac:dyDescent="0.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3" x14ac:dyDescent="0.2">
      <c r="A51" s="142"/>
      <c r="B51" s="142"/>
      <c r="C51" s="142"/>
      <c r="D51" s="142"/>
      <c r="E51" s="142"/>
      <c r="F51" s="133"/>
      <c r="G51" s="142"/>
      <c r="H51" s="142"/>
      <c r="I51" s="142"/>
      <c r="J51" s="142"/>
      <c r="K51" s="142"/>
      <c r="L51" s="143"/>
      <c r="M51" s="142"/>
    </row>
    <row r="52" spans="1:13" ht="15" x14ac:dyDescent="0.35">
      <c r="A52" s="142"/>
      <c r="B52" s="142"/>
      <c r="C52" s="142"/>
      <c r="D52" s="142"/>
      <c r="E52" s="142"/>
      <c r="F52" s="144"/>
      <c r="G52" s="142"/>
      <c r="H52" s="142"/>
      <c r="I52" s="142"/>
      <c r="J52" s="142"/>
      <c r="K52" s="142"/>
      <c r="L52" s="142"/>
      <c r="M52" s="142"/>
    </row>
    <row r="53" spans="1:13" x14ac:dyDescent="0.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5" x14ac:dyDescent="0.35">
      <c r="A54" s="142"/>
      <c r="B54" s="142"/>
      <c r="C54" s="142"/>
      <c r="D54" s="142"/>
      <c r="E54" s="142"/>
      <c r="F54" s="136"/>
      <c r="G54" s="142"/>
      <c r="H54" s="142"/>
      <c r="I54" s="142"/>
      <c r="J54" s="142"/>
      <c r="K54" s="142"/>
      <c r="L54" s="142"/>
      <c r="M54" s="142"/>
    </row>
    <row r="55" spans="1:13" x14ac:dyDescent="0.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x14ac:dyDescent="0.2">
      <c r="A56" s="142"/>
      <c r="B56" s="142"/>
      <c r="C56" s="142"/>
      <c r="D56" s="142"/>
      <c r="E56" s="142"/>
      <c r="F56" s="137"/>
      <c r="G56" s="142"/>
      <c r="H56" s="142"/>
      <c r="I56" s="142"/>
      <c r="J56" s="142"/>
      <c r="K56" s="142"/>
      <c r="L56" s="142"/>
      <c r="M56" s="142"/>
    </row>
    <row r="57" spans="1:13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</row>
    <row r="58" spans="1:13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3" x14ac:dyDescent="0.2">
      <c r="A59" s="142"/>
      <c r="B59" s="142"/>
      <c r="C59" s="142"/>
      <c r="D59" s="142"/>
      <c r="E59" s="142"/>
      <c r="F59" s="145"/>
      <c r="G59" s="142"/>
      <c r="H59" s="142"/>
      <c r="I59" s="142"/>
      <c r="J59" s="142"/>
      <c r="K59" s="142"/>
      <c r="L59" s="142"/>
      <c r="M59" s="142"/>
    </row>
    <row r="60" spans="1:13" ht="15" x14ac:dyDescent="0.35">
      <c r="A60" s="142"/>
      <c r="B60" s="142"/>
      <c r="C60" s="142"/>
      <c r="D60" s="142"/>
      <c r="E60" s="142"/>
      <c r="F60" s="146"/>
      <c r="G60" s="142"/>
      <c r="H60" s="142"/>
      <c r="I60" s="142"/>
      <c r="J60" s="142"/>
      <c r="K60" s="142"/>
      <c r="L60" s="142"/>
      <c r="M60" s="142"/>
    </row>
    <row r="61" spans="1:13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</row>
    <row r="62" spans="1:13" ht="15" x14ac:dyDescent="0.35">
      <c r="A62" s="142"/>
      <c r="B62" s="142"/>
      <c r="C62" s="142"/>
      <c r="D62" s="142"/>
      <c r="E62" s="142"/>
      <c r="F62" s="147"/>
      <c r="G62" s="142"/>
      <c r="H62" s="142"/>
      <c r="I62" s="142"/>
      <c r="J62" s="142"/>
      <c r="K62" s="142"/>
      <c r="L62" s="142"/>
      <c r="M62" s="142"/>
    </row>
    <row r="63" spans="1:13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</row>
    <row r="64" spans="1:13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</row>
    <row r="65" spans="1:13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3" x14ac:dyDescent="0.2">
      <c r="A66" s="142"/>
      <c r="B66" s="142"/>
      <c r="C66" s="142"/>
      <c r="D66" s="142"/>
      <c r="E66" s="142"/>
      <c r="F66" s="141"/>
      <c r="G66" s="142"/>
      <c r="H66" s="142"/>
      <c r="I66" s="142"/>
      <c r="J66" s="142"/>
      <c r="K66" s="142"/>
      <c r="L66" s="142"/>
      <c r="M66" s="142"/>
    </row>
    <row r="67" spans="1:13" x14ac:dyDescent="0.2">
      <c r="A67" s="142"/>
      <c r="B67" s="142"/>
      <c r="C67" s="142"/>
      <c r="D67" s="142"/>
      <c r="E67" s="142"/>
      <c r="F67" s="141"/>
      <c r="G67" s="142"/>
      <c r="H67" s="142"/>
      <c r="I67" s="142"/>
      <c r="J67" s="142"/>
      <c r="K67" s="142"/>
      <c r="L67" s="142"/>
      <c r="M67" s="142"/>
    </row>
    <row r="68" spans="1:13" x14ac:dyDescent="0.2">
      <c r="A68" s="142"/>
      <c r="B68" s="142"/>
      <c r="C68" s="142"/>
      <c r="D68" s="142"/>
      <c r="E68" s="142"/>
      <c r="F68" s="141"/>
      <c r="G68" s="142"/>
      <c r="H68" s="142"/>
      <c r="I68" s="142"/>
      <c r="J68" s="142"/>
      <c r="K68" s="142"/>
      <c r="L68" s="142"/>
      <c r="M68" s="142"/>
    </row>
    <row r="69" spans="1:13" x14ac:dyDescent="0.2">
      <c r="A69" s="142"/>
      <c r="B69" s="142"/>
      <c r="C69" s="142"/>
      <c r="D69" s="142"/>
      <c r="E69" s="142"/>
      <c r="F69" s="141"/>
      <c r="G69" s="142"/>
      <c r="H69" s="142"/>
      <c r="I69" s="142"/>
      <c r="J69" s="142"/>
      <c r="K69" s="142"/>
      <c r="L69" s="142"/>
      <c r="M69" s="142"/>
    </row>
    <row r="70" spans="1:13" x14ac:dyDescent="0.2">
      <c r="F70" s="77"/>
    </row>
    <row r="71" spans="1:13" x14ac:dyDescent="0.2">
      <c r="F71" s="130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131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44197</v>
      </c>
      <c r="G7" s="8"/>
      <c r="H7" s="27" t="s">
        <v>7</v>
      </c>
      <c r="I7" s="25"/>
      <c r="J7" s="25"/>
      <c r="K7" s="25"/>
      <c r="L7" s="25"/>
      <c r="M7" s="35">
        <f>F7</f>
        <v>44197</v>
      </c>
      <c r="O7" s="148">
        <f>M7</f>
        <v>44197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131749471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-536156</v>
      </c>
    </row>
    <row r="11" spans="1:25" x14ac:dyDescent="0.2">
      <c r="A11" s="2" t="s">
        <v>12</v>
      </c>
      <c r="B11" t="s">
        <v>13</v>
      </c>
      <c r="F11" s="79">
        <v>133081859</v>
      </c>
      <c r="G11" s="42"/>
      <c r="H11" s="46"/>
      <c r="I11" t="s">
        <v>14</v>
      </c>
      <c r="M11" s="12">
        <f>F34</f>
        <v>214905.92660000001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284724</v>
      </c>
      <c r="G13" s="42"/>
      <c r="H13" s="46"/>
      <c r="I13" t="s">
        <v>18</v>
      </c>
      <c r="M13" s="6">
        <f>M10+M11-M12</f>
        <v>-321250.07339999999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133366583</v>
      </c>
      <c r="G15" s="42"/>
      <c r="H15" s="47" t="s">
        <v>26</v>
      </c>
      <c r="I15" t="s">
        <v>27</v>
      </c>
      <c r="M15" s="70">
        <v>135078458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-1617112</v>
      </c>
      <c r="G17" s="42"/>
      <c r="H17" s="47" t="s">
        <v>34</v>
      </c>
      <c r="I17" t="s">
        <v>35</v>
      </c>
      <c r="M17" s="80">
        <v>-3.9699999999999996E-3</v>
      </c>
      <c r="O17" t="s">
        <v>36</v>
      </c>
      <c r="S17" s="71">
        <v>1342733977</v>
      </c>
      <c r="T17" s="71">
        <v>1307243257</v>
      </c>
      <c r="U17" s="71">
        <v>2214134</v>
      </c>
      <c r="V17" s="43">
        <f>S17-T17-U17</f>
        <v>33276586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44197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-125294291</v>
      </c>
      <c r="T19" s="73">
        <v>-123051881</v>
      </c>
      <c r="U19" s="73">
        <v>-267210</v>
      </c>
      <c r="V19" s="43">
        <f>S19-T19-U19</f>
        <v>-1975200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-6.0499999999999998E-3</v>
      </c>
      <c r="G21" s="49"/>
      <c r="H21" s="50" t="s">
        <v>40</v>
      </c>
      <c r="I21" t="s">
        <v>41</v>
      </c>
      <c r="M21" s="61">
        <f>T27</f>
        <v>2.2001565789340243E-2</v>
      </c>
      <c r="O21" t="s">
        <v>42</v>
      </c>
      <c r="S21" s="73">
        <v>131749471</v>
      </c>
      <c r="T21" s="73">
        <v>133081859</v>
      </c>
      <c r="U21" s="73">
        <v>284724</v>
      </c>
      <c r="V21" s="45">
        <f>S21-T21-U21</f>
        <v>-1617112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133366583</v>
      </c>
      <c r="G23" s="42"/>
      <c r="H23" s="53" t="s">
        <v>45</v>
      </c>
      <c r="I23" t="s">
        <v>46</v>
      </c>
      <c r="M23" s="36">
        <f>F7</f>
        <v>44197</v>
      </c>
      <c r="O23" t="s">
        <v>47</v>
      </c>
      <c r="S23" s="41">
        <f>S17+S19+S21</f>
        <v>1349189157</v>
      </c>
      <c r="T23" s="41">
        <f>T17+T19+T21</f>
        <v>1317273235</v>
      </c>
      <c r="U23" s="41">
        <f>U17+U19+U21</f>
        <v>2231648</v>
      </c>
      <c r="V23" s="41">
        <f>V17+V19+V21</f>
        <v>29684274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-47091</v>
      </c>
      <c r="G25" s="42"/>
      <c r="H25" s="53" t="s">
        <v>50</v>
      </c>
      <c r="I25" t="s">
        <v>51</v>
      </c>
      <c r="M25" s="51">
        <f>F17/F9</f>
        <v>-1.2274144159561748E-2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133319492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29684274</v>
      </c>
      <c r="Q27" s="17" t="s">
        <v>55</v>
      </c>
      <c r="R27" s="33">
        <f>S23</f>
        <v>1349189157</v>
      </c>
      <c r="S27" s="29" t="s">
        <v>56</v>
      </c>
      <c r="T27" s="54">
        <f>P27/R27</f>
        <v>2.2001565789340243E-2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-591677</v>
      </c>
      <c r="G29" s="55"/>
      <c r="H29" s="56" t="s">
        <v>61</v>
      </c>
      <c r="I29" t="s">
        <v>62</v>
      </c>
      <c r="M29" s="51">
        <f>1-M21</f>
        <v>0.97799843421065979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-2.3782480060588196E-3</v>
      </c>
    </row>
    <row r="32" spans="1:22" x14ac:dyDescent="0.2">
      <c r="B32" s="15" t="s">
        <v>67</v>
      </c>
      <c r="F32" s="57">
        <f>(F21*F27)</f>
        <v>-806582.92660000001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-2.4317503207234659E-3</v>
      </c>
    </row>
    <row r="34" spans="1:20" ht="13.5" thickBot="1" x14ac:dyDescent="0.25">
      <c r="A34" s="1" t="s">
        <v>70</v>
      </c>
      <c r="B34" t="s">
        <v>71</v>
      </c>
      <c r="F34" s="7">
        <f>F29-F32</f>
        <v>214905.92660000001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-0.24317503207234659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-0.24317503207234659</v>
      </c>
      <c r="G39" s="68" t="s">
        <v>90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44232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</row>
    <row r="49" spans="1:14" x14ac:dyDescent="0.2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  <c r="N51" s="132"/>
    </row>
    <row r="52" spans="1:14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  <c r="N52" s="132"/>
    </row>
    <row r="53" spans="1:14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1:14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  <c r="N54" s="132"/>
    </row>
    <row r="55" spans="1:14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  <c r="N56" s="132"/>
    </row>
    <row r="57" spans="1:14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14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  <c r="N59" s="132"/>
    </row>
    <row r="60" spans="1:14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  <c r="N60" s="132"/>
    </row>
    <row r="61" spans="1:14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  <c r="N62" s="132"/>
    </row>
    <row r="63" spans="1:14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14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  <c r="N66" s="132"/>
    </row>
    <row r="67" spans="1:14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  <c r="N67" s="132"/>
    </row>
    <row r="68" spans="1:14" x14ac:dyDescent="0.2">
      <c r="A68" s="132"/>
      <c r="B68" s="132"/>
      <c r="C68" s="132"/>
      <c r="D68" s="132"/>
      <c r="E68" s="132"/>
      <c r="F68" s="141"/>
      <c r="G68" s="132"/>
      <c r="H68" s="132"/>
      <c r="I68" s="132"/>
      <c r="J68" s="132"/>
      <c r="K68" s="132"/>
      <c r="L68" s="132"/>
      <c r="M68" s="132"/>
      <c r="N68" s="132"/>
    </row>
    <row r="69" spans="1:14" x14ac:dyDescent="0.2">
      <c r="A69" s="132"/>
      <c r="B69" s="132"/>
      <c r="C69" s="132"/>
      <c r="D69" s="132"/>
      <c r="E69" s="132"/>
      <c r="F69" s="141"/>
      <c r="G69" s="132"/>
      <c r="H69" s="132"/>
      <c r="I69" s="132"/>
      <c r="J69" s="132"/>
      <c r="K69" s="132"/>
      <c r="L69" s="132"/>
      <c r="M69" s="132"/>
      <c r="N69" s="132"/>
    </row>
    <row r="70" spans="1:14" x14ac:dyDescent="0.2">
      <c r="A70" s="132"/>
      <c r="B70" s="132"/>
      <c r="C70" s="132"/>
      <c r="D70" s="132"/>
      <c r="E70" s="132"/>
      <c r="F70" s="141"/>
      <c r="G70" s="132"/>
      <c r="H70" s="132"/>
      <c r="I70" s="132"/>
      <c r="J70" s="132"/>
      <c r="K70" s="132"/>
      <c r="L70" s="132"/>
      <c r="M70" s="132"/>
      <c r="N70" s="132"/>
    </row>
    <row r="71" spans="1:14" x14ac:dyDescent="0.2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pans="1:14" x14ac:dyDescent="0.2">
      <c r="A72" s="132"/>
      <c r="B72" s="132"/>
      <c r="C72" s="132"/>
      <c r="D72" s="132"/>
      <c r="E72" s="132"/>
      <c r="F72" s="141"/>
      <c r="G72" s="132"/>
      <c r="H72" s="132"/>
      <c r="I72" s="132"/>
      <c r="J72" s="132"/>
      <c r="K72" s="132"/>
      <c r="L72" s="132"/>
      <c r="M72" s="132"/>
      <c r="N72" s="132"/>
    </row>
    <row r="73" spans="1:14" x14ac:dyDescent="0.2">
      <c r="F73" s="77"/>
    </row>
    <row r="74" spans="1:14" x14ac:dyDescent="0.2">
      <c r="F74" s="77"/>
    </row>
    <row r="75" spans="1:14" x14ac:dyDescent="0.2">
      <c r="F75" s="77"/>
    </row>
    <row r="76" spans="1:14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Y76"/>
  <sheetViews>
    <sheetView topLeftCell="A13" zoomScaleNormal="100" workbookViewId="0">
      <selection activeCell="F7" sqref="F7"/>
    </sheetView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44228</v>
      </c>
      <c r="G7" s="8"/>
      <c r="H7" s="27" t="s">
        <v>7</v>
      </c>
      <c r="I7" s="25"/>
      <c r="J7" s="25"/>
      <c r="K7" s="25"/>
      <c r="L7" s="25"/>
      <c r="M7" s="35">
        <f>F7</f>
        <v>44228</v>
      </c>
      <c r="O7" s="148">
        <f>M7</f>
        <v>44228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135078458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-636904</v>
      </c>
    </row>
    <row r="11" spans="1:25" x14ac:dyDescent="0.2">
      <c r="A11" s="2" t="s">
        <v>12</v>
      </c>
      <c r="B11" t="s">
        <v>13</v>
      </c>
      <c r="F11" s="79">
        <v>130263384</v>
      </c>
      <c r="G11" s="42"/>
      <c r="H11" s="46"/>
      <c r="I11" t="s">
        <v>14</v>
      </c>
      <c r="M11" s="12">
        <f>F34</f>
        <v>8641.3835200000321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287523</v>
      </c>
      <c r="G13" s="42"/>
      <c r="H13" s="46"/>
      <c r="I13" t="s">
        <v>18</v>
      </c>
      <c r="M13" s="6">
        <f>M10+M11-M12</f>
        <v>-628262.61647999997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130550907</v>
      </c>
      <c r="G15" s="42"/>
      <c r="H15" s="47" t="s">
        <v>26</v>
      </c>
      <c r="I15" t="s">
        <v>27</v>
      </c>
      <c r="M15" s="70">
        <v>130557089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4527551</v>
      </c>
      <c r="G17" s="42"/>
      <c r="H17" s="47" t="s">
        <v>34</v>
      </c>
      <c r="I17" t="s">
        <v>35</v>
      </c>
      <c r="M17" s="80">
        <v>-4.8799999999999998E-3</v>
      </c>
      <c r="O17" t="s">
        <v>36</v>
      </c>
      <c r="S17" s="71">
        <v>1349189157</v>
      </c>
      <c r="T17" s="71">
        <v>1317273235</v>
      </c>
      <c r="U17" s="71">
        <v>2231648</v>
      </c>
      <c r="V17" s="43">
        <f>S17-T17-U17</f>
        <v>29684274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44228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-127161395</v>
      </c>
      <c r="T19" s="73">
        <v>-125620106</v>
      </c>
      <c r="U19" s="73">
        <v>-248827</v>
      </c>
      <c r="V19" s="43">
        <f>S19-T19-U19</f>
        <v>-1292462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-3.98E-3</v>
      </c>
      <c r="G21" s="49"/>
      <c r="H21" s="50" t="s">
        <v>40</v>
      </c>
      <c r="I21" t="s">
        <v>41</v>
      </c>
      <c r="M21" s="61">
        <f>T27</f>
        <v>2.4257027574451761E-2</v>
      </c>
      <c r="O21" t="s">
        <v>42</v>
      </c>
      <c r="S21" s="73">
        <v>135078458</v>
      </c>
      <c r="T21" s="73">
        <v>130263384</v>
      </c>
      <c r="U21" s="73">
        <v>287523</v>
      </c>
      <c r="V21" s="45">
        <f>S21-T21-U21</f>
        <v>4527551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130550907</v>
      </c>
      <c r="G23" s="42"/>
      <c r="H23" s="53" t="s">
        <v>45</v>
      </c>
      <c r="I23" t="s">
        <v>46</v>
      </c>
      <c r="M23" s="36">
        <f>F7</f>
        <v>44228</v>
      </c>
      <c r="O23" t="s">
        <v>47</v>
      </c>
      <c r="S23" s="41">
        <f>S17+S19+S21</f>
        <v>1357106220</v>
      </c>
      <c r="T23" s="41">
        <f>T17+T19+T21</f>
        <v>1321916513</v>
      </c>
      <c r="U23" s="41">
        <f>U17+U19+U21</f>
        <v>2270344</v>
      </c>
      <c r="V23" s="41">
        <f>V17+V19+V21</f>
        <v>32919363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-45283</v>
      </c>
      <c r="G25" s="42"/>
      <c r="H25" s="53" t="s">
        <v>50</v>
      </c>
      <c r="I25" t="s">
        <v>51</v>
      </c>
      <c r="M25" s="51">
        <f>F17/F9</f>
        <v>3.3517935184009875E-2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130505624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32919363</v>
      </c>
      <c r="Q27" s="17" t="s">
        <v>55</v>
      </c>
      <c r="R27" s="33">
        <f>S23</f>
        <v>1357106220</v>
      </c>
      <c r="S27" s="29" t="s">
        <v>56</v>
      </c>
      <c r="T27" s="54">
        <f>P27/R27</f>
        <v>2.4257027574451761E-2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-510771</v>
      </c>
      <c r="G29" s="55"/>
      <c r="H29" s="56" t="s">
        <v>61</v>
      </c>
      <c r="I29" t="s">
        <v>62</v>
      </c>
      <c r="M29" s="51">
        <f>1-M21</f>
        <v>0.97574297242554819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-4.8121677749723719E-3</v>
      </c>
    </row>
    <row r="32" spans="1:22" x14ac:dyDescent="0.2">
      <c r="B32" s="15" t="s">
        <v>67</v>
      </c>
      <c r="F32" s="57">
        <f>(F21*F27)</f>
        <v>-519412.38352000003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-4.9317985483513724E-3</v>
      </c>
    </row>
    <row r="34" spans="1:20" ht="13.5" thickBot="1" x14ac:dyDescent="0.25">
      <c r="A34" s="1" t="s">
        <v>70</v>
      </c>
      <c r="B34" t="s">
        <v>71</v>
      </c>
      <c r="F34" s="7">
        <f>F29-F32</f>
        <v>8641.3835200000321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-0.49317985483513727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-0.49317985483513727</v>
      </c>
      <c r="G39" s="68" t="s">
        <v>91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44260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4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  <c r="N51" s="132"/>
    </row>
    <row r="52" spans="1:14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  <c r="N52" s="132"/>
    </row>
    <row r="53" spans="1:14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1:14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  <c r="N54" s="132"/>
    </row>
    <row r="55" spans="1:14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  <c r="N56" s="132"/>
    </row>
    <row r="57" spans="1:14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14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  <c r="N59" s="132"/>
    </row>
    <row r="60" spans="1:14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  <c r="N60" s="132"/>
    </row>
    <row r="61" spans="1:14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  <c r="N62" s="132"/>
    </row>
    <row r="63" spans="1:14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14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  <c r="N66" s="132"/>
    </row>
    <row r="67" spans="1:14" x14ac:dyDescent="0.2">
      <c r="F67" s="76"/>
    </row>
    <row r="68" spans="1:14" x14ac:dyDescent="0.2">
      <c r="F68" s="76"/>
    </row>
    <row r="69" spans="1:14" x14ac:dyDescent="0.2">
      <c r="F69" s="77"/>
    </row>
    <row r="70" spans="1:14" x14ac:dyDescent="0.2">
      <c r="F70" s="77"/>
    </row>
    <row r="71" spans="1:14" x14ac:dyDescent="0.2">
      <c r="F71" s="63"/>
    </row>
    <row r="72" spans="1:14" x14ac:dyDescent="0.2">
      <c r="F72" s="77"/>
    </row>
    <row r="73" spans="1:14" x14ac:dyDescent="0.2">
      <c r="F73" s="77"/>
    </row>
    <row r="74" spans="1:14" x14ac:dyDescent="0.2">
      <c r="F74" s="77"/>
    </row>
    <row r="75" spans="1:14" x14ac:dyDescent="0.2">
      <c r="F75" s="77"/>
    </row>
    <row r="76" spans="1:14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44256</v>
      </c>
      <c r="G7" s="8"/>
      <c r="H7" s="27" t="s">
        <v>7</v>
      </c>
      <c r="I7" s="25"/>
      <c r="J7" s="25"/>
      <c r="K7" s="25"/>
      <c r="L7" s="25"/>
      <c r="M7" s="35">
        <f>F7</f>
        <v>44256</v>
      </c>
      <c r="O7" s="148">
        <f>M7</f>
        <v>44256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130557089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229820</v>
      </c>
    </row>
    <row r="11" spans="1:25" x14ac:dyDescent="0.2">
      <c r="A11" s="2" t="s">
        <v>12</v>
      </c>
      <c r="B11" t="s">
        <v>13</v>
      </c>
      <c r="F11" s="79">
        <v>117407055</v>
      </c>
      <c r="G11" s="42"/>
      <c r="H11" s="46"/>
      <c r="I11" t="s">
        <v>14</v>
      </c>
      <c r="M11" s="12">
        <f>F34</f>
        <v>-36491.030770000012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211372</v>
      </c>
      <c r="G13" s="42"/>
      <c r="H13" s="46"/>
      <c r="I13" t="s">
        <v>18</v>
      </c>
      <c r="M13" s="6">
        <f>M10+M11-M12</f>
        <v>193328.96922999999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117618427</v>
      </c>
      <c r="G15" s="42"/>
      <c r="H15" s="47" t="s">
        <v>26</v>
      </c>
      <c r="I15" t="s">
        <v>27</v>
      </c>
      <c r="M15" s="70">
        <v>106910995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12938662</v>
      </c>
      <c r="G17" s="42"/>
      <c r="H17" s="47" t="s">
        <v>34</v>
      </c>
      <c r="I17" t="s">
        <v>35</v>
      </c>
      <c r="M17" s="80">
        <v>2.15E-3</v>
      </c>
      <c r="O17" t="s">
        <v>36</v>
      </c>
      <c r="S17" s="71">
        <v>1357106220</v>
      </c>
      <c r="T17" s="71">
        <v>1321916513</v>
      </c>
      <c r="U17" s="71">
        <v>2270344</v>
      </c>
      <c r="V17" s="43">
        <f>S17-T17-U17</f>
        <v>32919363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44256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-122440566</v>
      </c>
      <c r="T19" s="73">
        <v>-113254805</v>
      </c>
      <c r="U19" s="73">
        <v>-195195</v>
      </c>
      <c r="V19" s="43">
        <f>S19-T19-U19</f>
        <v>-8990566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-2.4299999999999999E-3</v>
      </c>
      <c r="G21" s="49"/>
      <c r="H21" s="50" t="s">
        <v>40</v>
      </c>
      <c r="I21" t="s">
        <v>41</v>
      </c>
      <c r="M21" s="61">
        <f>T27</f>
        <v>2.7004720796685408E-2</v>
      </c>
      <c r="O21" t="s">
        <v>42</v>
      </c>
      <c r="S21" s="73">
        <v>130557089</v>
      </c>
      <c r="T21" s="73">
        <v>117407055</v>
      </c>
      <c r="U21" s="73">
        <v>211372</v>
      </c>
      <c r="V21" s="45">
        <f>S21-T21-U21</f>
        <v>12938662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117618427</v>
      </c>
      <c r="G23" s="42"/>
      <c r="H23" s="53" t="s">
        <v>45</v>
      </c>
      <c r="I23" t="s">
        <v>46</v>
      </c>
      <c r="M23" s="36">
        <f>F7</f>
        <v>44256</v>
      </c>
      <c r="O23" t="s">
        <v>47</v>
      </c>
      <c r="S23" s="41">
        <f>S17+S19+S21</f>
        <v>1365222743</v>
      </c>
      <c r="T23" s="41">
        <f>T17+T19+T21</f>
        <v>1326068763</v>
      </c>
      <c r="U23" s="41">
        <f>U17+U19+U21</f>
        <v>2286521</v>
      </c>
      <c r="V23" s="41">
        <f>V17+V19+V21</f>
        <v>36867459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-433666</v>
      </c>
      <c r="G25" s="42"/>
      <c r="H25" s="53" t="s">
        <v>50</v>
      </c>
      <c r="I25" t="s">
        <v>51</v>
      </c>
      <c r="M25" s="51">
        <f>F17/F9</f>
        <v>9.910348108328304E-2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117184761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36867459</v>
      </c>
      <c r="Q27" s="17" t="s">
        <v>55</v>
      </c>
      <c r="R27" s="33">
        <f>S23</f>
        <v>1365222743</v>
      </c>
      <c r="S27" s="29" t="s">
        <v>56</v>
      </c>
      <c r="T27" s="54">
        <f>P27/R27</f>
        <v>2.7004720796685408E-2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-321250</v>
      </c>
      <c r="G29" s="55"/>
      <c r="H29" s="56" t="s">
        <v>61</v>
      </c>
      <c r="I29" t="s">
        <v>62</v>
      </c>
      <c r="M29" s="51">
        <f>1-M21</f>
        <v>0.97299527920331463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1.808316995179027E-3</v>
      </c>
    </row>
    <row r="32" spans="1:22" x14ac:dyDescent="0.2">
      <c r="B32" s="15" t="s">
        <v>67</v>
      </c>
      <c r="F32" s="57">
        <f>(F21*F27)</f>
        <v>-284758.96922999999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1.8585054150105137E-3</v>
      </c>
    </row>
    <row r="34" spans="1:20" ht="13.5" thickBot="1" x14ac:dyDescent="0.25">
      <c r="A34" s="1" t="s">
        <v>70</v>
      </c>
      <c r="B34" t="s">
        <v>71</v>
      </c>
      <c r="F34" s="7">
        <f>F29-F32</f>
        <v>-36491.030770000012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0.18585054150105138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0.18585054150105138</v>
      </c>
      <c r="G39" s="68" t="s">
        <v>92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44293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49" spans="1:13" x14ac:dyDescent="0.2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1:13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</row>
    <row r="52" spans="1:13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</row>
    <row r="53" spans="1:13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</row>
    <row r="54" spans="1:13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</row>
    <row r="55" spans="1:13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</row>
    <row r="57" spans="1:13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</row>
    <row r="60" spans="1:13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</row>
    <row r="61" spans="1:13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</row>
    <row r="62" spans="1:13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</row>
    <row r="63" spans="1:13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4" spans="1:13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</row>
    <row r="67" spans="1:13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</row>
    <row r="68" spans="1:13" x14ac:dyDescent="0.2">
      <c r="F68" s="76"/>
    </row>
    <row r="69" spans="1:13" x14ac:dyDescent="0.2">
      <c r="F69" s="77"/>
    </row>
    <row r="70" spans="1:13" x14ac:dyDescent="0.2">
      <c r="F70" s="77"/>
    </row>
    <row r="71" spans="1:13" x14ac:dyDescent="0.2">
      <c r="F71" s="63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44287</v>
      </c>
      <c r="G7" s="8"/>
      <c r="H7" s="27" t="s">
        <v>7</v>
      </c>
      <c r="I7" s="25"/>
      <c r="J7" s="25"/>
      <c r="K7" s="25"/>
      <c r="L7" s="25"/>
      <c r="M7" s="35">
        <f>F7</f>
        <v>44287</v>
      </c>
      <c r="O7" s="148">
        <f>M7</f>
        <v>44287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106910995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-405265</v>
      </c>
    </row>
    <row r="11" spans="1:25" x14ac:dyDescent="0.2">
      <c r="A11" s="2" t="s">
        <v>12</v>
      </c>
      <c r="B11" t="s">
        <v>13</v>
      </c>
      <c r="F11" s="79">
        <v>101547752</v>
      </c>
      <c r="G11" s="42"/>
      <c r="H11" s="46"/>
      <c r="I11" t="s">
        <v>14</v>
      </c>
      <c r="M11" s="12">
        <f>F34</f>
        <v>-127316.07663999998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152334</v>
      </c>
      <c r="G13" s="42"/>
      <c r="H13" s="46"/>
      <c r="I13" t="s">
        <v>18</v>
      </c>
      <c r="M13" s="6">
        <f>M10+M11-M12</f>
        <v>-532581.07663999998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101700086</v>
      </c>
      <c r="G15" s="42"/>
      <c r="H15" s="47" t="s">
        <v>26</v>
      </c>
      <c r="I15" t="s">
        <v>27</v>
      </c>
      <c r="M15" s="70">
        <v>96737728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5210909</v>
      </c>
      <c r="G17" s="42"/>
      <c r="H17" s="47" t="s">
        <v>34</v>
      </c>
      <c r="I17" t="s">
        <v>35</v>
      </c>
      <c r="M17" s="80">
        <v>-4.1900000000000001E-3</v>
      </c>
      <c r="O17" t="s">
        <v>36</v>
      </c>
      <c r="S17" s="71">
        <v>1365222743</v>
      </c>
      <c r="T17" s="71">
        <v>1326068763</v>
      </c>
      <c r="U17" s="71">
        <v>2286521</v>
      </c>
      <c r="V17" s="43">
        <f>S17-T17-U17</f>
        <v>36867459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44287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-108453153</v>
      </c>
      <c r="T19" s="73">
        <v>-102104064</v>
      </c>
      <c r="U19" s="73">
        <v>-162309</v>
      </c>
      <c r="V19" s="43">
        <f>S19-T19-U19</f>
        <v>-6186780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-4.9300000000000004E-3</v>
      </c>
      <c r="G21" s="49"/>
      <c r="H21" s="50" t="s">
        <v>40</v>
      </c>
      <c r="I21" t="s">
        <v>41</v>
      </c>
      <c r="M21" s="61">
        <f>T27</f>
        <v>2.6319644346920142E-2</v>
      </c>
      <c r="O21" t="s">
        <v>42</v>
      </c>
      <c r="S21" s="73">
        <v>106910995</v>
      </c>
      <c r="T21" s="73">
        <v>101547752</v>
      </c>
      <c r="U21" s="73">
        <v>152334</v>
      </c>
      <c r="V21" s="45">
        <f>S21-T21-U21</f>
        <v>5210909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101700086</v>
      </c>
      <c r="G23" s="42"/>
      <c r="H23" s="53" t="s">
        <v>45</v>
      </c>
      <c r="I23" t="s">
        <v>46</v>
      </c>
      <c r="M23" s="36">
        <f>F7</f>
        <v>44287</v>
      </c>
      <c r="O23" t="s">
        <v>47</v>
      </c>
      <c r="S23" s="41">
        <f>S17+S19+S21</f>
        <v>1363680585</v>
      </c>
      <c r="T23" s="41">
        <f>T17+T19+T21</f>
        <v>1325512451</v>
      </c>
      <c r="U23" s="41">
        <f>U17+U19+U21</f>
        <v>2276546</v>
      </c>
      <c r="V23" s="41">
        <f>V17+V19+V21</f>
        <v>35891588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-88134</v>
      </c>
      <c r="G25" s="42"/>
      <c r="H25" s="53" t="s">
        <v>50</v>
      </c>
      <c r="I25" t="s">
        <v>51</v>
      </c>
      <c r="M25" s="51">
        <f>F17/F9</f>
        <v>4.8740627659484413E-2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101611952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35891588</v>
      </c>
      <c r="Q27" s="17" t="s">
        <v>55</v>
      </c>
      <c r="R27" s="33">
        <f>S23</f>
        <v>1363680585</v>
      </c>
      <c r="S27" s="29" t="s">
        <v>56</v>
      </c>
      <c r="T27" s="54">
        <f>P27/R27</f>
        <v>2.6319644346920142E-2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-628263</v>
      </c>
      <c r="G29" s="55"/>
      <c r="H29" s="56" t="s">
        <v>61</v>
      </c>
      <c r="I29" t="s">
        <v>62</v>
      </c>
      <c r="M29" s="51">
        <f>1-M21</f>
        <v>0.97368035565307987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-5.5054122900219443E-3</v>
      </c>
    </row>
    <row r="32" spans="1:22" x14ac:dyDescent="0.2">
      <c r="B32" s="15" t="s">
        <v>67</v>
      </c>
      <c r="F32" s="57">
        <f>(F21*F27)</f>
        <v>-500946.92336000002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-5.6542296022078836E-3</v>
      </c>
    </row>
    <row r="34" spans="1:20" ht="13.5" thickBot="1" x14ac:dyDescent="0.25">
      <c r="A34" s="1" t="s">
        <v>70</v>
      </c>
      <c r="B34" t="s">
        <v>71</v>
      </c>
      <c r="F34" s="7">
        <f>F29-F32</f>
        <v>-127316.07663999998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-0.56542296022078831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-0.56542296022078831</v>
      </c>
      <c r="G39" s="68" t="s">
        <v>93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44323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3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</row>
    <row r="52" spans="1:13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</row>
    <row r="53" spans="1:13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</row>
    <row r="54" spans="1:13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</row>
    <row r="55" spans="1:13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</row>
    <row r="57" spans="1:13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</row>
    <row r="60" spans="1:13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</row>
    <row r="61" spans="1:13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</row>
    <row r="62" spans="1:13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</row>
    <row r="63" spans="1:13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4" spans="1:13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</row>
    <row r="67" spans="1:13" x14ac:dyDescent="0.2">
      <c r="F67" s="76"/>
    </row>
    <row r="68" spans="1:13" x14ac:dyDescent="0.2">
      <c r="F68" s="76"/>
    </row>
    <row r="69" spans="1:13" x14ac:dyDescent="0.2">
      <c r="F69" s="77"/>
    </row>
    <row r="70" spans="1:13" x14ac:dyDescent="0.2">
      <c r="F70" s="77"/>
    </row>
    <row r="71" spans="1:13" x14ac:dyDescent="0.2">
      <c r="F71" s="63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44317</v>
      </c>
      <c r="G7" s="8"/>
      <c r="H7" s="27" t="s">
        <v>7</v>
      </c>
      <c r="I7" s="25"/>
      <c r="J7" s="25"/>
      <c r="K7" s="25"/>
      <c r="L7" s="25"/>
      <c r="M7" s="35">
        <f>F7</f>
        <v>44317</v>
      </c>
      <c r="O7" s="148">
        <f>M7</f>
        <v>44317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96737728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-722090</v>
      </c>
    </row>
    <row r="11" spans="1:25" x14ac:dyDescent="0.2">
      <c r="A11" s="2" t="s">
        <v>12</v>
      </c>
      <c r="B11" t="s">
        <v>13</v>
      </c>
      <c r="F11" s="79">
        <v>90871582</v>
      </c>
      <c r="G11" s="42"/>
      <c r="H11" s="46"/>
      <c r="I11" t="s">
        <v>14</v>
      </c>
      <c r="M11" s="12">
        <f>F34</f>
        <v>24201.272039999982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139560</v>
      </c>
      <c r="G13" s="42"/>
      <c r="H13" s="46"/>
      <c r="I13" t="s">
        <v>18</v>
      </c>
      <c r="M13" s="6">
        <f>M10+M11-M12</f>
        <v>-697888.72796000005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91011142</v>
      </c>
      <c r="G15" s="42"/>
      <c r="H15" s="47" t="s">
        <v>26</v>
      </c>
      <c r="I15" t="s">
        <v>27</v>
      </c>
      <c r="M15" s="70">
        <v>102141500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5726586</v>
      </c>
      <c r="G17" s="42"/>
      <c r="H17" s="47" t="s">
        <v>34</v>
      </c>
      <c r="I17" t="s">
        <v>35</v>
      </c>
      <c r="M17" s="80">
        <v>-7.0699999999999999E-3</v>
      </c>
      <c r="O17" t="s">
        <v>36</v>
      </c>
      <c r="S17" s="71">
        <v>1363680585</v>
      </c>
      <c r="T17" s="71">
        <v>1325512451</v>
      </c>
      <c r="U17" s="71">
        <v>2276546</v>
      </c>
      <c r="V17" s="43">
        <f>S17-T17-U17</f>
        <v>35891588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44317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-93423735</v>
      </c>
      <c r="T19" s="73">
        <v>-90840040</v>
      </c>
      <c r="U19" s="73">
        <v>-147805</v>
      </c>
      <c r="V19" s="43">
        <f>S19-T19-U19</f>
        <v>-2435890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1.8600000000000001E-3</v>
      </c>
      <c r="G21" s="49"/>
      <c r="H21" s="50" t="s">
        <v>40</v>
      </c>
      <c r="I21" t="s">
        <v>41</v>
      </c>
      <c r="M21" s="61">
        <f>T27</f>
        <v>2.8663086621255055E-2</v>
      </c>
      <c r="O21" t="s">
        <v>42</v>
      </c>
      <c r="S21" s="73">
        <v>96737728</v>
      </c>
      <c r="T21" s="73">
        <v>90871582</v>
      </c>
      <c r="U21" s="73">
        <v>139560</v>
      </c>
      <c r="V21" s="45">
        <f>S21-T21-U21</f>
        <v>5726586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91011142</v>
      </c>
      <c r="G23" s="42"/>
      <c r="H23" s="53" t="s">
        <v>45</v>
      </c>
      <c r="I23" t="s">
        <v>46</v>
      </c>
      <c r="M23" s="36">
        <f>F7</f>
        <v>44317</v>
      </c>
      <c r="O23" t="s">
        <v>47</v>
      </c>
      <c r="S23" s="41">
        <f>S17+S19+S21</f>
        <v>1366994578</v>
      </c>
      <c r="T23" s="41">
        <f>T17+T19+T21</f>
        <v>1325543993</v>
      </c>
      <c r="U23" s="41">
        <f>U17+U19+U21</f>
        <v>2268301</v>
      </c>
      <c r="V23" s="41">
        <f>V17+V19+V21</f>
        <v>39182284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-82256</v>
      </c>
      <c r="G25" s="42"/>
      <c r="H25" s="53" t="s">
        <v>50</v>
      </c>
      <c r="I25" t="s">
        <v>51</v>
      </c>
      <c r="M25" s="51">
        <f>F17/F9</f>
        <v>5.9197028071612347E-2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90928886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39182284</v>
      </c>
      <c r="Q27" s="17" t="s">
        <v>55</v>
      </c>
      <c r="R27" s="33">
        <f>S23</f>
        <v>1366994578</v>
      </c>
      <c r="S27" s="29" t="s">
        <v>56</v>
      </c>
      <c r="T27" s="54">
        <f>P27/R27</f>
        <v>2.8663086621255055E-2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193329</v>
      </c>
      <c r="G29" s="55"/>
      <c r="H29" s="56" t="s">
        <v>61</v>
      </c>
      <c r="I29" t="s">
        <v>62</v>
      </c>
      <c r="M29" s="51">
        <f>1-M21</f>
        <v>0.97133691337874495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-6.8325678393209421E-3</v>
      </c>
    </row>
    <row r="32" spans="1:22" x14ac:dyDescent="0.2">
      <c r="B32" s="15" t="s">
        <v>67</v>
      </c>
      <c r="F32" s="57">
        <f>(F21*F27)</f>
        <v>169127.72796000002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-7.0341894199760311E-3</v>
      </c>
    </row>
    <row r="34" spans="1:20" ht="13.5" thickBot="1" x14ac:dyDescent="0.25">
      <c r="A34" s="1" t="s">
        <v>70</v>
      </c>
      <c r="B34" t="s">
        <v>71</v>
      </c>
      <c r="F34" s="7">
        <f>F29-F32</f>
        <v>24201.272039999982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-0.70341894199760313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-0.70341894199760313</v>
      </c>
      <c r="G39" s="68" t="s">
        <v>94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44355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3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</row>
    <row r="51" spans="1:13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</row>
    <row r="52" spans="1:13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</row>
    <row r="53" spans="1:13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</row>
    <row r="54" spans="1:13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</row>
    <row r="55" spans="1:13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1:13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</row>
    <row r="57" spans="1:13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</row>
    <row r="58" spans="1:13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</row>
    <row r="60" spans="1:13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</row>
    <row r="61" spans="1:13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</row>
    <row r="62" spans="1:13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</row>
    <row r="63" spans="1:13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4" spans="1:13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</row>
    <row r="67" spans="1:13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</row>
    <row r="68" spans="1:13" x14ac:dyDescent="0.2">
      <c r="A68" s="132"/>
      <c r="B68" s="132"/>
      <c r="C68" s="132"/>
      <c r="D68" s="132"/>
      <c r="E68" s="132"/>
      <c r="F68" s="141"/>
      <c r="G68" s="132"/>
      <c r="H68" s="132"/>
      <c r="I68" s="132"/>
      <c r="J68" s="132"/>
      <c r="K68" s="132"/>
      <c r="L68" s="132"/>
      <c r="M68" s="132"/>
    </row>
    <row r="69" spans="1:13" x14ac:dyDescent="0.2">
      <c r="F69" s="77"/>
    </row>
    <row r="70" spans="1:13" x14ac:dyDescent="0.2">
      <c r="F70" s="77"/>
    </row>
    <row r="71" spans="1:13" x14ac:dyDescent="0.2">
      <c r="F71" s="63"/>
    </row>
    <row r="72" spans="1:13" x14ac:dyDescent="0.2">
      <c r="F72" s="77"/>
    </row>
    <row r="73" spans="1:13" x14ac:dyDescent="0.2">
      <c r="F73" s="77"/>
    </row>
    <row r="74" spans="1:13" x14ac:dyDescent="0.2">
      <c r="F74" s="77"/>
    </row>
    <row r="75" spans="1:13" x14ac:dyDescent="0.2">
      <c r="F75" s="77"/>
    </row>
    <row r="76" spans="1:13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44348</v>
      </c>
      <c r="G7" s="8"/>
      <c r="H7" s="27" t="s">
        <v>7</v>
      </c>
      <c r="I7" s="25"/>
      <c r="J7" s="25"/>
      <c r="K7" s="25"/>
      <c r="L7" s="25"/>
      <c r="M7" s="35">
        <f>F7</f>
        <v>44348</v>
      </c>
      <c r="O7" s="148">
        <f>M7</f>
        <v>44348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102141500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-547447</v>
      </c>
    </row>
    <row r="11" spans="1:25" x14ac:dyDescent="0.2">
      <c r="A11" s="2" t="s">
        <v>12</v>
      </c>
      <c r="B11" t="s">
        <v>13</v>
      </c>
      <c r="F11" s="79">
        <v>105386734</v>
      </c>
      <c r="G11" s="42"/>
      <c r="H11" s="46"/>
      <c r="I11" t="s">
        <v>14</v>
      </c>
      <c r="M11" s="12">
        <f>F34</f>
        <v>63064.865549999988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128971</v>
      </c>
      <c r="G13" s="42"/>
      <c r="H13" s="46"/>
      <c r="I13" t="s">
        <v>18</v>
      </c>
      <c r="M13" s="6">
        <f>M10+M11-M12</f>
        <v>-484382.13445000001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105515705</v>
      </c>
      <c r="G15" s="42"/>
      <c r="H15" s="47" t="s">
        <v>26</v>
      </c>
      <c r="I15" t="s">
        <v>27</v>
      </c>
      <c r="M15" s="70">
        <v>117478147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-3374205</v>
      </c>
      <c r="G17" s="42"/>
      <c r="H17" s="47" t="s">
        <v>34</v>
      </c>
      <c r="I17" t="s">
        <v>35</v>
      </c>
      <c r="M17" s="80">
        <v>-4.6600000000000001E-3</v>
      </c>
      <c r="O17" t="s">
        <v>36</v>
      </c>
      <c r="S17" s="71">
        <v>1366994578</v>
      </c>
      <c r="T17" s="71">
        <v>1325543993</v>
      </c>
      <c r="U17" s="71">
        <v>2268301</v>
      </c>
      <c r="V17" s="43">
        <f>S17-T17-U17</f>
        <v>39182284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44348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-99192953</v>
      </c>
      <c r="T19" s="73">
        <v>-101539937</v>
      </c>
      <c r="U19" s="73">
        <v>-142549</v>
      </c>
      <c r="V19" s="43">
        <f>S19-T19-U19</f>
        <v>2489533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-5.6499999999999996E-3</v>
      </c>
      <c r="G21" s="49"/>
      <c r="H21" s="50" t="s">
        <v>40</v>
      </c>
      <c r="I21" t="s">
        <v>41</v>
      </c>
      <c r="M21" s="61">
        <f>T27</f>
        <v>2.7955621880287912E-2</v>
      </c>
      <c r="O21" t="s">
        <v>42</v>
      </c>
      <c r="S21" s="73">
        <v>102141500</v>
      </c>
      <c r="T21" s="73">
        <v>105386734</v>
      </c>
      <c r="U21" s="73">
        <v>128971</v>
      </c>
      <c r="V21" s="45">
        <f>S21-T21-U21</f>
        <v>-3374205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105515705</v>
      </c>
      <c r="G23" s="42"/>
      <c r="H23" s="53" t="s">
        <v>45</v>
      </c>
      <c r="I23" t="s">
        <v>46</v>
      </c>
      <c r="M23" s="36">
        <f>F7</f>
        <v>44348</v>
      </c>
      <c r="O23" t="s">
        <v>47</v>
      </c>
      <c r="S23" s="41">
        <f>S17+S19+S21</f>
        <v>1369943125</v>
      </c>
      <c r="T23" s="41">
        <f>T17+T19+T21</f>
        <v>1329390790</v>
      </c>
      <c r="U23" s="41">
        <f>U17+U19+U21</f>
        <v>2254723</v>
      </c>
      <c r="V23" s="41">
        <f>V17+V19+V21</f>
        <v>38297612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-91658</v>
      </c>
      <c r="G25" s="42"/>
      <c r="H25" s="53" t="s">
        <v>50</v>
      </c>
      <c r="I25" t="s">
        <v>51</v>
      </c>
      <c r="M25" s="51">
        <f>F17/F9</f>
        <v>-3.3034613746616211E-2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105424047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38297612</v>
      </c>
      <c r="Q27" s="17" t="s">
        <v>55</v>
      </c>
      <c r="R27" s="33">
        <f>S23</f>
        <v>1369943125</v>
      </c>
      <c r="S27" s="29" t="s">
        <v>56</v>
      </c>
      <c r="T27" s="54">
        <f>P27/R27</f>
        <v>2.7955621880287912E-2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-532581</v>
      </c>
      <c r="G29" s="55"/>
      <c r="H29" s="56" t="s">
        <v>61</v>
      </c>
      <c r="I29" t="s">
        <v>62</v>
      </c>
      <c r="M29" s="51">
        <f>1-M21</f>
        <v>0.97204437811971212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-4.1231679833186336E-3</v>
      </c>
    </row>
    <row r="32" spans="1:22" x14ac:dyDescent="0.2">
      <c r="B32" s="15" t="s">
        <v>67</v>
      </c>
      <c r="F32" s="57">
        <f>(F21*F27)</f>
        <v>-595645.86554999999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-4.2417487062620975E-3</v>
      </c>
    </row>
    <row r="34" spans="1:20" ht="13.5" thickBot="1" x14ac:dyDescent="0.25">
      <c r="A34" s="1" t="s">
        <v>70</v>
      </c>
      <c r="B34" t="s">
        <v>71</v>
      </c>
      <c r="F34" s="7">
        <f>F29-F32</f>
        <v>63064.865549999988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-0.42417487062620973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-0.42417487062620973</v>
      </c>
      <c r="G39" s="68" t="s">
        <v>95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44384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4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  <c r="N51" s="132"/>
    </row>
    <row r="52" spans="1:14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  <c r="N52" s="132"/>
    </row>
    <row r="53" spans="1:14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</row>
    <row r="54" spans="1:14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  <c r="N54" s="132"/>
    </row>
    <row r="55" spans="1:14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</row>
    <row r="56" spans="1:14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  <c r="N56" s="132"/>
    </row>
    <row r="57" spans="1:14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1:14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  <c r="N59" s="132"/>
    </row>
    <row r="60" spans="1:14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  <c r="N60" s="132"/>
    </row>
    <row r="61" spans="1:14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</row>
    <row r="62" spans="1:14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  <c r="N62" s="132"/>
    </row>
    <row r="63" spans="1:14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</row>
    <row r="64" spans="1:14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</row>
    <row r="65" spans="1:14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</row>
    <row r="66" spans="1:14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  <c r="N66" s="132"/>
    </row>
    <row r="67" spans="1:14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  <c r="N67" s="132"/>
    </row>
    <row r="68" spans="1:14" x14ac:dyDescent="0.2">
      <c r="F68" s="76"/>
    </row>
    <row r="69" spans="1:14" x14ac:dyDescent="0.2">
      <c r="F69" s="77"/>
    </row>
    <row r="70" spans="1:14" x14ac:dyDescent="0.2">
      <c r="F70" s="77"/>
    </row>
    <row r="71" spans="1:14" x14ac:dyDescent="0.2">
      <c r="F71" s="63"/>
    </row>
    <row r="72" spans="1:14" x14ac:dyDescent="0.2">
      <c r="F72" s="77"/>
    </row>
    <row r="73" spans="1:14" x14ac:dyDescent="0.2">
      <c r="F73" s="77"/>
    </row>
    <row r="74" spans="1:14" x14ac:dyDescent="0.2">
      <c r="F74" s="77"/>
    </row>
    <row r="75" spans="1:14" x14ac:dyDescent="0.2">
      <c r="F75" s="77"/>
    </row>
    <row r="76" spans="1:14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Y76"/>
  <sheetViews>
    <sheetView zoomScaleNormal="100" workbookViewId="0"/>
  </sheetViews>
  <sheetFormatPr defaultColWidth="9.140625" defaultRowHeight="12.75" x14ac:dyDescent="0.2"/>
  <cols>
    <col min="1" max="1" width="3.140625" customWidth="1"/>
    <col min="3" max="3" width="9.85546875" bestFit="1" customWidth="1"/>
    <col min="5" max="6" width="13.85546875" customWidth="1"/>
    <col min="7" max="7" width="3" customWidth="1"/>
    <col min="8" max="8" width="4.140625" customWidth="1"/>
    <col min="12" max="12" width="16.42578125" customWidth="1"/>
    <col min="13" max="13" width="17" bestFit="1" customWidth="1"/>
    <col min="14" max="14" width="10.5703125" customWidth="1"/>
    <col min="16" max="16" width="15.7109375" customWidth="1"/>
    <col min="18" max="18" width="15.85546875" customWidth="1"/>
    <col min="19" max="20" width="14.5703125" customWidth="1"/>
    <col min="21" max="21" width="12.7109375" customWidth="1"/>
    <col min="22" max="22" width="14.7109375" customWidth="1"/>
  </cols>
  <sheetData>
    <row r="1" spans="1:25" x14ac:dyDescent="0.2">
      <c r="M1" s="4" t="s">
        <v>80</v>
      </c>
      <c r="Y1" s="4" t="s">
        <v>80</v>
      </c>
    </row>
    <row r="2" spans="1:25" ht="15" x14ac:dyDescent="0.25">
      <c r="A2" s="2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25" ht="15" x14ac:dyDescent="0.25">
      <c r="A4" s="14" t="s">
        <v>1</v>
      </c>
      <c r="H4" s="14" t="s">
        <v>2</v>
      </c>
      <c r="O4" s="34" t="s">
        <v>3</v>
      </c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5" x14ac:dyDescent="0.25">
      <c r="O5" s="34" t="s">
        <v>4</v>
      </c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5" x14ac:dyDescent="0.25">
      <c r="O6" s="34" t="s">
        <v>5</v>
      </c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x14ac:dyDescent="0.2">
      <c r="A7" s="27" t="s">
        <v>6</v>
      </c>
      <c r="B7" s="25"/>
      <c r="C7" s="25"/>
      <c r="D7" s="25"/>
      <c r="E7" s="25"/>
      <c r="F7" s="81">
        <v>44378</v>
      </c>
      <c r="G7" s="8"/>
      <c r="H7" s="27" t="s">
        <v>7</v>
      </c>
      <c r="I7" s="25"/>
      <c r="J7" s="25"/>
      <c r="K7" s="25"/>
      <c r="L7" s="25"/>
      <c r="M7" s="35">
        <f>F7</f>
        <v>44378</v>
      </c>
      <c r="O7" s="148">
        <f>M7</f>
        <v>44378</v>
      </c>
      <c r="P7" s="148"/>
      <c r="Q7" s="148"/>
      <c r="R7" s="148"/>
      <c r="S7" s="148"/>
      <c r="T7" s="148"/>
      <c r="U7" s="148"/>
      <c r="V7" s="148"/>
      <c r="W7" s="148"/>
      <c r="X7" s="21"/>
      <c r="Y7" s="21"/>
    </row>
    <row r="8" spans="1:25" x14ac:dyDescent="0.2">
      <c r="R8" s="21"/>
    </row>
    <row r="9" spans="1:25" ht="13.5" thickBot="1" x14ac:dyDescent="0.25">
      <c r="A9" s="2" t="s">
        <v>8</v>
      </c>
      <c r="B9" t="s">
        <v>85</v>
      </c>
      <c r="F9" s="78">
        <v>117478147</v>
      </c>
      <c r="G9" s="42"/>
      <c r="H9" s="13" t="s">
        <v>9</v>
      </c>
      <c r="I9" t="s">
        <v>10</v>
      </c>
    </row>
    <row r="10" spans="1:25" ht="13.5" thickBot="1" x14ac:dyDescent="0.25">
      <c r="A10" s="3"/>
      <c r="F10" s="43"/>
      <c r="G10" s="43"/>
      <c r="H10" s="44"/>
      <c r="I10" t="s">
        <v>11</v>
      </c>
      <c r="M10" s="69">
        <v>-524579</v>
      </c>
    </row>
    <row r="11" spans="1:25" x14ac:dyDescent="0.2">
      <c r="A11" s="2" t="s">
        <v>12</v>
      </c>
      <c r="B11" t="s">
        <v>13</v>
      </c>
      <c r="F11" s="79">
        <v>120048325</v>
      </c>
      <c r="G11" s="42"/>
      <c r="H11" s="46"/>
      <c r="I11" t="s">
        <v>14</v>
      </c>
      <c r="M11" s="12">
        <f>F34</f>
        <v>145426.46074999997</v>
      </c>
    </row>
    <row r="12" spans="1:25" x14ac:dyDescent="0.2">
      <c r="A12" s="3"/>
      <c r="F12" s="43"/>
      <c r="G12" s="43"/>
      <c r="H12" s="44"/>
      <c r="I12" t="s">
        <v>15</v>
      </c>
      <c r="M12" s="5"/>
    </row>
    <row r="13" spans="1:25" ht="13.5" thickBot="1" x14ac:dyDescent="0.25">
      <c r="A13" s="75" t="s">
        <v>16</v>
      </c>
      <c r="B13" s="64" t="s">
        <v>17</v>
      </c>
      <c r="C13" s="64"/>
      <c r="D13" s="64"/>
      <c r="E13" s="64"/>
      <c r="F13" s="70">
        <v>137993</v>
      </c>
      <c r="G13" s="42"/>
      <c r="H13" s="46"/>
      <c r="I13" t="s">
        <v>18</v>
      </c>
      <c r="M13" s="6">
        <f>M10+M11-M12</f>
        <v>-379152.53925000003</v>
      </c>
      <c r="S13" s="31" t="s">
        <v>19</v>
      </c>
      <c r="T13" s="30"/>
      <c r="U13" s="30"/>
      <c r="V13" s="30"/>
    </row>
    <row r="14" spans="1:25" x14ac:dyDescent="0.2">
      <c r="A14" s="3"/>
      <c r="F14" s="43"/>
      <c r="G14" s="43"/>
      <c r="H14" s="44"/>
      <c r="S14" s="29" t="s">
        <v>20</v>
      </c>
      <c r="T14" s="29" t="s">
        <v>21</v>
      </c>
      <c r="U14" s="29" t="s">
        <v>22</v>
      </c>
      <c r="V14" s="29" t="s">
        <v>23</v>
      </c>
    </row>
    <row r="15" spans="1:25" ht="13.5" thickBot="1" x14ac:dyDescent="0.25">
      <c r="A15" s="2" t="s">
        <v>24</v>
      </c>
      <c r="B15" t="s">
        <v>25</v>
      </c>
      <c r="F15" s="41">
        <f>SUM(F11:F13)</f>
        <v>120186318</v>
      </c>
      <c r="G15" s="42"/>
      <c r="H15" s="47" t="s">
        <v>26</v>
      </c>
      <c r="I15" t="s">
        <v>27</v>
      </c>
      <c r="M15" s="70">
        <v>130234374</v>
      </c>
      <c r="S15" s="32" t="s">
        <v>28</v>
      </c>
      <c r="T15" s="32" t="s">
        <v>29</v>
      </c>
      <c r="U15" s="32" t="s">
        <v>30</v>
      </c>
      <c r="V15" s="32" t="s">
        <v>31</v>
      </c>
    </row>
    <row r="16" spans="1:25" x14ac:dyDescent="0.2">
      <c r="A16" s="3"/>
      <c r="F16" s="43"/>
      <c r="G16" s="43"/>
      <c r="H16" s="44"/>
    </row>
    <row r="17" spans="1:22" ht="13.5" thickBot="1" x14ac:dyDescent="0.25">
      <c r="A17" s="2" t="s">
        <v>32</v>
      </c>
      <c r="B17" t="s">
        <v>33</v>
      </c>
      <c r="F17" s="41">
        <f>F9-F15</f>
        <v>-2708171</v>
      </c>
      <c r="G17" s="42"/>
      <c r="H17" s="47" t="s">
        <v>34</v>
      </c>
      <c r="I17" t="s">
        <v>35</v>
      </c>
      <c r="M17" s="80">
        <v>-4.0299999999999997E-3</v>
      </c>
      <c r="O17" t="s">
        <v>36</v>
      </c>
      <c r="S17" s="71">
        <v>1369943125</v>
      </c>
      <c r="T17" s="71">
        <v>1329390790</v>
      </c>
      <c r="U17" s="71">
        <v>2254723</v>
      </c>
      <c r="V17" s="43">
        <f>S17-T17-U17</f>
        <v>38297612</v>
      </c>
    </row>
    <row r="18" spans="1:22" x14ac:dyDescent="0.2">
      <c r="A18" s="3"/>
      <c r="H18" s="3"/>
      <c r="S18" s="72"/>
      <c r="T18" s="72"/>
      <c r="U18" s="72"/>
      <c r="V18" s="43"/>
    </row>
    <row r="19" spans="1:22" x14ac:dyDescent="0.2">
      <c r="A19" s="28" t="s">
        <v>37</v>
      </c>
      <c r="B19" s="25"/>
      <c r="C19" s="25"/>
      <c r="D19" s="25"/>
      <c r="E19" s="25"/>
      <c r="F19" s="35">
        <f>F7</f>
        <v>44378</v>
      </c>
      <c r="G19" s="9"/>
      <c r="H19" s="26" t="s">
        <v>38</v>
      </c>
      <c r="I19" s="25"/>
      <c r="J19" s="25"/>
      <c r="K19" s="25"/>
      <c r="L19" s="25"/>
      <c r="O19" s="59" t="s">
        <v>84</v>
      </c>
      <c r="S19" s="73">
        <v>-113518183</v>
      </c>
      <c r="T19" s="73">
        <v>-122552536</v>
      </c>
      <c r="U19" s="73">
        <v>-161389</v>
      </c>
      <c r="V19" s="43">
        <f>S19-T19-U19</f>
        <v>9195742</v>
      </c>
    </row>
    <row r="20" spans="1:22" x14ac:dyDescent="0.2">
      <c r="S20" s="72"/>
      <c r="T20" s="72"/>
      <c r="U20" s="72"/>
      <c r="V20" s="43"/>
    </row>
    <row r="21" spans="1:22" x14ac:dyDescent="0.2">
      <c r="A21" s="2" t="s">
        <v>39</v>
      </c>
      <c r="B21" s="74" t="s">
        <v>86</v>
      </c>
      <c r="F21" s="66">
        <v>-7.0299999999999998E-3</v>
      </c>
      <c r="G21" s="49"/>
      <c r="H21" s="50" t="s">
        <v>40</v>
      </c>
      <c r="I21" t="s">
        <v>41</v>
      </c>
      <c r="M21" s="61">
        <f>T27</f>
        <v>3.2597046588342012E-2</v>
      </c>
      <c r="O21" t="s">
        <v>42</v>
      </c>
      <c r="S21" s="73">
        <v>117478147</v>
      </c>
      <c r="T21" s="73">
        <v>120048325</v>
      </c>
      <c r="U21" s="73">
        <v>137993</v>
      </c>
      <c r="V21" s="45">
        <f>S21-T21-U21</f>
        <v>-2708171</v>
      </c>
    </row>
    <row r="22" spans="1:22" x14ac:dyDescent="0.2">
      <c r="A22" s="3"/>
      <c r="B22" s="74"/>
      <c r="S22" s="43"/>
      <c r="T22" s="43"/>
      <c r="U22" s="43"/>
      <c r="V22" s="43"/>
    </row>
    <row r="23" spans="1:22" ht="13.5" thickBot="1" x14ac:dyDescent="0.25">
      <c r="A23" s="2" t="s">
        <v>43</v>
      </c>
      <c r="B23" t="s">
        <v>44</v>
      </c>
      <c r="F23" s="52">
        <f>F15</f>
        <v>120186318</v>
      </c>
      <c r="G23" s="42"/>
      <c r="H23" s="53" t="s">
        <v>45</v>
      </c>
      <c r="I23" t="s">
        <v>46</v>
      </c>
      <c r="M23" s="36">
        <f>F7</f>
        <v>44378</v>
      </c>
      <c r="O23" t="s">
        <v>47</v>
      </c>
      <c r="S23" s="41">
        <f>S17+S19+S21</f>
        <v>1373903089</v>
      </c>
      <c r="T23" s="41">
        <f>T17+T19+T21</f>
        <v>1326886579</v>
      </c>
      <c r="U23" s="41">
        <f>U17+U19+U21</f>
        <v>2231327</v>
      </c>
      <c r="V23" s="41">
        <f>V17+V19+V21</f>
        <v>44785183</v>
      </c>
    </row>
    <row r="24" spans="1:22" x14ac:dyDescent="0.2">
      <c r="A24" s="3"/>
    </row>
    <row r="25" spans="1:22" x14ac:dyDescent="0.2">
      <c r="A25" s="75" t="s">
        <v>48</v>
      </c>
      <c r="B25" s="64" t="s">
        <v>49</v>
      </c>
      <c r="C25" s="64"/>
      <c r="D25" s="64"/>
      <c r="E25" s="64"/>
      <c r="F25" s="70">
        <v>-226793</v>
      </c>
      <c r="G25" s="42"/>
      <c r="H25" s="53" t="s">
        <v>50</v>
      </c>
      <c r="I25" t="s">
        <v>51</v>
      </c>
      <c r="M25" s="51">
        <f>F17/F9</f>
        <v>-2.3052551211928802E-2</v>
      </c>
      <c r="S25" t="s">
        <v>81</v>
      </c>
    </row>
    <row r="27" spans="1:22" ht="13.5" thickBot="1" x14ac:dyDescent="0.25">
      <c r="A27" s="2" t="s">
        <v>52</v>
      </c>
      <c r="B27" s="37" t="s">
        <v>53</v>
      </c>
      <c r="F27" s="6">
        <f>F23+F25</f>
        <v>119959525</v>
      </c>
      <c r="G27" s="10"/>
      <c r="H27" s="24" t="s">
        <v>54</v>
      </c>
      <c r="I27" s="25"/>
      <c r="J27" s="25"/>
      <c r="K27" s="25"/>
      <c r="L27" s="25"/>
      <c r="O27" s="29" t="s">
        <v>23</v>
      </c>
      <c r="P27" s="33">
        <f>V23</f>
        <v>44785183</v>
      </c>
      <c r="Q27" s="17" t="s">
        <v>55</v>
      </c>
      <c r="R27" s="33">
        <f>S23</f>
        <v>1373903089</v>
      </c>
      <c r="S27" s="29" t="s">
        <v>56</v>
      </c>
      <c r="T27" s="54">
        <f>P27/R27</f>
        <v>3.2597046588342012E-2</v>
      </c>
      <c r="U27" t="s">
        <v>57</v>
      </c>
    </row>
    <row r="28" spans="1:22" x14ac:dyDescent="0.2">
      <c r="U28" t="s">
        <v>58</v>
      </c>
    </row>
    <row r="29" spans="1:22" x14ac:dyDescent="0.2">
      <c r="A29" s="1" t="s">
        <v>59</v>
      </c>
      <c r="B29" t="s">
        <v>60</v>
      </c>
      <c r="F29" s="67">
        <v>-697889</v>
      </c>
      <c r="G29" s="55"/>
      <c r="H29" s="56" t="s">
        <v>61</v>
      </c>
      <c r="I29" t="s">
        <v>62</v>
      </c>
      <c r="M29" s="51">
        <f>1-M21</f>
        <v>0.96740295341165794</v>
      </c>
    </row>
    <row r="30" spans="1:22" x14ac:dyDescent="0.2">
      <c r="H30" s="3"/>
      <c r="I30" s="1"/>
    </row>
    <row r="31" spans="1:22" x14ac:dyDescent="0.2">
      <c r="A31" s="1" t="s">
        <v>63</v>
      </c>
      <c r="B31" t="s">
        <v>64</v>
      </c>
      <c r="G31" s="55"/>
      <c r="H31" s="56" t="s">
        <v>65</v>
      </c>
      <c r="I31" t="s">
        <v>66</v>
      </c>
      <c r="M31" s="48">
        <f>M13/M15</f>
        <v>-2.9113092619464662E-3</v>
      </c>
    </row>
    <row r="32" spans="1:22" x14ac:dyDescent="0.2">
      <c r="B32" s="15" t="s">
        <v>67</v>
      </c>
      <c r="F32" s="57">
        <f>(F21*F27)</f>
        <v>-843315.46074999997</v>
      </c>
      <c r="H32" s="16"/>
    </row>
    <row r="33" spans="1:20" x14ac:dyDescent="0.2">
      <c r="G33" s="11"/>
      <c r="H33" s="17" t="s">
        <v>68</v>
      </c>
      <c r="I33" t="s">
        <v>69</v>
      </c>
      <c r="M33" s="48">
        <f>M31/M29</f>
        <v>-3.0094070435482947E-3</v>
      </c>
    </row>
    <row r="34" spans="1:20" ht="13.5" thickBot="1" x14ac:dyDescent="0.25">
      <c r="A34" s="1" t="s">
        <v>70</v>
      </c>
      <c r="B34" t="s">
        <v>71</v>
      </c>
      <c r="F34" s="7">
        <f>F29-F32</f>
        <v>145426.46074999997</v>
      </c>
      <c r="T34" s="42"/>
    </row>
    <row r="35" spans="1:20" ht="13.5" thickBot="1" x14ac:dyDescent="0.25">
      <c r="H35" s="17" t="s">
        <v>72</v>
      </c>
      <c r="I35" t="s">
        <v>73</v>
      </c>
      <c r="M35" s="58">
        <f>M33*100</f>
        <v>-0.30094070435482945</v>
      </c>
    </row>
    <row r="36" spans="1:20" x14ac:dyDescent="0.2">
      <c r="A36" s="23" t="s">
        <v>74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R36" t="s">
        <v>80</v>
      </c>
    </row>
    <row r="37" spans="1:20" x14ac:dyDescent="0.2">
      <c r="A37" s="23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9" spans="1:20" x14ac:dyDescent="0.2">
      <c r="A39" t="s">
        <v>75</v>
      </c>
      <c r="F39" s="18">
        <f>M35</f>
        <v>-0.30094070435482945</v>
      </c>
      <c r="G39" s="68" t="s">
        <v>96</v>
      </c>
      <c r="M39" s="1"/>
    </row>
    <row r="40" spans="1:20" x14ac:dyDescent="0.2">
      <c r="N40" s="60"/>
    </row>
    <row r="41" spans="1:20" x14ac:dyDescent="0.2">
      <c r="A41" s="39" t="s">
        <v>83</v>
      </c>
      <c r="C41" s="40">
        <v>44417</v>
      </c>
      <c r="E41" t="s">
        <v>76</v>
      </c>
      <c r="I41" s="74" t="s">
        <v>87</v>
      </c>
      <c r="N41" s="60"/>
    </row>
    <row r="43" spans="1:20" x14ac:dyDescent="0.2">
      <c r="A43" t="s">
        <v>77</v>
      </c>
      <c r="C43" s="19" t="s">
        <v>82</v>
      </c>
      <c r="F43" t="s">
        <v>78</v>
      </c>
      <c r="G43" s="20" t="s">
        <v>79</v>
      </c>
    </row>
    <row r="44" spans="1:20" x14ac:dyDescent="0.2">
      <c r="M44" s="62"/>
    </row>
    <row r="46" spans="1:20" x14ac:dyDescent="0.2">
      <c r="M46" s="4"/>
    </row>
    <row r="47" spans="1:20" x14ac:dyDescent="0.2">
      <c r="M47" s="38" t="s">
        <v>80</v>
      </c>
    </row>
    <row r="48" spans="1:20" x14ac:dyDescent="0.2">
      <c r="L48" t="s">
        <v>80</v>
      </c>
    </row>
    <row r="50" spans="1:15" x14ac:dyDescent="0.2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1:15" x14ac:dyDescent="0.2">
      <c r="A51" s="132"/>
      <c r="B51" s="132"/>
      <c r="C51" s="132"/>
      <c r="D51" s="132"/>
      <c r="E51" s="132"/>
      <c r="F51" s="133"/>
      <c r="G51" s="132"/>
      <c r="H51" s="132"/>
      <c r="I51" s="132"/>
      <c r="J51" s="132"/>
      <c r="K51" s="132"/>
      <c r="L51" s="134"/>
      <c r="M51" s="132"/>
      <c r="N51" s="132"/>
      <c r="O51" s="132"/>
    </row>
    <row r="52" spans="1:15" ht="15" x14ac:dyDescent="0.35">
      <c r="A52" s="132"/>
      <c r="B52" s="132"/>
      <c r="C52" s="132"/>
      <c r="D52" s="132"/>
      <c r="E52" s="132"/>
      <c r="F52" s="135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1:15" x14ac:dyDescent="0.2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1:15" ht="15" x14ac:dyDescent="0.35">
      <c r="A54" s="132"/>
      <c r="B54" s="132"/>
      <c r="C54" s="132"/>
      <c r="D54" s="132"/>
      <c r="E54" s="132"/>
      <c r="F54" s="136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1:15" x14ac:dyDescent="0.2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  <row r="56" spans="1:15" x14ac:dyDescent="0.2">
      <c r="A56" s="132"/>
      <c r="B56" s="132"/>
      <c r="C56" s="132"/>
      <c r="D56" s="132"/>
      <c r="E56" s="132"/>
      <c r="F56" s="137"/>
      <c r="G56" s="132"/>
      <c r="H56" s="132"/>
      <c r="I56" s="132"/>
      <c r="J56" s="132"/>
      <c r="K56" s="132"/>
      <c r="L56" s="132"/>
      <c r="M56" s="132"/>
      <c r="N56" s="132"/>
      <c r="O56" s="132"/>
    </row>
    <row r="57" spans="1:15" x14ac:dyDescent="0.2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 x14ac:dyDescent="0.2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1:15" x14ac:dyDescent="0.2">
      <c r="A59" s="132"/>
      <c r="B59" s="132"/>
      <c r="C59" s="132"/>
      <c r="D59" s="132"/>
      <c r="E59" s="132"/>
      <c r="F59" s="138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15" ht="15" x14ac:dyDescent="0.35">
      <c r="A60" s="132"/>
      <c r="B60" s="132"/>
      <c r="C60" s="132"/>
      <c r="D60" s="132"/>
      <c r="E60" s="132"/>
      <c r="F60" s="139"/>
      <c r="G60" s="132"/>
      <c r="H60" s="132"/>
      <c r="I60" s="132"/>
      <c r="J60" s="132"/>
      <c r="K60" s="132"/>
      <c r="L60" s="132"/>
      <c r="M60" s="132"/>
      <c r="N60" s="132"/>
      <c r="O60" s="132"/>
    </row>
    <row r="61" spans="1:15" x14ac:dyDescent="0.2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1:15" ht="15" x14ac:dyDescent="0.35">
      <c r="A62" s="132"/>
      <c r="B62" s="132"/>
      <c r="C62" s="132"/>
      <c r="D62" s="132"/>
      <c r="E62" s="132"/>
      <c r="F62" s="140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1:15" x14ac:dyDescent="0.2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5" x14ac:dyDescent="0.2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1:15" x14ac:dyDescent="0.2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1:15" x14ac:dyDescent="0.2">
      <c r="A66" s="132"/>
      <c r="B66" s="132"/>
      <c r="C66" s="132"/>
      <c r="D66" s="132"/>
      <c r="E66" s="132"/>
      <c r="F66" s="141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1:15" x14ac:dyDescent="0.2">
      <c r="A67" s="132"/>
      <c r="B67" s="132"/>
      <c r="C67" s="132"/>
      <c r="D67" s="132"/>
      <c r="E67" s="132"/>
      <c r="F67" s="141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1:15" x14ac:dyDescent="0.2">
      <c r="A68" s="132"/>
      <c r="B68" s="132"/>
      <c r="C68" s="132"/>
      <c r="D68" s="132"/>
      <c r="E68" s="132"/>
      <c r="F68" s="141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1:15" x14ac:dyDescent="0.2">
      <c r="A69" s="132"/>
      <c r="B69" s="132"/>
      <c r="C69" s="132"/>
      <c r="D69" s="132"/>
      <c r="E69" s="132"/>
      <c r="F69" s="141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1:15" x14ac:dyDescent="0.2">
      <c r="A70" s="132"/>
      <c r="B70" s="132"/>
      <c r="C70" s="132"/>
      <c r="D70" s="132"/>
      <c r="E70" s="132"/>
      <c r="F70" s="141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1:15" x14ac:dyDescent="0.2">
      <c r="F71" s="63"/>
    </row>
    <row r="72" spans="1:15" x14ac:dyDescent="0.2">
      <c r="F72" s="77"/>
    </row>
    <row r="73" spans="1:15" x14ac:dyDescent="0.2">
      <c r="F73" s="77"/>
    </row>
    <row r="74" spans="1:15" x14ac:dyDescent="0.2">
      <c r="F74" s="77"/>
    </row>
    <row r="75" spans="1:15" x14ac:dyDescent="0.2">
      <c r="F75" s="77"/>
    </row>
    <row r="76" spans="1:15" x14ac:dyDescent="0.2">
      <c r="F76" s="65"/>
    </row>
  </sheetData>
  <mergeCells count="1">
    <mergeCell ref="O7:W7"/>
  </mergeCells>
  <pageMargins left="0.84" right="0.75" top="0.55000000000000004" bottom="0.53" header="0.5" footer="0.5"/>
  <pageSetup scale="83" orientation="landscape" r:id="rId1"/>
  <headerFooter alignWithMargins="0"/>
  <colBreaks count="1" manualBreakCount="1">
    <brk id="14" max="4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 2022</vt:lpstr>
      <vt:lpstr>Sept 2022</vt:lpstr>
      <vt:lpstr>Oct 2022</vt:lpstr>
      <vt:lpstr>'April 2021'!Print_Area</vt:lpstr>
      <vt:lpstr>'April 2022'!Print_Area</vt:lpstr>
      <vt:lpstr>'Aug 2022'!Print_Area</vt:lpstr>
      <vt:lpstr>'August 2021'!Print_Area</vt:lpstr>
      <vt:lpstr>'December 2020'!Print_Area</vt:lpstr>
      <vt:lpstr>'December 2021'!Print_Area</vt:lpstr>
      <vt:lpstr>'February 2021'!Print_Area</vt:lpstr>
      <vt:lpstr>'February 2022'!Print_Area</vt:lpstr>
      <vt:lpstr>'January 2021'!Print_Area</vt:lpstr>
      <vt:lpstr>'January 2022'!Print_Area</vt:lpstr>
      <vt:lpstr>'July 2021'!Print_Area</vt:lpstr>
      <vt:lpstr>'July 2022'!Print_Area</vt:lpstr>
      <vt:lpstr>'June 2021'!Print_Area</vt:lpstr>
      <vt:lpstr>'June 2022'!Print_Area</vt:lpstr>
      <vt:lpstr>'March 2021'!Print_Area</vt:lpstr>
      <vt:lpstr>'March 2022'!Print_Area</vt:lpstr>
      <vt:lpstr>'May 2021'!Print_Area</vt:lpstr>
      <vt:lpstr>'May 2022'!Print_Area</vt:lpstr>
      <vt:lpstr>'November 2020'!Print_Area</vt:lpstr>
      <vt:lpstr>'November 2021'!Print_Area</vt:lpstr>
      <vt:lpstr>'Oct 2022'!Print_Area</vt:lpstr>
      <vt:lpstr>'October 2021'!Print_Area</vt:lpstr>
      <vt:lpstr>'Sept 2022'!Print_Area</vt:lpstr>
      <vt:lpstr>'September 2021'!Print_Area</vt:lpstr>
    </vt:vector>
  </TitlesOfParts>
  <Company>OWEN ELECTRIC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ELECTRIC COOPERATIVE</dc:creator>
  <cp:lastModifiedBy>Shannon Chappell</cp:lastModifiedBy>
  <cp:lastPrinted>2022-02-17T18:53:17Z</cp:lastPrinted>
  <dcterms:created xsi:type="dcterms:W3CDTF">1997-03-18T15:06:15Z</dcterms:created>
  <dcterms:modified xsi:type="dcterms:W3CDTF">2024-06-14T12:15:28Z</dcterms:modified>
</cp:coreProperties>
</file>