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omments41.xml" ContentType="application/vnd.openxmlformats-officedocument.spreadsheetml.comments+xml"/>
  <Override PartName="/xl/comments42.xml" ContentType="application/vnd.openxmlformats-officedocument.spreadsheetml.comments+xml"/>
  <Override PartName="/xl/comments43.xml" ContentType="application/vnd.openxmlformats-officedocument.spreadsheetml.comments+xml"/>
  <Override PartName="/xl/comments44.xml" ContentType="application/vnd.openxmlformats-officedocument.spreadsheetml.comments+xml"/>
  <Override PartName="/xl/comments45.xml" ContentType="application/vnd.openxmlformats-officedocument.spreadsheetml.comments+xml"/>
  <Override PartName="/xl/comments46.xml" ContentType="application/vnd.openxmlformats-officedocument.spreadsheetml.comments+xml"/>
  <Override PartName="/xl/comments47.xml" ContentType="application/vnd.openxmlformats-officedocument.spreadsheetml.comments+xml"/>
  <Override PartName="/xl/comments48.xml" ContentType="application/vnd.openxmlformats-officedocument.spreadsheetml.comments+xml"/>
  <Override PartName="/xl/comments49.xml" ContentType="application/vnd.openxmlformats-officedocument.spreadsheetml.comments+xml"/>
  <Override PartName="/xl/comments50.xml" ContentType="application/vnd.openxmlformats-officedocument.spreadsheetml.comments+xml"/>
  <Override PartName="/xl/comments51.xml" ContentType="application/vnd.openxmlformats-officedocument.spreadsheetml.comments+xml"/>
  <Override PartName="/xl/comments52.xml" ContentType="application/vnd.openxmlformats-officedocument.spreadsheetml.comments+xml"/>
  <Override PartName="/xl/comments53.xml" ContentType="application/vnd.openxmlformats-officedocument.spreadsheetml.comments+xml"/>
  <Override PartName="/xl/comments54.xml" ContentType="application/vnd.openxmlformats-officedocument.spreadsheetml.comments+xml"/>
  <Override PartName="/xl/comments55.xml" ContentType="application/vnd.openxmlformats-officedocument.spreadsheetml.comments+xml"/>
  <Override PartName="/xl/comments56.xml" ContentType="application/vnd.openxmlformats-officedocument.spreadsheetml.comments+xml"/>
  <Override PartName="/xl/comments57.xml" ContentType="application/vnd.openxmlformats-officedocument.spreadsheetml.comments+xml"/>
  <Override PartName="/xl/comments58.xml" ContentType="application/vnd.openxmlformats-officedocument.spreadsheetml.comments+xml"/>
  <Override PartName="/xl/comments59.xml" ContentType="application/vnd.openxmlformats-officedocument.spreadsheetml.comments+xml"/>
  <Override PartName="/xl/comments60.xml" ContentType="application/vnd.openxmlformats-officedocument.spreadsheetml.comments+xml"/>
  <Override PartName="/xl/comments61.xml" ContentType="application/vnd.openxmlformats-officedocument.spreadsheetml.comments+xml"/>
  <Override PartName="/xl/comments62.xml" ContentType="application/vnd.openxmlformats-officedocument.spreadsheetml.comments+xml"/>
  <Override PartName="/xl/comments63.xml" ContentType="application/vnd.openxmlformats-officedocument.spreadsheetml.comments+xml"/>
  <Override PartName="/xl/comments64.xml" ContentType="application/vnd.openxmlformats-officedocument.spreadsheetml.comments+xml"/>
  <Override PartName="/xl/comments65.xml" ContentType="application/vnd.openxmlformats-officedocument.spreadsheetml.comments+xml"/>
  <Override PartName="/xl/comments66.xml" ContentType="application/vnd.openxmlformats-officedocument.spreadsheetml.comments+xml"/>
  <Override PartName="/xl/comments67.xml" ContentType="application/vnd.openxmlformats-officedocument.spreadsheetml.comments+xml"/>
  <Override PartName="/xl/comments68.xml" ContentType="application/vnd.openxmlformats-officedocument.spreadsheetml.comments+xml"/>
  <Override PartName="/xl/comments69.xml" ContentType="application/vnd.openxmlformats-officedocument.spreadsheetml.comments+xml"/>
  <Override PartName="/xl/comments70.xml" ContentType="application/vnd.openxmlformats-officedocument.spreadsheetml.comments+xml"/>
  <Override PartName="/xl/comments71.xml" ContentType="application/vnd.openxmlformats-officedocument.spreadsheetml.comments+xml"/>
  <Override PartName="/xl/comments72.xml" ContentType="application/vnd.openxmlformats-officedocument.spreadsheetml.comments+xml"/>
  <Override PartName="/xl/comments73.xml" ContentType="application/vnd.openxmlformats-officedocument.spreadsheetml.comments+xml"/>
  <Override PartName="/xl/comments74.xml" ContentType="application/vnd.openxmlformats-officedocument.spreadsheetml.comments+xml"/>
  <Override PartName="/xl/comments75.xml" ContentType="application/vnd.openxmlformats-officedocument.spreadsheetml.comments+xml"/>
  <Override PartName="/xl/comments76.xml" ContentType="application/vnd.openxmlformats-officedocument.spreadsheetml.comments+xml"/>
  <Override PartName="/xl/comments77.xml" ContentType="application/vnd.openxmlformats-officedocument.spreadsheetml.comments+xml"/>
  <Override PartName="/xl/comments78.xml" ContentType="application/vnd.openxmlformats-officedocument.spreadsheetml.comments+xml"/>
  <Override PartName="/xl/comments79.xml" ContentType="application/vnd.openxmlformats-officedocument.spreadsheetml.comments+xml"/>
  <Override PartName="/xl/comments80.xml" ContentType="application/vnd.openxmlformats-officedocument.spreadsheetml.comments+xml"/>
  <Override PartName="/xl/comments81.xml" ContentType="application/vnd.openxmlformats-officedocument.spreadsheetml.comments+xml"/>
  <Override PartName="/xl/comments82.xml" ContentType="application/vnd.openxmlformats-officedocument.spreadsheetml.comments+xml"/>
  <Override PartName="/xl/comments83.xml" ContentType="application/vnd.openxmlformats-officedocument.spreadsheetml.comments+xml"/>
  <Override PartName="/xl/comments84.xml" ContentType="application/vnd.openxmlformats-officedocument.spreadsheetml.comments+xml"/>
  <Override PartName="/xl/comments85.xml" ContentType="application/vnd.openxmlformats-officedocument.spreadsheetml.comments+xml"/>
  <Override PartName="/xl/comments86.xml" ContentType="application/vnd.openxmlformats-officedocument.spreadsheetml.comments+xml"/>
  <Override PartName="/xl/comments87.xml" ContentType="application/vnd.openxmlformats-officedocument.spreadsheetml.comments+xml"/>
  <Override PartName="/xl/comments88.xml" ContentType="application/vnd.openxmlformats-officedocument.spreadsheetml.comments+xml"/>
  <Override PartName="/xl/comments89.xml" ContentType="application/vnd.openxmlformats-officedocument.spreadsheetml.comments+xml"/>
  <Override PartName="/xl/comments90.xml" ContentType="application/vnd.openxmlformats-officedocument.spreadsheetml.comments+xml"/>
  <Override PartName="/xl/comments91.xml" ContentType="application/vnd.openxmlformats-officedocument.spreadsheetml.comments+xml"/>
  <Override PartName="/xl/comments92.xml" ContentType="application/vnd.openxmlformats-officedocument.spreadsheetml.comments+xml"/>
  <Override PartName="/xl/comments93.xml" ContentType="application/vnd.openxmlformats-officedocument.spreadsheetml.comments+xml"/>
  <Override PartName="/xl/comments94.xml" ContentType="application/vnd.openxmlformats-officedocument.spreadsheetml.comments+xml"/>
  <Override PartName="/xl/comments95.xml" ContentType="application/vnd.openxmlformats-officedocument.spreadsheetml.comments+xml"/>
  <Override PartName="/xl/comments9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ial Services\General Accounting\Fuel Adjustment Clause\2023-00014\Data Request\"/>
    </mc:Choice>
  </mc:AlternateContent>
  <xr:revisionPtr revIDLastSave="0" documentId="13_ncr:1_{072488A7-5EF1-4AF5-B25A-35AAA1C755F8}" xr6:coauthVersionLast="47" xr6:coauthVersionMax="47" xr10:uidLastSave="{00000000-0000-0000-0000-000000000000}"/>
  <bookViews>
    <workbookView xWindow="28680" yWindow="-120" windowWidth="29040" windowHeight="17520" firstSheet="100" activeTab="100" xr2:uid="{00000000-000D-0000-FFFF-FFFF00000000}"/>
  </bookViews>
  <sheets>
    <sheet name="XXXXXX" sheetId="2" state="veryHidden" r:id="rId1"/>
    <sheet name="Feb '14" sheetId="1" r:id="rId2"/>
    <sheet name="March '14" sheetId="3" r:id="rId3"/>
    <sheet name="April '14" sheetId="4" r:id="rId4"/>
    <sheet name="May '14" sheetId="5" r:id="rId5"/>
    <sheet name="June '14" sheetId="6" r:id="rId6"/>
    <sheet name="July '14" sheetId="7" r:id="rId7"/>
    <sheet name="Aug '14" sheetId="8" r:id="rId8"/>
    <sheet name="Sept '14" sheetId="9" r:id="rId9"/>
    <sheet name="Oct '14" sheetId="10" r:id="rId10"/>
    <sheet name="Nov '14" sheetId="11" r:id="rId11"/>
    <sheet name="Dec 14" sheetId="12" r:id="rId12"/>
    <sheet name="Jan 15" sheetId="13" r:id="rId13"/>
    <sheet name="Feb 15" sheetId="14" r:id="rId14"/>
    <sheet name="March 15" sheetId="15" r:id="rId15"/>
    <sheet name="April 15" sheetId="16" r:id="rId16"/>
    <sheet name="May 15" sheetId="17" r:id="rId17"/>
    <sheet name="June 15" sheetId="18" r:id="rId18"/>
    <sheet name="July 15" sheetId="19" r:id="rId19"/>
    <sheet name="Aug 15" sheetId="20" r:id="rId20"/>
    <sheet name="Sep 15" sheetId="21" r:id="rId21"/>
    <sheet name="Oct 15" sheetId="22" r:id="rId22"/>
    <sheet name="Nov 15" sheetId="23" r:id="rId23"/>
    <sheet name="Dec 15" sheetId="24" r:id="rId24"/>
    <sheet name="Jan 16" sheetId="25" r:id="rId25"/>
    <sheet name="Feb 16" sheetId="26" r:id="rId26"/>
    <sheet name="March 16" sheetId="27" r:id="rId27"/>
    <sheet name="April 16" sheetId="28" r:id="rId28"/>
    <sheet name="May 16" sheetId="29" r:id="rId29"/>
    <sheet name="June 16" sheetId="30" r:id="rId30"/>
    <sheet name="July 16" sheetId="31" r:id="rId31"/>
    <sheet name="August 16" sheetId="32" r:id="rId32"/>
    <sheet name="September 16 " sheetId="33" r:id="rId33"/>
    <sheet name="October 16" sheetId="34" r:id="rId34"/>
    <sheet name="November 16" sheetId="35" r:id="rId35"/>
    <sheet name="December 16" sheetId="36" r:id="rId36"/>
    <sheet name="Dec 16 Corrected" sheetId="38" r:id="rId37"/>
    <sheet name="Jan '17" sheetId="37" r:id="rId38"/>
    <sheet name="Feb '17" sheetId="39" r:id="rId39"/>
    <sheet name="Mar '17 " sheetId="40" r:id="rId40"/>
    <sheet name="Apr '17" sheetId="41" r:id="rId41"/>
    <sheet name="May '17" sheetId="42" r:id="rId42"/>
    <sheet name="Jun '17" sheetId="43" r:id="rId43"/>
    <sheet name="Jul '17" sheetId="44" r:id="rId44"/>
    <sheet name="Aug '17" sheetId="45" r:id="rId45"/>
    <sheet name="Sep '17" sheetId="46" r:id="rId46"/>
    <sheet name="Oct '17" sheetId="47" r:id="rId47"/>
    <sheet name="Nov '17" sheetId="48" r:id="rId48"/>
    <sheet name="Dec '17" sheetId="49" r:id="rId49"/>
    <sheet name="Jan '18" sheetId="50" r:id="rId50"/>
    <sheet name="Feb '18" sheetId="51" r:id="rId51"/>
    <sheet name="Mar '18" sheetId="52" r:id="rId52"/>
    <sheet name="Apr '18" sheetId="53" r:id="rId53"/>
    <sheet name="May '18" sheetId="54" r:id="rId54"/>
    <sheet name="Jun '18" sheetId="55" r:id="rId55"/>
    <sheet name="Jul '18" sheetId="56" r:id="rId56"/>
    <sheet name="Aug '18" sheetId="57" r:id="rId57"/>
    <sheet name="Sep '18" sheetId="58" r:id="rId58"/>
    <sheet name="Oct '18" sheetId="59" r:id="rId59"/>
    <sheet name="Nov '18" sheetId="60" r:id="rId60"/>
    <sheet name="Dec '18" sheetId="61" r:id="rId61"/>
    <sheet name="Jan '19" sheetId="62" r:id="rId62"/>
    <sheet name="Feb '19" sheetId="63" r:id="rId63"/>
    <sheet name="Mar '19" sheetId="64" r:id="rId64"/>
    <sheet name="Apr '19" sheetId="65" r:id="rId65"/>
    <sheet name="May '19" sheetId="66" r:id="rId66"/>
    <sheet name="June '19" sheetId="67" r:id="rId67"/>
    <sheet name="July '19" sheetId="68" r:id="rId68"/>
    <sheet name="August '19" sheetId="69" r:id="rId69"/>
    <sheet name="September '19" sheetId="70" r:id="rId70"/>
    <sheet name="October 2019" sheetId="71" r:id="rId71"/>
    <sheet name="November 2019" sheetId="72" r:id="rId72"/>
    <sheet name="December 2019" sheetId="73" r:id="rId73"/>
    <sheet name="January 2020" sheetId="74" r:id="rId74"/>
    <sheet name="February 2020" sheetId="75" r:id="rId75"/>
    <sheet name="March 2020" sheetId="76" r:id="rId76"/>
    <sheet name="April 2020" sheetId="77" r:id="rId77"/>
    <sheet name="May 2020" sheetId="78" r:id="rId78"/>
    <sheet name="June 2020" sheetId="79" r:id="rId79"/>
    <sheet name="July 2020" sheetId="80" r:id="rId80"/>
    <sheet name="August 2020" sheetId="81" r:id="rId81"/>
    <sheet name="September 2020" sheetId="82" r:id="rId82"/>
    <sheet name="October 2020" sheetId="83" r:id="rId83"/>
    <sheet name="November 2020" sheetId="84" r:id="rId84"/>
    <sheet name="December 2020" sheetId="85" r:id="rId85"/>
    <sheet name="November 2020-1" sheetId="86" r:id="rId86"/>
    <sheet name="February 2021" sheetId="87" r:id="rId87"/>
    <sheet name="March 2021" sheetId="88" r:id="rId88"/>
    <sheet name="April 2021" sheetId="89" r:id="rId89"/>
    <sheet name="May 2021" sheetId="90" r:id="rId90"/>
    <sheet name="June 2021" sheetId="91" r:id="rId91"/>
    <sheet name="July 2021" sheetId="92" r:id="rId92"/>
    <sheet name="August 2021" sheetId="93" r:id="rId93"/>
    <sheet name="September 2021" sheetId="94" r:id="rId94"/>
    <sheet name="October 2021" sheetId="95" r:id="rId95"/>
    <sheet name="November 2021" sheetId="96" r:id="rId96"/>
    <sheet name="December 2021" sheetId="97" r:id="rId97"/>
    <sheet name="January 2022" sheetId="98" r:id="rId98"/>
    <sheet name="February 2022" sheetId="99" r:id="rId99"/>
    <sheet name="March 2022" sheetId="100" r:id="rId100"/>
    <sheet name="April 2022" sheetId="102" r:id="rId101"/>
    <sheet name="May 2022" sheetId="101" r:id="rId102"/>
    <sheet name="June 2022" sheetId="103" r:id="rId103"/>
    <sheet name="July 2022" sheetId="104" r:id="rId104"/>
    <sheet name="August 2022" sheetId="105" r:id="rId105"/>
    <sheet name="September 2022" sheetId="106" r:id="rId106"/>
    <sheet name="October 2022" sheetId="107" r:id="rId107"/>
    <sheet name="November 2022" sheetId="108" r:id="rId108"/>
    <sheet name="December 2022" sheetId="109" r:id="rId109"/>
    <sheet name="January 2023" sheetId="110" r:id="rId110"/>
    <sheet name="February 2023" sheetId="111" r:id="rId111"/>
    <sheet name="March 2023" sheetId="112" r:id="rId112"/>
    <sheet name="April 2023" sheetId="113" r:id="rId113"/>
    <sheet name="May 2023" sheetId="114" r:id="rId114"/>
    <sheet name="June 2023" sheetId="115" r:id="rId115"/>
    <sheet name="July 2023" sheetId="116" r:id="rId116"/>
    <sheet name="August 2023" sheetId="117" r:id="rId117"/>
    <sheet name="September 2023" sheetId="118" r:id="rId118"/>
    <sheet name="October 2023" sheetId="119" r:id="rId119"/>
    <sheet name="November 2023" sheetId="120" r:id="rId120"/>
    <sheet name="December 2023" sheetId="121" r:id="rId121"/>
    <sheet name="January 2024" sheetId="122" r:id="rId122"/>
    <sheet name="February 2024" sheetId="123" r:id="rId123"/>
    <sheet name="March 2024" sheetId="124" r:id="rId124"/>
    <sheet name="April 2024" sheetId="125" r:id="rId125"/>
    <sheet name="May 2024" sheetId="126" r:id="rId126"/>
    <sheet name="June 2024" sheetId="127" r:id="rId127"/>
  </sheets>
  <definedNames>
    <definedName name="_xlnm.Print_Area" localSheetId="27">'April 16'!$B$1:$M$43</definedName>
    <definedName name="_xlnm.Print_Area" localSheetId="1">'Feb ''14'!$A$1:$M$43</definedName>
    <definedName name="_xlnm.Print_Area" localSheetId="29">'June 16'!$B$1:$M$43</definedName>
    <definedName name="_xlnm.Print_Area" localSheetId="28">'May 16'!$B$1:$M$43</definedName>
    <definedName name="_xlnm.Print_Area" localSheetId="8">'Sept ''14'!$B$1:$M$43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27" l="1"/>
  <c r="F37" i="127" s="1"/>
  <c r="M8" i="127" s="1"/>
  <c r="M28" i="127"/>
  <c r="F18" i="127"/>
  <c r="M13" i="127"/>
  <c r="M7" i="127"/>
  <c r="F7" i="127"/>
  <c r="F11" i="127" s="1"/>
  <c r="F23" i="127" s="1"/>
  <c r="F28" i="127" s="1"/>
  <c r="M3" i="127"/>
  <c r="M22" i="127" s="1"/>
  <c r="F34" i="126"/>
  <c r="F37" i="126" s="1"/>
  <c r="M8" i="126" s="1"/>
  <c r="M28" i="126"/>
  <c r="F18" i="126"/>
  <c r="M13" i="126"/>
  <c r="M7" i="126"/>
  <c r="F7" i="126"/>
  <c r="F11" i="126" s="1"/>
  <c r="F23" i="126" s="1"/>
  <c r="F28" i="126" s="1"/>
  <c r="M3" i="126"/>
  <c r="M22" i="126" s="1"/>
  <c r="F34" i="125"/>
  <c r="F37" i="125" s="1"/>
  <c r="M8" i="125" s="1"/>
  <c r="M28" i="125"/>
  <c r="F18" i="125"/>
  <c r="M13" i="125"/>
  <c r="M7" i="125"/>
  <c r="F7" i="125"/>
  <c r="F11" i="125" s="1"/>
  <c r="F23" i="125" s="1"/>
  <c r="F28" i="125" s="1"/>
  <c r="M3" i="125"/>
  <c r="M22" i="125" s="1"/>
  <c r="F34" i="124"/>
  <c r="F37" i="124" s="1"/>
  <c r="M8" i="124" s="1"/>
  <c r="M28" i="124"/>
  <c r="F18" i="124"/>
  <c r="M13" i="124"/>
  <c r="M7" i="124"/>
  <c r="F7" i="124"/>
  <c r="F11" i="124" s="1"/>
  <c r="F23" i="124" s="1"/>
  <c r="F28" i="124" s="1"/>
  <c r="M3" i="124"/>
  <c r="M22" i="124" s="1"/>
  <c r="F34" i="123"/>
  <c r="F37" i="123" s="1"/>
  <c r="M8" i="123" s="1"/>
  <c r="M28" i="123"/>
  <c r="F18" i="123"/>
  <c r="M13" i="123"/>
  <c r="M7" i="123"/>
  <c r="F7" i="123"/>
  <c r="F11" i="123" s="1"/>
  <c r="F23" i="123" s="1"/>
  <c r="F28" i="123" s="1"/>
  <c r="M3" i="123"/>
  <c r="M22" i="123" s="1"/>
  <c r="F34" i="122"/>
  <c r="F37" i="122" s="1"/>
  <c r="M8" i="122" s="1"/>
  <c r="M28" i="122"/>
  <c r="F18" i="122"/>
  <c r="M13" i="122"/>
  <c r="M7" i="122"/>
  <c r="F7" i="122"/>
  <c r="F11" i="122" s="1"/>
  <c r="F23" i="122" s="1"/>
  <c r="F28" i="122" s="1"/>
  <c r="M3" i="122"/>
  <c r="M22" i="122" s="1"/>
  <c r="F34" i="121"/>
  <c r="F37" i="121" s="1"/>
  <c r="M8" i="121" s="1"/>
  <c r="M28" i="121"/>
  <c r="F18" i="121"/>
  <c r="M13" i="121"/>
  <c r="M7" i="121"/>
  <c r="F7" i="121"/>
  <c r="F11" i="121" s="1"/>
  <c r="F23" i="121" s="1"/>
  <c r="F28" i="121" s="1"/>
  <c r="M3" i="121"/>
  <c r="M22" i="121" s="1"/>
  <c r="F34" i="120"/>
  <c r="F37" i="120" s="1"/>
  <c r="M8" i="120" s="1"/>
  <c r="M28" i="120"/>
  <c r="F18" i="120"/>
  <c r="M13" i="120"/>
  <c r="M7" i="120"/>
  <c r="F7" i="120"/>
  <c r="F11" i="120" s="1"/>
  <c r="F23" i="120" s="1"/>
  <c r="F28" i="120" s="1"/>
  <c r="M3" i="120"/>
  <c r="M22" i="120" s="1"/>
  <c r="F34" i="119"/>
  <c r="F37" i="119" s="1"/>
  <c r="M28" i="119"/>
  <c r="F18" i="119"/>
  <c r="M13" i="119"/>
  <c r="M8" i="119"/>
  <c r="M7" i="119"/>
  <c r="F7" i="119"/>
  <c r="F11" i="119" s="1"/>
  <c r="M3" i="119"/>
  <c r="M22" i="119" s="1"/>
  <c r="F34" i="118"/>
  <c r="F37" i="118" s="1"/>
  <c r="M28" i="118"/>
  <c r="F18" i="118"/>
  <c r="M13" i="118"/>
  <c r="M8" i="118"/>
  <c r="M7" i="118"/>
  <c r="F7" i="118"/>
  <c r="F11" i="118" s="1"/>
  <c r="M3" i="118"/>
  <c r="M22" i="118" s="1"/>
  <c r="F34" i="117"/>
  <c r="F37" i="117" s="1"/>
  <c r="M28" i="117"/>
  <c r="F18" i="117"/>
  <c r="M13" i="117"/>
  <c r="M8" i="117"/>
  <c r="M7" i="117"/>
  <c r="F7" i="117"/>
  <c r="F11" i="117" s="1"/>
  <c r="M3" i="117"/>
  <c r="M22" i="117" s="1"/>
  <c r="F34" i="116"/>
  <c r="F37" i="116" s="1"/>
  <c r="M28" i="116"/>
  <c r="F18" i="116"/>
  <c r="M13" i="116"/>
  <c r="M8" i="116"/>
  <c r="M7" i="116"/>
  <c r="F7" i="116"/>
  <c r="F11" i="116" s="1"/>
  <c r="M3" i="116"/>
  <c r="M22" i="116" s="1"/>
  <c r="F34" i="115"/>
  <c r="F37" i="115" s="1"/>
  <c r="M28" i="115"/>
  <c r="F18" i="115"/>
  <c r="M13" i="115"/>
  <c r="M8" i="115"/>
  <c r="M7" i="115"/>
  <c r="F7" i="115"/>
  <c r="F11" i="115" s="1"/>
  <c r="M3" i="115"/>
  <c r="M22" i="115" s="1"/>
  <c r="M11" i="127" l="1"/>
  <c r="M32" i="127" s="1"/>
  <c r="M34" i="127" s="1"/>
  <c r="M36" i="127" s="1"/>
  <c r="H40" i="127" s="1"/>
  <c r="M16" i="127"/>
  <c r="F14" i="127"/>
  <c r="M11" i="126"/>
  <c r="M32" i="126" s="1"/>
  <c r="M34" i="126" s="1"/>
  <c r="M36" i="126" s="1"/>
  <c r="H40" i="126" s="1"/>
  <c r="M16" i="126"/>
  <c r="F14" i="126"/>
  <c r="M11" i="125"/>
  <c r="M32" i="125" s="1"/>
  <c r="M34" i="125" s="1"/>
  <c r="M36" i="125" s="1"/>
  <c r="H40" i="125" s="1"/>
  <c r="M16" i="125"/>
  <c r="F14" i="125"/>
  <c r="M11" i="124"/>
  <c r="M32" i="124" s="1"/>
  <c r="M34" i="124" s="1"/>
  <c r="M36" i="124" s="1"/>
  <c r="H40" i="124" s="1"/>
  <c r="M16" i="124"/>
  <c r="F14" i="124"/>
  <c r="M11" i="123"/>
  <c r="M32" i="123" s="1"/>
  <c r="M34" i="123" s="1"/>
  <c r="M36" i="123" s="1"/>
  <c r="H40" i="123" s="1"/>
  <c r="M16" i="123"/>
  <c r="F14" i="123"/>
  <c r="M11" i="122"/>
  <c r="M32" i="122" s="1"/>
  <c r="M34" i="122" s="1"/>
  <c r="M36" i="122" s="1"/>
  <c r="H40" i="122" s="1"/>
  <c r="M16" i="122"/>
  <c r="F14" i="122"/>
  <c r="M11" i="121"/>
  <c r="M32" i="121" s="1"/>
  <c r="M34" i="121" s="1"/>
  <c r="M36" i="121" s="1"/>
  <c r="H40" i="121" s="1"/>
  <c r="M16" i="121"/>
  <c r="F14" i="121"/>
  <c r="M11" i="120"/>
  <c r="M32" i="120" s="1"/>
  <c r="M34" i="120" s="1"/>
  <c r="M36" i="120" s="1"/>
  <c r="H40" i="120" s="1"/>
  <c r="M16" i="120"/>
  <c r="F14" i="120"/>
  <c r="F23" i="119"/>
  <c r="F28" i="119" s="1"/>
  <c r="F14" i="119"/>
  <c r="M16" i="119"/>
  <c r="M11" i="119"/>
  <c r="M32" i="119" s="1"/>
  <c r="M34" i="119" s="1"/>
  <c r="M36" i="119" s="1"/>
  <c r="H40" i="119" s="1"/>
  <c r="F23" i="118"/>
  <c r="F28" i="118" s="1"/>
  <c r="F14" i="118"/>
  <c r="M16" i="118"/>
  <c r="M11" i="118"/>
  <c r="M32" i="118" s="1"/>
  <c r="M34" i="118" s="1"/>
  <c r="M36" i="118" s="1"/>
  <c r="H40" i="118" s="1"/>
  <c r="F23" i="117"/>
  <c r="F28" i="117" s="1"/>
  <c r="F14" i="117"/>
  <c r="M16" i="117"/>
  <c r="M11" i="117"/>
  <c r="M32" i="117" s="1"/>
  <c r="M34" i="117" s="1"/>
  <c r="M36" i="117" s="1"/>
  <c r="H40" i="117" s="1"/>
  <c r="F23" i="116"/>
  <c r="F28" i="116" s="1"/>
  <c r="F14" i="116"/>
  <c r="M16" i="116"/>
  <c r="M11" i="116"/>
  <c r="M32" i="116" s="1"/>
  <c r="M34" i="116" s="1"/>
  <c r="M36" i="116" s="1"/>
  <c r="H40" i="116" s="1"/>
  <c r="F23" i="115"/>
  <c r="F28" i="115" s="1"/>
  <c r="F14" i="115"/>
  <c r="M16" i="115"/>
  <c r="M11" i="115"/>
  <c r="M32" i="115" s="1"/>
  <c r="M34" i="115" s="1"/>
  <c r="M36" i="115" s="1"/>
  <c r="H40" i="115" s="1"/>
  <c r="F34" i="114" l="1"/>
  <c r="F37" i="114" s="1"/>
  <c r="M28" i="114"/>
  <c r="F18" i="114"/>
  <c r="M13" i="114"/>
  <c r="M8" i="114"/>
  <c r="M7" i="114"/>
  <c r="F7" i="114"/>
  <c r="F11" i="114" s="1"/>
  <c r="M3" i="114"/>
  <c r="M22" i="114" s="1"/>
  <c r="F34" i="113"/>
  <c r="F37" i="113" s="1"/>
  <c r="M28" i="113"/>
  <c r="F18" i="113"/>
  <c r="M13" i="113"/>
  <c r="M8" i="113"/>
  <c r="M7" i="113"/>
  <c r="F7" i="113"/>
  <c r="F11" i="113" s="1"/>
  <c r="M3" i="113"/>
  <c r="M22" i="113" s="1"/>
  <c r="F34" i="112"/>
  <c r="F37" i="112" s="1"/>
  <c r="M28" i="112"/>
  <c r="F18" i="112"/>
  <c r="M13" i="112"/>
  <c r="M8" i="112"/>
  <c r="M7" i="112"/>
  <c r="F7" i="112"/>
  <c r="F11" i="112" s="1"/>
  <c r="M3" i="112"/>
  <c r="M22" i="112" s="1"/>
  <c r="F23" i="112" l="1"/>
  <c r="F28" i="112" s="1"/>
  <c r="F14" i="112"/>
  <c r="M16" i="112"/>
  <c r="M11" i="112"/>
  <c r="M32" i="112" s="1"/>
  <c r="M34" i="112" s="1"/>
  <c r="M36" i="112" s="1"/>
  <c r="H40" i="112" s="1"/>
  <c r="F23" i="113"/>
  <c r="F28" i="113" s="1"/>
  <c r="F14" i="113"/>
  <c r="M16" i="113"/>
  <c r="M11" i="113"/>
  <c r="M32" i="113" s="1"/>
  <c r="M34" i="113" s="1"/>
  <c r="M36" i="113" s="1"/>
  <c r="H40" i="113" s="1"/>
  <c r="F23" i="114"/>
  <c r="F28" i="114" s="1"/>
  <c r="F14" i="114"/>
  <c r="M16" i="114"/>
  <c r="M11" i="114"/>
  <c r="M32" i="114" s="1"/>
  <c r="M34" i="114" s="1"/>
  <c r="M36" i="114" s="1"/>
  <c r="H40" i="114" s="1"/>
  <c r="F34" i="111" l="1"/>
  <c r="F37" i="111" s="1"/>
  <c r="M28" i="111"/>
  <c r="F18" i="111"/>
  <c r="M13" i="111"/>
  <c r="M8" i="111"/>
  <c r="M7" i="111"/>
  <c r="F7" i="111"/>
  <c r="F11" i="111" s="1"/>
  <c r="M3" i="111"/>
  <c r="M22" i="111" s="1"/>
  <c r="F34" i="110"/>
  <c r="F37" i="110" s="1"/>
  <c r="M8" i="110" s="1"/>
  <c r="M28" i="110"/>
  <c r="F18" i="110"/>
  <c r="M13" i="110"/>
  <c r="M7" i="110"/>
  <c r="F7" i="110"/>
  <c r="F11" i="110" s="1"/>
  <c r="F23" i="110" s="1"/>
  <c r="F28" i="110" s="1"/>
  <c r="M3" i="110"/>
  <c r="M22" i="110" s="1"/>
  <c r="F34" i="109"/>
  <c r="F37" i="109" s="1"/>
  <c r="M8" i="109" s="1"/>
  <c r="M28" i="109"/>
  <c r="F18" i="109"/>
  <c r="M13" i="109"/>
  <c r="M7" i="109"/>
  <c r="F7" i="109"/>
  <c r="F11" i="109" s="1"/>
  <c r="F23" i="109" s="1"/>
  <c r="F28" i="109" s="1"/>
  <c r="M3" i="109"/>
  <c r="M22" i="109" s="1"/>
  <c r="F34" i="108"/>
  <c r="F37" i="108" s="1"/>
  <c r="M8" i="108" s="1"/>
  <c r="M28" i="108"/>
  <c r="F18" i="108"/>
  <c r="M13" i="108"/>
  <c r="M7" i="108"/>
  <c r="F7" i="108"/>
  <c r="F11" i="108" s="1"/>
  <c r="F23" i="108" s="1"/>
  <c r="F28" i="108" s="1"/>
  <c r="M3" i="108"/>
  <c r="M22" i="108" s="1"/>
  <c r="F34" i="107"/>
  <c r="F37" i="107" s="1"/>
  <c r="M8" i="107" s="1"/>
  <c r="M28" i="107"/>
  <c r="F18" i="107"/>
  <c r="M13" i="107"/>
  <c r="M7" i="107"/>
  <c r="F7" i="107"/>
  <c r="F11" i="107" s="1"/>
  <c r="F23" i="107" s="1"/>
  <c r="F28" i="107" s="1"/>
  <c r="M3" i="107"/>
  <c r="M22" i="107" s="1"/>
  <c r="F34" i="106"/>
  <c r="F37" i="106" s="1"/>
  <c r="M8" i="106" s="1"/>
  <c r="M28" i="106"/>
  <c r="F18" i="106"/>
  <c r="M13" i="106"/>
  <c r="M7" i="106"/>
  <c r="F7" i="106"/>
  <c r="F11" i="106" s="1"/>
  <c r="F23" i="106" s="1"/>
  <c r="F28" i="106" s="1"/>
  <c r="M3" i="106"/>
  <c r="M22" i="106" s="1"/>
  <c r="F34" i="105"/>
  <c r="F37" i="105" s="1"/>
  <c r="M8" i="105" s="1"/>
  <c r="M28" i="105"/>
  <c r="F18" i="105"/>
  <c r="M13" i="105"/>
  <c r="M7" i="105"/>
  <c r="F7" i="105"/>
  <c r="F11" i="105" s="1"/>
  <c r="F23" i="105" s="1"/>
  <c r="F28" i="105" s="1"/>
  <c r="M3" i="105"/>
  <c r="M22" i="105" s="1"/>
  <c r="F34" i="104"/>
  <c r="F37" i="104" s="1"/>
  <c r="M8" i="104" s="1"/>
  <c r="M28" i="104"/>
  <c r="F18" i="104"/>
  <c r="M13" i="104"/>
  <c r="M7" i="104"/>
  <c r="F7" i="104"/>
  <c r="F11" i="104" s="1"/>
  <c r="F23" i="104" s="1"/>
  <c r="F28" i="104" s="1"/>
  <c r="M3" i="104"/>
  <c r="M22" i="104" s="1"/>
  <c r="F34" i="103"/>
  <c r="F37" i="103" s="1"/>
  <c r="M8" i="103" s="1"/>
  <c r="M28" i="103"/>
  <c r="F18" i="103"/>
  <c r="M13" i="103"/>
  <c r="M7" i="103"/>
  <c r="F7" i="103"/>
  <c r="F11" i="103" s="1"/>
  <c r="F23" i="103" s="1"/>
  <c r="F28" i="103" s="1"/>
  <c r="M3" i="103"/>
  <c r="M22" i="103" s="1"/>
  <c r="F34" i="102"/>
  <c r="F37" i="102" s="1"/>
  <c r="M8" i="102" s="1"/>
  <c r="M28" i="102"/>
  <c r="F18" i="102"/>
  <c r="M13" i="102"/>
  <c r="M7" i="102"/>
  <c r="F7" i="102"/>
  <c r="F11" i="102" s="1"/>
  <c r="F23" i="102" s="1"/>
  <c r="F28" i="102" s="1"/>
  <c r="M3" i="102"/>
  <c r="M22" i="102" s="1"/>
  <c r="F34" i="101"/>
  <c r="F37" i="101" s="1"/>
  <c r="M8" i="101" s="1"/>
  <c r="M28" i="101"/>
  <c r="F18" i="101"/>
  <c r="M13" i="101"/>
  <c r="M7" i="101"/>
  <c r="M11" i="101" s="1"/>
  <c r="F7" i="101"/>
  <c r="F11" i="101" s="1"/>
  <c r="M3" i="101"/>
  <c r="M22" i="101" s="1"/>
  <c r="F34" i="100"/>
  <c r="F37" i="100" s="1"/>
  <c r="M8" i="100" s="1"/>
  <c r="M28" i="100"/>
  <c r="F18" i="100"/>
  <c r="M13" i="100"/>
  <c r="M7" i="100"/>
  <c r="F7" i="100"/>
  <c r="F11" i="100" s="1"/>
  <c r="F23" i="100" s="1"/>
  <c r="F28" i="100" s="1"/>
  <c r="M3" i="100"/>
  <c r="M22" i="100" s="1"/>
  <c r="F34" i="99"/>
  <c r="F37" i="99" s="1"/>
  <c r="M8" i="99" s="1"/>
  <c r="M28" i="99"/>
  <c r="F18" i="99"/>
  <c r="M13" i="99"/>
  <c r="M7" i="99"/>
  <c r="F7" i="99"/>
  <c r="F11" i="99" s="1"/>
  <c r="F23" i="99" s="1"/>
  <c r="F28" i="99" s="1"/>
  <c r="M3" i="99"/>
  <c r="M22" i="99" s="1"/>
  <c r="F34" i="98"/>
  <c r="F37" i="98" s="1"/>
  <c r="M8" i="98" s="1"/>
  <c r="M28" i="98"/>
  <c r="F18" i="98"/>
  <c r="M13" i="98"/>
  <c r="M7" i="98"/>
  <c r="F7" i="98"/>
  <c r="F11" i="98" s="1"/>
  <c r="F23" i="98" s="1"/>
  <c r="F28" i="98" s="1"/>
  <c r="M3" i="98"/>
  <c r="M22" i="98" s="1"/>
  <c r="F23" i="111" l="1"/>
  <c r="F28" i="111" s="1"/>
  <c r="F14" i="111"/>
  <c r="M16" i="111"/>
  <c r="M11" i="111"/>
  <c r="M32" i="111" s="1"/>
  <c r="M34" i="111" s="1"/>
  <c r="M36" i="111" s="1"/>
  <c r="H40" i="111" s="1"/>
  <c r="M11" i="110"/>
  <c r="M32" i="110" s="1"/>
  <c r="M34" i="110" s="1"/>
  <c r="M36" i="110" s="1"/>
  <c r="H40" i="110" s="1"/>
  <c r="M16" i="110"/>
  <c r="F14" i="110"/>
  <c r="M11" i="109"/>
  <c r="M32" i="109" s="1"/>
  <c r="M34" i="109" s="1"/>
  <c r="M36" i="109" s="1"/>
  <c r="H40" i="109" s="1"/>
  <c r="M16" i="109"/>
  <c r="F14" i="109"/>
  <c r="M11" i="108"/>
  <c r="M32" i="108" s="1"/>
  <c r="M34" i="108" s="1"/>
  <c r="M36" i="108" s="1"/>
  <c r="H40" i="108" s="1"/>
  <c r="M16" i="108"/>
  <c r="F14" i="108"/>
  <c r="M11" i="107"/>
  <c r="M32" i="107" s="1"/>
  <c r="M34" i="107" s="1"/>
  <c r="M36" i="107" s="1"/>
  <c r="H40" i="107" s="1"/>
  <c r="M16" i="107"/>
  <c r="F14" i="107"/>
  <c r="M11" i="106"/>
  <c r="M32" i="106" s="1"/>
  <c r="M34" i="106" s="1"/>
  <c r="M36" i="106" s="1"/>
  <c r="H40" i="106" s="1"/>
  <c r="M16" i="106"/>
  <c r="F14" i="106"/>
  <c r="M11" i="105"/>
  <c r="M32" i="105" s="1"/>
  <c r="M34" i="105" s="1"/>
  <c r="M36" i="105" s="1"/>
  <c r="H40" i="105" s="1"/>
  <c r="M16" i="105"/>
  <c r="F14" i="105"/>
  <c r="M11" i="104"/>
  <c r="M32" i="104" s="1"/>
  <c r="M34" i="104" s="1"/>
  <c r="M36" i="104" s="1"/>
  <c r="H40" i="104" s="1"/>
  <c r="M16" i="104"/>
  <c r="F14" i="104"/>
  <c r="M11" i="103"/>
  <c r="M32" i="103" s="1"/>
  <c r="M34" i="103" s="1"/>
  <c r="M36" i="103" s="1"/>
  <c r="H40" i="103" s="1"/>
  <c r="M16" i="103"/>
  <c r="F14" i="103"/>
  <c r="M11" i="102"/>
  <c r="M32" i="102" s="1"/>
  <c r="M34" i="102" s="1"/>
  <c r="M36" i="102" s="1"/>
  <c r="H40" i="102" s="1"/>
  <c r="M16" i="102"/>
  <c r="F14" i="102"/>
  <c r="M32" i="101"/>
  <c r="M34" i="101" s="1"/>
  <c r="M36" i="101" s="1"/>
  <c r="H40" i="101" s="1"/>
  <c r="F23" i="101"/>
  <c r="F28" i="101" s="1"/>
  <c r="F14" i="101"/>
  <c r="M16" i="101"/>
  <c r="M11" i="100"/>
  <c r="M32" i="100" s="1"/>
  <c r="M34" i="100" s="1"/>
  <c r="M36" i="100" s="1"/>
  <c r="H40" i="100" s="1"/>
  <c r="M16" i="100"/>
  <c r="F14" i="100"/>
  <c r="M11" i="99"/>
  <c r="M32" i="99" s="1"/>
  <c r="M34" i="99" s="1"/>
  <c r="M36" i="99" s="1"/>
  <c r="H40" i="99" s="1"/>
  <c r="M16" i="99"/>
  <c r="F14" i="99"/>
  <c r="M11" i="98"/>
  <c r="M32" i="98" s="1"/>
  <c r="M34" i="98" s="1"/>
  <c r="M36" i="98" s="1"/>
  <c r="H40" i="98" s="1"/>
  <c r="M16" i="98"/>
  <c r="F14" i="98"/>
  <c r="F34" i="97" l="1"/>
  <c r="F37" i="97" s="1"/>
  <c r="M8" i="97" s="1"/>
  <c r="M28" i="97"/>
  <c r="F18" i="97"/>
  <c r="M13" i="97"/>
  <c r="M7" i="97"/>
  <c r="F7" i="97"/>
  <c r="F11" i="97" s="1"/>
  <c r="F23" i="97" s="1"/>
  <c r="F28" i="97" s="1"/>
  <c r="M3" i="97"/>
  <c r="M22" i="97" s="1"/>
  <c r="F34" i="96"/>
  <c r="F37" i="96" s="1"/>
  <c r="M8" i="96" s="1"/>
  <c r="M28" i="96"/>
  <c r="F18" i="96"/>
  <c r="M13" i="96"/>
  <c r="M7" i="96"/>
  <c r="F7" i="96"/>
  <c r="F11" i="96" s="1"/>
  <c r="F23" i="96" s="1"/>
  <c r="F28" i="96" s="1"/>
  <c r="M3" i="96"/>
  <c r="M22" i="96" s="1"/>
  <c r="F34" i="95"/>
  <c r="F37" i="95" s="1"/>
  <c r="M8" i="95" s="1"/>
  <c r="M28" i="95"/>
  <c r="F18" i="95"/>
  <c r="M13" i="95"/>
  <c r="M7" i="95"/>
  <c r="F7" i="95"/>
  <c r="F11" i="95" s="1"/>
  <c r="F23" i="95" s="1"/>
  <c r="F28" i="95" s="1"/>
  <c r="M3" i="95"/>
  <c r="M22" i="95" s="1"/>
  <c r="F34" i="94"/>
  <c r="F37" i="94" s="1"/>
  <c r="M8" i="94" s="1"/>
  <c r="M28" i="94"/>
  <c r="F18" i="94"/>
  <c r="M13" i="94"/>
  <c r="M7" i="94"/>
  <c r="F7" i="94"/>
  <c r="F11" i="94" s="1"/>
  <c r="F23" i="94" s="1"/>
  <c r="F28" i="94" s="1"/>
  <c r="M3" i="94"/>
  <c r="M22" i="94" s="1"/>
  <c r="F34" i="93"/>
  <c r="F37" i="93" s="1"/>
  <c r="M8" i="93" s="1"/>
  <c r="M28" i="93"/>
  <c r="F18" i="93"/>
  <c r="M13" i="93"/>
  <c r="M7" i="93"/>
  <c r="F7" i="93"/>
  <c r="F11" i="93" s="1"/>
  <c r="F23" i="93" s="1"/>
  <c r="F28" i="93" s="1"/>
  <c r="M3" i="93"/>
  <c r="M22" i="93" s="1"/>
  <c r="F34" i="92"/>
  <c r="F37" i="92" s="1"/>
  <c r="M8" i="92" s="1"/>
  <c r="M28" i="92"/>
  <c r="F18" i="92"/>
  <c r="M13" i="92"/>
  <c r="M7" i="92"/>
  <c r="F7" i="92"/>
  <c r="F11" i="92" s="1"/>
  <c r="F23" i="92" s="1"/>
  <c r="F28" i="92" s="1"/>
  <c r="M3" i="92"/>
  <c r="M22" i="92" s="1"/>
  <c r="M11" i="97" l="1"/>
  <c r="M32" i="97" s="1"/>
  <c r="M34" i="97" s="1"/>
  <c r="M36" i="97" s="1"/>
  <c r="H40" i="97" s="1"/>
  <c r="M16" i="97"/>
  <c r="F14" i="97"/>
  <c r="M11" i="96"/>
  <c r="M32" i="96" s="1"/>
  <c r="M34" i="96" s="1"/>
  <c r="M36" i="96" s="1"/>
  <c r="H40" i="96" s="1"/>
  <c r="M16" i="96"/>
  <c r="F14" i="96"/>
  <c r="M11" i="95"/>
  <c r="M32" i="95" s="1"/>
  <c r="M34" i="95" s="1"/>
  <c r="M36" i="95" s="1"/>
  <c r="H40" i="95" s="1"/>
  <c r="M16" i="95"/>
  <c r="F14" i="95"/>
  <c r="M11" i="94"/>
  <c r="M32" i="94" s="1"/>
  <c r="M34" i="94" s="1"/>
  <c r="M36" i="94" s="1"/>
  <c r="H40" i="94" s="1"/>
  <c r="M16" i="94"/>
  <c r="F14" i="94"/>
  <c r="M11" i="93"/>
  <c r="M32" i="93" s="1"/>
  <c r="M34" i="93" s="1"/>
  <c r="M36" i="93" s="1"/>
  <c r="H40" i="93" s="1"/>
  <c r="M16" i="93"/>
  <c r="F14" i="93"/>
  <c r="M11" i="92"/>
  <c r="M32" i="92" s="1"/>
  <c r="M34" i="92" s="1"/>
  <c r="M36" i="92" s="1"/>
  <c r="H40" i="92" s="1"/>
  <c r="M16" i="92"/>
  <c r="F14" i="92"/>
  <c r="F34" i="91"/>
  <c r="F37" i="91" s="1"/>
  <c r="M8" i="91" s="1"/>
  <c r="M28" i="91"/>
  <c r="F18" i="91"/>
  <c r="M13" i="91"/>
  <c r="M7" i="91"/>
  <c r="F7" i="91"/>
  <c r="F11" i="91" s="1"/>
  <c r="F23" i="91" s="1"/>
  <c r="F28" i="91" s="1"/>
  <c r="M3" i="91"/>
  <c r="M22" i="91" s="1"/>
  <c r="M11" i="91" l="1"/>
  <c r="M32" i="91" s="1"/>
  <c r="M34" i="91" s="1"/>
  <c r="M36" i="91" s="1"/>
  <c r="H40" i="91" s="1"/>
  <c r="M16" i="91"/>
  <c r="F14" i="91"/>
  <c r="F34" i="90"/>
  <c r="F37" i="90" s="1"/>
  <c r="M8" i="90" s="1"/>
  <c r="M28" i="90"/>
  <c r="F18" i="90"/>
  <c r="M13" i="90"/>
  <c r="M7" i="90"/>
  <c r="F7" i="90"/>
  <c r="F11" i="90" s="1"/>
  <c r="F23" i="90" s="1"/>
  <c r="F28" i="90" s="1"/>
  <c r="M3" i="90"/>
  <c r="M22" i="90" s="1"/>
  <c r="M11" i="90" l="1"/>
  <c r="M32" i="90" s="1"/>
  <c r="M34" i="90" s="1"/>
  <c r="M36" i="90" s="1"/>
  <c r="H40" i="90" s="1"/>
  <c r="M16" i="90"/>
  <c r="F14" i="90"/>
  <c r="F37" i="89"/>
  <c r="M8" i="89" s="1"/>
  <c r="F34" i="89"/>
  <c r="M28" i="89"/>
  <c r="F18" i="89"/>
  <c r="M13" i="89"/>
  <c r="M7" i="89"/>
  <c r="M11" i="89" s="1"/>
  <c r="M32" i="89" s="1"/>
  <c r="M34" i="89" s="1"/>
  <c r="M36" i="89" s="1"/>
  <c r="H40" i="89" s="1"/>
  <c r="F7" i="89"/>
  <c r="F11" i="89" s="1"/>
  <c r="F23" i="89" s="1"/>
  <c r="F28" i="89" s="1"/>
  <c r="M3" i="89"/>
  <c r="M22" i="89" s="1"/>
  <c r="M16" i="89" l="1"/>
  <c r="F14" i="89"/>
  <c r="F34" i="88"/>
  <c r="F37" i="88" s="1"/>
  <c r="M8" i="88" s="1"/>
  <c r="M28" i="88"/>
  <c r="F18" i="88"/>
  <c r="M13" i="88"/>
  <c r="M7" i="88"/>
  <c r="F7" i="88"/>
  <c r="F11" i="88" s="1"/>
  <c r="F23" i="88" s="1"/>
  <c r="F28" i="88" s="1"/>
  <c r="M3" i="88"/>
  <c r="M22" i="88" s="1"/>
  <c r="M11" i="88" l="1"/>
  <c r="M32" i="88" s="1"/>
  <c r="M34" i="88" s="1"/>
  <c r="M36" i="88" s="1"/>
  <c r="H40" i="88" s="1"/>
  <c r="M16" i="88"/>
  <c r="F14" i="88"/>
  <c r="F34" i="87"/>
  <c r="F37" i="87" s="1"/>
  <c r="M8" i="87" s="1"/>
  <c r="M28" i="87"/>
  <c r="F18" i="87"/>
  <c r="M13" i="87"/>
  <c r="M7" i="87"/>
  <c r="F7" i="87"/>
  <c r="F11" i="87" s="1"/>
  <c r="F23" i="87" s="1"/>
  <c r="F28" i="87" s="1"/>
  <c r="M3" i="87"/>
  <c r="M22" i="87" s="1"/>
  <c r="M11" i="87" l="1"/>
  <c r="M32" i="87" s="1"/>
  <c r="M34" i="87" s="1"/>
  <c r="M36" i="87" s="1"/>
  <c r="H40" i="87" s="1"/>
  <c r="M16" i="87"/>
  <c r="F14" i="87"/>
  <c r="F34" i="86"/>
  <c r="F37" i="86" s="1"/>
  <c r="M8" i="86" s="1"/>
  <c r="M28" i="86"/>
  <c r="F18" i="86"/>
  <c r="M13" i="86"/>
  <c r="M7" i="86"/>
  <c r="F7" i="86"/>
  <c r="F11" i="86" s="1"/>
  <c r="F23" i="86" s="1"/>
  <c r="F28" i="86" s="1"/>
  <c r="M3" i="86"/>
  <c r="M22" i="86" s="1"/>
  <c r="M11" i="86" l="1"/>
  <c r="M32" i="86" s="1"/>
  <c r="M34" i="86" s="1"/>
  <c r="M36" i="86" s="1"/>
  <c r="H40" i="86" s="1"/>
  <c r="M16" i="86"/>
  <c r="F14" i="86"/>
  <c r="F34" i="85"/>
  <c r="F37" i="85" s="1"/>
  <c r="M8" i="85" s="1"/>
  <c r="M28" i="85"/>
  <c r="F18" i="85"/>
  <c r="M13" i="85"/>
  <c r="M7" i="85"/>
  <c r="F7" i="85"/>
  <c r="F11" i="85" s="1"/>
  <c r="F23" i="85" s="1"/>
  <c r="F28" i="85" s="1"/>
  <c r="M3" i="85"/>
  <c r="M22" i="85" s="1"/>
  <c r="M11" i="85" l="1"/>
  <c r="M32" i="85" s="1"/>
  <c r="M34" i="85" s="1"/>
  <c r="M36" i="85" s="1"/>
  <c r="H40" i="85" s="1"/>
  <c r="M16" i="85"/>
  <c r="F14" i="85"/>
  <c r="F34" i="84"/>
  <c r="F37" i="84" s="1"/>
  <c r="M8" i="84" s="1"/>
  <c r="M28" i="84"/>
  <c r="F18" i="84"/>
  <c r="M13" i="84"/>
  <c r="M7" i="84"/>
  <c r="F7" i="84"/>
  <c r="F11" i="84" s="1"/>
  <c r="F23" i="84" s="1"/>
  <c r="F28" i="84" s="1"/>
  <c r="M3" i="84"/>
  <c r="M22" i="84" s="1"/>
  <c r="M11" i="84" l="1"/>
  <c r="M32" i="84" s="1"/>
  <c r="M34" i="84" s="1"/>
  <c r="M36" i="84" s="1"/>
  <c r="H40" i="84" s="1"/>
  <c r="M16" i="84"/>
  <c r="F14" i="84"/>
  <c r="F34" i="83"/>
  <c r="F37" i="83" s="1"/>
  <c r="M8" i="83" s="1"/>
  <c r="M28" i="83"/>
  <c r="F18" i="83"/>
  <c r="M13" i="83"/>
  <c r="M7" i="83"/>
  <c r="F7" i="83"/>
  <c r="F11" i="83" s="1"/>
  <c r="F23" i="83" s="1"/>
  <c r="F28" i="83" s="1"/>
  <c r="M3" i="83"/>
  <c r="M22" i="83" s="1"/>
  <c r="M11" i="83" l="1"/>
  <c r="M32" i="83" s="1"/>
  <c r="M34" i="83" s="1"/>
  <c r="M36" i="83" s="1"/>
  <c r="H40" i="83" s="1"/>
  <c r="M16" i="83"/>
  <c r="F14" i="83"/>
  <c r="F37" i="82"/>
  <c r="M8" i="82" s="1"/>
  <c r="F34" i="82"/>
  <c r="M28" i="82"/>
  <c r="F18" i="82"/>
  <c r="M13" i="82"/>
  <c r="M7" i="82"/>
  <c r="F7" i="82"/>
  <c r="F11" i="82" s="1"/>
  <c r="F23" i="82" s="1"/>
  <c r="F28" i="82" s="1"/>
  <c r="M3" i="82"/>
  <c r="M22" i="82" s="1"/>
  <c r="M11" i="82" l="1"/>
  <c r="M32" i="82" s="1"/>
  <c r="M34" i="82" s="1"/>
  <c r="M36" i="82" s="1"/>
  <c r="H40" i="82" s="1"/>
  <c r="M16" i="82"/>
  <c r="F14" i="82"/>
  <c r="F34" i="81"/>
  <c r="F37" i="81" s="1"/>
  <c r="M8" i="81" s="1"/>
  <c r="M28" i="81"/>
  <c r="F18" i="81"/>
  <c r="M13" i="81"/>
  <c r="M7" i="81"/>
  <c r="F7" i="81"/>
  <c r="F11" i="81" s="1"/>
  <c r="F23" i="81" s="1"/>
  <c r="F28" i="81" s="1"/>
  <c r="M3" i="81"/>
  <c r="M22" i="81" s="1"/>
  <c r="M11" i="81" l="1"/>
  <c r="M32" i="81" s="1"/>
  <c r="M34" i="81" s="1"/>
  <c r="M36" i="81" s="1"/>
  <c r="H40" i="81" s="1"/>
  <c r="M16" i="81"/>
  <c r="F14" i="81"/>
  <c r="F34" i="80"/>
  <c r="F37" i="80" s="1"/>
  <c r="M8" i="80" s="1"/>
  <c r="M28" i="80"/>
  <c r="F18" i="80"/>
  <c r="M13" i="80"/>
  <c r="M7" i="80"/>
  <c r="F7" i="80"/>
  <c r="F11" i="80" s="1"/>
  <c r="F23" i="80" s="1"/>
  <c r="F28" i="80" s="1"/>
  <c r="M3" i="80"/>
  <c r="M22" i="80" s="1"/>
  <c r="M11" i="80" l="1"/>
  <c r="M32" i="80" s="1"/>
  <c r="M34" i="80" s="1"/>
  <c r="M36" i="80" s="1"/>
  <c r="H40" i="80" s="1"/>
  <c r="M16" i="80"/>
  <c r="F14" i="80"/>
  <c r="F34" i="79"/>
  <c r="F37" i="79" s="1"/>
  <c r="M8" i="79" s="1"/>
  <c r="M28" i="79"/>
  <c r="F18" i="79"/>
  <c r="M13" i="79"/>
  <c r="M7" i="79"/>
  <c r="F7" i="79"/>
  <c r="F11" i="79" s="1"/>
  <c r="F23" i="79" s="1"/>
  <c r="F28" i="79" s="1"/>
  <c r="M3" i="79"/>
  <c r="M22" i="79" s="1"/>
  <c r="M11" i="79" l="1"/>
  <c r="M32" i="79" s="1"/>
  <c r="M34" i="79" s="1"/>
  <c r="M36" i="79" s="1"/>
  <c r="H40" i="79" s="1"/>
  <c r="M16" i="79"/>
  <c r="F14" i="79"/>
  <c r="F34" i="78"/>
  <c r="F37" i="78" s="1"/>
  <c r="M8" i="78" s="1"/>
  <c r="M28" i="78"/>
  <c r="F18" i="78"/>
  <c r="M13" i="78"/>
  <c r="M7" i="78"/>
  <c r="F7" i="78"/>
  <c r="F11" i="78" s="1"/>
  <c r="F23" i="78" s="1"/>
  <c r="F28" i="78" s="1"/>
  <c r="M3" i="78"/>
  <c r="M22" i="78" s="1"/>
  <c r="M11" i="78" l="1"/>
  <c r="M32" i="78" s="1"/>
  <c r="M34" i="78" s="1"/>
  <c r="M36" i="78" s="1"/>
  <c r="H40" i="78" s="1"/>
  <c r="M16" i="78"/>
  <c r="F14" i="78"/>
  <c r="F34" i="77"/>
  <c r="F37" i="77" s="1"/>
  <c r="M8" i="77" s="1"/>
  <c r="M28" i="77"/>
  <c r="F18" i="77"/>
  <c r="M13" i="77"/>
  <c r="M7" i="77"/>
  <c r="F7" i="77"/>
  <c r="F11" i="77" s="1"/>
  <c r="F23" i="77" s="1"/>
  <c r="F28" i="77" s="1"/>
  <c r="M3" i="77"/>
  <c r="M22" i="77" s="1"/>
  <c r="M11" i="77" l="1"/>
  <c r="M32" i="77" s="1"/>
  <c r="M34" i="77" s="1"/>
  <c r="M36" i="77" s="1"/>
  <c r="H40" i="77" s="1"/>
  <c r="M16" i="77"/>
  <c r="F14" i="77"/>
  <c r="F34" i="76"/>
  <c r="F37" i="76" s="1"/>
  <c r="M8" i="76" s="1"/>
  <c r="M28" i="76"/>
  <c r="F18" i="76"/>
  <c r="M13" i="76"/>
  <c r="M7" i="76"/>
  <c r="F7" i="76"/>
  <c r="F11" i="76" s="1"/>
  <c r="F23" i="76" s="1"/>
  <c r="F28" i="76" s="1"/>
  <c r="M3" i="76"/>
  <c r="M22" i="76" s="1"/>
  <c r="M11" i="76" l="1"/>
  <c r="M32" i="76" s="1"/>
  <c r="M34" i="76" s="1"/>
  <c r="M36" i="76" s="1"/>
  <c r="H40" i="76" s="1"/>
  <c r="M16" i="76"/>
  <c r="F14" i="76"/>
  <c r="F34" i="75"/>
  <c r="F37" i="75" s="1"/>
  <c r="M8" i="75" s="1"/>
  <c r="M28" i="75"/>
  <c r="F18" i="75"/>
  <c r="M13" i="75"/>
  <c r="M7" i="75"/>
  <c r="F7" i="75"/>
  <c r="F11" i="75" s="1"/>
  <c r="F23" i="75" s="1"/>
  <c r="F28" i="75" s="1"/>
  <c r="M3" i="75"/>
  <c r="M22" i="75" s="1"/>
  <c r="M11" i="75" l="1"/>
  <c r="M32" i="75" s="1"/>
  <c r="M34" i="75" s="1"/>
  <c r="M36" i="75" s="1"/>
  <c r="H40" i="75" s="1"/>
  <c r="M16" i="75"/>
  <c r="F14" i="75"/>
  <c r="F34" i="74"/>
  <c r="F37" i="74" s="1"/>
  <c r="M8" i="74" s="1"/>
  <c r="M28" i="74"/>
  <c r="F18" i="74"/>
  <c r="M13" i="74"/>
  <c r="M7" i="74"/>
  <c r="M16" i="74" s="1"/>
  <c r="F7" i="74"/>
  <c r="F11" i="74" s="1"/>
  <c r="M3" i="74"/>
  <c r="M22" i="74" s="1"/>
  <c r="M11" i="74" l="1"/>
  <c r="M32" i="74" s="1"/>
  <c r="M34" i="74" s="1"/>
  <c r="M36" i="74" s="1"/>
  <c r="H40" i="74" s="1"/>
  <c r="F23" i="74"/>
  <c r="F28" i="74" s="1"/>
  <c r="F14" i="74"/>
  <c r="F37" i="73"/>
  <c r="M8" i="73" s="1"/>
  <c r="F34" i="73"/>
  <c r="M28" i="73"/>
  <c r="F18" i="73"/>
  <c r="M13" i="73"/>
  <c r="M7" i="73"/>
  <c r="F7" i="73"/>
  <c r="F11" i="73" s="1"/>
  <c r="F23" i="73" s="1"/>
  <c r="F28" i="73" s="1"/>
  <c r="M3" i="73"/>
  <c r="M22" i="73" s="1"/>
  <c r="M11" i="73" l="1"/>
  <c r="M32" i="73" s="1"/>
  <c r="M34" i="73" s="1"/>
  <c r="M36" i="73" s="1"/>
  <c r="H40" i="73" s="1"/>
  <c r="M16" i="73"/>
  <c r="F14" i="73"/>
  <c r="F34" i="72"/>
  <c r="F37" i="72" s="1"/>
  <c r="M8" i="72" s="1"/>
  <c r="M28" i="72"/>
  <c r="F18" i="72"/>
  <c r="M13" i="72"/>
  <c r="M7" i="72"/>
  <c r="F7" i="72"/>
  <c r="F11" i="72" s="1"/>
  <c r="M3" i="72"/>
  <c r="M22" i="72" s="1"/>
  <c r="M11" i="72" l="1"/>
  <c r="M16" i="72"/>
  <c r="M32" i="72"/>
  <c r="M34" i="72" s="1"/>
  <c r="M36" i="72" s="1"/>
  <c r="H40" i="72" s="1"/>
  <c r="F23" i="72"/>
  <c r="F28" i="72" s="1"/>
  <c r="F14" i="72"/>
  <c r="F34" i="71"/>
  <c r="F37" i="71" s="1"/>
  <c r="M8" i="71" s="1"/>
  <c r="M28" i="71"/>
  <c r="F18" i="71"/>
  <c r="M13" i="71"/>
  <c r="M7" i="71"/>
  <c r="F7" i="71"/>
  <c r="F11" i="71" s="1"/>
  <c r="M3" i="71"/>
  <c r="M22" i="71" s="1"/>
  <c r="M11" i="71" l="1"/>
  <c r="M16" i="71"/>
  <c r="M32" i="71"/>
  <c r="M34" i="71" s="1"/>
  <c r="M36" i="71" s="1"/>
  <c r="H40" i="71" s="1"/>
  <c r="F23" i="71"/>
  <c r="F28" i="71" s="1"/>
  <c r="F14" i="71"/>
  <c r="F34" i="70"/>
  <c r="F37" i="70" s="1"/>
  <c r="M8" i="70" s="1"/>
  <c r="M28" i="70"/>
  <c r="F18" i="70"/>
  <c r="M13" i="70"/>
  <c r="M7" i="70"/>
  <c r="F7" i="70"/>
  <c r="F11" i="70" s="1"/>
  <c r="F23" i="70" s="1"/>
  <c r="F28" i="70" s="1"/>
  <c r="M3" i="70"/>
  <c r="M22" i="70" s="1"/>
  <c r="M11" i="70" l="1"/>
  <c r="M32" i="70" s="1"/>
  <c r="M34" i="70" s="1"/>
  <c r="M36" i="70" s="1"/>
  <c r="H40" i="70" s="1"/>
  <c r="M16" i="70"/>
  <c r="F14" i="70"/>
  <c r="F34" i="69"/>
  <c r="F37" i="69" s="1"/>
  <c r="M8" i="69" s="1"/>
  <c r="M28" i="69"/>
  <c r="F18" i="69"/>
  <c r="M13" i="69"/>
  <c r="M7" i="69"/>
  <c r="F7" i="69"/>
  <c r="F11" i="69" s="1"/>
  <c r="M3" i="69"/>
  <c r="M22" i="69" s="1"/>
  <c r="M11" i="69" l="1"/>
  <c r="M32" i="69" s="1"/>
  <c r="M34" i="69" s="1"/>
  <c r="M36" i="69" s="1"/>
  <c r="H40" i="69" s="1"/>
  <c r="M16" i="69"/>
  <c r="F23" i="69"/>
  <c r="F28" i="69" s="1"/>
  <c r="F14" i="69"/>
  <c r="F34" i="68"/>
  <c r="F37" i="68" s="1"/>
  <c r="M8" i="68" s="1"/>
  <c r="M28" i="68"/>
  <c r="F18" i="68"/>
  <c r="M13" i="68"/>
  <c r="M7" i="68"/>
  <c r="F7" i="68"/>
  <c r="F11" i="68" s="1"/>
  <c r="M3" i="68"/>
  <c r="M22" i="68" s="1"/>
  <c r="M11" i="68" l="1"/>
  <c r="M16" i="68"/>
  <c r="M32" i="68"/>
  <c r="M34" i="68" s="1"/>
  <c r="M36" i="68" s="1"/>
  <c r="H40" i="68" s="1"/>
  <c r="F23" i="68"/>
  <c r="F28" i="68" s="1"/>
  <c r="F14" i="68"/>
  <c r="F34" i="67"/>
  <c r="F37" i="67" s="1"/>
  <c r="M8" i="67" s="1"/>
  <c r="M28" i="67"/>
  <c r="F18" i="67"/>
  <c r="M13" i="67"/>
  <c r="M7" i="67"/>
  <c r="F7" i="67"/>
  <c r="F11" i="67" s="1"/>
  <c r="M3" i="67"/>
  <c r="M22" i="67" s="1"/>
  <c r="M11" i="67" l="1"/>
  <c r="M16" i="67"/>
  <c r="M32" i="67"/>
  <c r="M34" i="67" s="1"/>
  <c r="M36" i="67" s="1"/>
  <c r="H40" i="67" s="1"/>
  <c r="F23" i="67"/>
  <c r="F28" i="67" s="1"/>
  <c r="F14" i="67"/>
  <c r="F34" i="66"/>
  <c r="F37" i="66" s="1"/>
  <c r="M8" i="66" s="1"/>
  <c r="M28" i="66"/>
  <c r="F18" i="66"/>
  <c r="M13" i="66"/>
  <c r="M7" i="66"/>
  <c r="M16" i="66" s="1"/>
  <c r="F7" i="66"/>
  <c r="F11" i="66" s="1"/>
  <c r="F23" i="66" s="1"/>
  <c r="F28" i="66" s="1"/>
  <c r="M3" i="66"/>
  <c r="M22" i="66" s="1"/>
  <c r="M11" i="66" l="1"/>
  <c r="M32" i="66"/>
  <c r="M34" i="66" s="1"/>
  <c r="M36" i="66" s="1"/>
  <c r="H40" i="66" s="1"/>
  <c r="F14" i="66"/>
  <c r="F18" i="65" l="1"/>
  <c r="F34" i="65" l="1"/>
  <c r="F37" i="65" s="1"/>
  <c r="M8" i="65" s="1"/>
  <c r="M28" i="65"/>
  <c r="M13" i="65"/>
  <c r="M7" i="65"/>
  <c r="M16" i="65" s="1"/>
  <c r="F7" i="65"/>
  <c r="F11" i="65" s="1"/>
  <c r="F14" i="65" s="1"/>
  <c r="M3" i="65"/>
  <c r="M22" i="65" s="1"/>
  <c r="M11" i="65" l="1"/>
  <c r="M32" i="65" s="1"/>
  <c r="M34" i="65" s="1"/>
  <c r="M36" i="65" s="1"/>
  <c r="H40" i="65" s="1"/>
  <c r="F23" i="65"/>
  <c r="F28" i="65" s="1"/>
  <c r="F34" i="64" l="1"/>
  <c r="F37" i="64" s="1"/>
  <c r="M8" i="64" s="1"/>
  <c r="M28" i="64"/>
  <c r="F18" i="64"/>
  <c r="M13" i="64"/>
  <c r="M7" i="64"/>
  <c r="F7" i="64"/>
  <c r="F11" i="64" s="1"/>
  <c r="M3" i="64"/>
  <c r="M22" i="64" s="1"/>
  <c r="M11" i="64" l="1"/>
  <c r="M16" i="64"/>
  <c r="M32" i="64"/>
  <c r="M34" i="64" s="1"/>
  <c r="M36" i="64" s="1"/>
  <c r="H40" i="64" s="1"/>
  <c r="F23" i="64"/>
  <c r="F28" i="64" s="1"/>
  <c r="F14" i="64"/>
  <c r="F34" i="63" l="1"/>
  <c r="F37" i="63" s="1"/>
  <c r="M8" i="63" s="1"/>
  <c r="M28" i="63"/>
  <c r="F18" i="63"/>
  <c r="M13" i="63"/>
  <c r="M7" i="63"/>
  <c r="F7" i="63"/>
  <c r="F11" i="63" s="1"/>
  <c r="F23" i="63" s="1"/>
  <c r="F28" i="63" s="1"/>
  <c r="M3" i="63"/>
  <c r="M22" i="63" s="1"/>
  <c r="M16" i="63" l="1"/>
  <c r="M11" i="63"/>
  <c r="M32" i="63" s="1"/>
  <c r="M34" i="63" s="1"/>
  <c r="M36" i="63" s="1"/>
  <c r="H40" i="63" s="1"/>
  <c r="F14" i="63"/>
  <c r="F34" i="62" l="1"/>
  <c r="F37" i="62" s="1"/>
  <c r="M8" i="62" s="1"/>
  <c r="M28" i="62"/>
  <c r="F18" i="62"/>
  <c r="M13" i="62"/>
  <c r="M7" i="62"/>
  <c r="F7" i="62"/>
  <c r="F11" i="62" s="1"/>
  <c r="F23" i="62" s="1"/>
  <c r="F28" i="62" s="1"/>
  <c r="M3" i="62"/>
  <c r="M22" i="62" s="1"/>
  <c r="M16" i="62" l="1"/>
  <c r="M11" i="62"/>
  <c r="M32" i="62" s="1"/>
  <c r="M34" i="62" s="1"/>
  <c r="M36" i="62" s="1"/>
  <c r="H40" i="62" s="1"/>
  <c r="F14" i="62"/>
  <c r="F34" i="61"/>
  <c r="F37" i="61" s="1"/>
  <c r="M8" i="61" s="1"/>
  <c r="M28" i="61"/>
  <c r="F18" i="61"/>
  <c r="M13" i="61"/>
  <c r="M7" i="61"/>
  <c r="F7" i="61"/>
  <c r="F11" i="61" s="1"/>
  <c r="F23" i="61" s="1"/>
  <c r="F28" i="61" s="1"/>
  <c r="M3" i="61"/>
  <c r="M22" i="61" s="1"/>
  <c r="M11" i="61" l="1"/>
  <c r="M16" i="61"/>
  <c r="M32" i="61"/>
  <c r="M34" i="61" s="1"/>
  <c r="M36" i="61" s="1"/>
  <c r="H40" i="61" s="1"/>
  <c r="F14" i="61"/>
  <c r="F34" i="60" l="1"/>
  <c r="F37" i="60" s="1"/>
  <c r="M8" i="60" s="1"/>
  <c r="M28" i="60"/>
  <c r="F18" i="60"/>
  <c r="M13" i="60"/>
  <c r="M7" i="60"/>
  <c r="F7" i="60"/>
  <c r="F11" i="60" s="1"/>
  <c r="F14" i="60" s="1"/>
  <c r="M3" i="60"/>
  <c r="M22" i="60" s="1"/>
  <c r="M16" i="60" l="1"/>
  <c r="M11" i="60"/>
  <c r="F23" i="60"/>
  <c r="F28" i="60" s="1"/>
  <c r="M32" i="60"/>
  <c r="M34" i="60" s="1"/>
  <c r="M36" i="60" s="1"/>
  <c r="H40" i="60" s="1"/>
  <c r="F34" i="59"/>
  <c r="F37" i="59" s="1"/>
  <c r="M8" i="59" s="1"/>
  <c r="M28" i="59"/>
  <c r="F18" i="59"/>
  <c r="M13" i="59"/>
  <c r="M7" i="59"/>
  <c r="F7" i="59"/>
  <c r="F11" i="59" s="1"/>
  <c r="M3" i="59"/>
  <c r="M22" i="59" s="1"/>
  <c r="F23" i="59" l="1"/>
  <c r="F28" i="59" s="1"/>
  <c r="F14" i="59"/>
  <c r="M11" i="59"/>
  <c r="M32" i="59" s="1"/>
  <c r="M34" i="59" s="1"/>
  <c r="M36" i="59" s="1"/>
  <c r="H40" i="59" s="1"/>
  <c r="M16" i="59"/>
  <c r="F34" i="58"/>
  <c r="F37" i="58" s="1"/>
  <c r="M8" i="58" s="1"/>
  <c r="M28" i="58"/>
  <c r="F18" i="58"/>
  <c r="M13" i="58"/>
  <c r="M7" i="58"/>
  <c r="F7" i="58"/>
  <c r="F11" i="58" s="1"/>
  <c r="M3" i="58"/>
  <c r="M22" i="58" s="1"/>
  <c r="F23" i="58" l="1"/>
  <c r="F28" i="58" s="1"/>
  <c r="F14" i="58"/>
  <c r="M11" i="58"/>
  <c r="M32" i="58" s="1"/>
  <c r="M34" i="58" s="1"/>
  <c r="M36" i="58" s="1"/>
  <c r="H40" i="58" s="1"/>
  <c r="M16" i="58"/>
  <c r="F34" i="57"/>
  <c r="F37" i="57" s="1"/>
  <c r="M8" i="57" s="1"/>
  <c r="M28" i="57"/>
  <c r="F18" i="57"/>
  <c r="M13" i="57"/>
  <c r="M7" i="57"/>
  <c r="F7" i="57"/>
  <c r="F11" i="57" s="1"/>
  <c r="M3" i="57"/>
  <c r="M22" i="57" s="1"/>
  <c r="M16" i="57" l="1"/>
  <c r="M11" i="57"/>
  <c r="M32" i="57" s="1"/>
  <c r="M34" i="57" s="1"/>
  <c r="M36" i="57" s="1"/>
  <c r="H40" i="57" s="1"/>
  <c r="F23" i="57"/>
  <c r="F28" i="57" s="1"/>
  <c r="F14" i="57"/>
  <c r="F34" i="56" l="1"/>
  <c r="F37" i="56" s="1"/>
  <c r="M8" i="56" s="1"/>
  <c r="M28" i="56"/>
  <c r="F18" i="56"/>
  <c r="M13" i="56"/>
  <c r="M7" i="56"/>
  <c r="F7" i="56"/>
  <c r="F11" i="56" s="1"/>
  <c r="F14" i="56" s="1"/>
  <c r="M3" i="56"/>
  <c r="M22" i="56" s="1"/>
  <c r="M11" i="56" l="1"/>
  <c r="M32" i="56" s="1"/>
  <c r="M34" i="56" s="1"/>
  <c r="M36" i="56" s="1"/>
  <c r="H40" i="56" s="1"/>
  <c r="F23" i="56"/>
  <c r="F28" i="56" s="1"/>
  <c r="M16" i="56"/>
  <c r="F34" i="55" l="1"/>
  <c r="F37" i="55" s="1"/>
  <c r="M8" i="55" s="1"/>
  <c r="M28" i="55"/>
  <c r="F18" i="55"/>
  <c r="M13" i="55"/>
  <c r="M7" i="55"/>
  <c r="F7" i="55"/>
  <c r="F11" i="55" s="1"/>
  <c r="M3" i="55"/>
  <c r="M22" i="55" s="1"/>
  <c r="M16" i="55" l="1"/>
  <c r="M11" i="55"/>
  <c r="M32" i="55" s="1"/>
  <c r="M34" i="55" s="1"/>
  <c r="M36" i="55" s="1"/>
  <c r="H40" i="55" s="1"/>
  <c r="F23" i="55"/>
  <c r="F28" i="55" s="1"/>
  <c r="F14" i="55"/>
  <c r="F34" i="54"/>
  <c r="F37" i="54" s="1"/>
  <c r="M8" i="54" s="1"/>
  <c r="M28" i="54"/>
  <c r="F18" i="54"/>
  <c r="M13" i="54"/>
  <c r="M7" i="54"/>
  <c r="F7" i="54"/>
  <c r="F11" i="54" s="1"/>
  <c r="F23" i="54" s="1"/>
  <c r="F28" i="54" s="1"/>
  <c r="M3" i="54"/>
  <c r="M22" i="54" s="1"/>
  <c r="M16" i="54" l="1"/>
  <c r="M11" i="54"/>
  <c r="M32" i="54" s="1"/>
  <c r="M34" i="54" s="1"/>
  <c r="M36" i="54" s="1"/>
  <c r="H40" i="54" s="1"/>
  <c r="F14" i="54"/>
  <c r="F34" i="53"/>
  <c r="F37" i="53" s="1"/>
  <c r="M8" i="53" s="1"/>
  <c r="M28" i="53"/>
  <c r="F18" i="53"/>
  <c r="M13" i="53"/>
  <c r="M7" i="53"/>
  <c r="F7" i="53"/>
  <c r="F11" i="53" s="1"/>
  <c r="M3" i="53"/>
  <c r="M22" i="53" s="1"/>
  <c r="M16" i="53" l="1"/>
  <c r="M11" i="53"/>
  <c r="M32" i="53" s="1"/>
  <c r="M34" i="53" s="1"/>
  <c r="M36" i="53" s="1"/>
  <c r="H40" i="53" s="1"/>
  <c r="F23" i="53"/>
  <c r="F28" i="53" s="1"/>
  <c r="F14" i="53"/>
  <c r="F34" i="52"/>
  <c r="F37" i="52" s="1"/>
  <c r="M8" i="52" s="1"/>
  <c r="M28" i="52"/>
  <c r="F18" i="52"/>
  <c r="M13" i="52"/>
  <c r="M7" i="52"/>
  <c r="F7" i="52"/>
  <c r="F11" i="52" s="1"/>
  <c r="M3" i="52"/>
  <c r="M22" i="52" s="1"/>
  <c r="M11" i="52" l="1"/>
  <c r="M16" i="52"/>
  <c r="F14" i="52"/>
  <c r="F23" i="52"/>
  <c r="F28" i="52" s="1"/>
  <c r="M32" i="52"/>
  <c r="M34" i="52" s="1"/>
  <c r="M36" i="52" s="1"/>
  <c r="H40" i="52" s="1"/>
  <c r="F34" i="51"/>
  <c r="F37" i="51" s="1"/>
  <c r="M8" i="51" s="1"/>
  <c r="M28" i="51"/>
  <c r="F18" i="51"/>
  <c r="M13" i="51"/>
  <c r="M7" i="51"/>
  <c r="F7" i="51"/>
  <c r="F11" i="51" s="1"/>
  <c r="F23" i="51" s="1"/>
  <c r="F28" i="51" s="1"/>
  <c r="M3" i="51"/>
  <c r="M22" i="51" s="1"/>
  <c r="M16" i="51" l="1"/>
  <c r="M11" i="51"/>
  <c r="M32" i="51" s="1"/>
  <c r="M34" i="51" s="1"/>
  <c r="M36" i="51" s="1"/>
  <c r="H40" i="51" s="1"/>
  <c r="F14" i="51"/>
  <c r="F34" i="50"/>
  <c r="F37" i="50" s="1"/>
  <c r="M8" i="50" s="1"/>
  <c r="M28" i="50"/>
  <c r="F18" i="50"/>
  <c r="M13" i="50"/>
  <c r="M7" i="50"/>
  <c r="M16" i="50" s="1"/>
  <c r="F7" i="50"/>
  <c r="F11" i="50" s="1"/>
  <c r="M3" i="50"/>
  <c r="M22" i="50" s="1"/>
  <c r="M11" i="50" l="1"/>
  <c r="M32" i="50" s="1"/>
  <c r="M34" i="50" s="1"/>
  <c r="M36" i="50" s="1"/>
  <c r="H40" i="50" s="1"/>
  <c r="F23" i="50"/>
  <c r="F28" i="50" s="1"/>
  <c r="F14" i="50"/>
  <c r="F34" i="49"/>
  <c r="F37" i="49" s="1"/>
  <c r="M8" i="49" s="1"/>
  <c r="M28" i="49"/>
  <c r="F18" i="49"/>
  <c r="M13" i="49"/>
  <c r="M7" i="49"/>
  <c r="F7" i="49"/>
  <c r="F11" i="49" s="1"/>
  <c r="F23" i="49" s="1"/>
  <c r="F28" i="49" s="1"/>
  <c r="M3" i="49"/>
  <c r="M22" i="49" s="1"/>
  <c r="M11" i="49" l="1"/>
  <c r="M16" i="49"/>
  <c r="M32" i="49"/>
  <c r="M34" i="49" s="1"/>
  <c r="M36" i="49" s="1"/>
  <c r="H40" i="49" s="1"/>
  <c r="F14" i="49"/>
  <c r="F34" i="48" l="1"/>
  <c r="F37" i="48" s="1"/>
  <c r="M8" i="48" s="1"/>
  <c r="M28" i="48"/>
  <c r="F18" i="48"/>
  <c r="M13" i="48"/>
  <c r="M7" i="48"/>
  <c r="F7" i="48"/>
  <c r="F11" i="48" s="1"/>
  <c r="F23" i="48" s="1"/>
  <c r="F28" i="48" s="1"/>
  <c r="M3" i="48"/>
  <c r="M22" i="48" s="1"/>
  <c r="M11" i="48" l="1"/>
  <c r="M32" i="48" s="1"/>
  <c r="M34" i="48" s="1"/>
  <c r="M36" i="48" s="1"/>
  <c r="H40" i="48" s="1"/>
  <c r="M16" i="48"/>
  <c r="F14" i="48"/>
  <c r="F34" i="47" l="1"/>
  <c r="F37" i="47" s="1"/>
  <c r="M8" i="47" s="1"/>
  <c r="M28" i="47"/>
  <c r="F18" i="47"/>
  <c r="M13" i="47"/>
  <c r="M7" i="47"/>
  <c r="F7" i="47"/>
  <c r="F11" i="47" s="1"/>
  <c r="M3" i="47"/>
  <c r="M22" i="47" s="1"/>
  <c r="F14" i="47" l="1"/>
  <c r="F23" i="47"/>
  <c r="F28" i="47" s="1"/>
  <c r="M11" i="47"/>
  <c r="M32" i="47" s="1"/>
  <c r="M34" i="47" s="1"/>
  <c r="M36" i="47" s="1"/>
  <c r="H40" i="47" s="1"/>
  <c r="M16" i="47"/>
  <c r="F34" i="46" l="1"/>
  <c r="F37" i="46" s="1"/>
  <c r="M8" i="46" s="1"/>
  <c r="M28" i="46"/>
  <c r="F18" i="46"/>
  <c r="M13" i="46"/>
  <c r="M7" i="46"/>
  <c r="F7" i="46"/>
  <c r="F11" i="46" s="1"/>
  <c r="M3" i="46"/>
  <c r="M22" i="46" s="1"/>
  <c r="M11" i="46" l="1"/>
  <c r="M32" i="46" s="1"/>
  <c r="M34" i="46" s="1"/>
  <c r="M36" i="46" s="1"/>
  <c r="H40" i="46" s="1"/>
  <c r="F23" i="46"/>
  <c r="F28" i="46" s="1"/>
  <c r="F14" i="46"/>
  <c r="M16" i="46"/>
  <c r="F34" i="45"/>
  <c r="F37" i="45" s="1"/>
  <c r="M8" i="45" s="1"/>
  <c r="M28" i="45"/>
  <c r="F18" i="45"/>
  <c r="M13" i="45"/>
  <c r="M7" i="45"/>
  <c r="F7" i="45"/>
  <c r="F11" i="45" s="1"/>
  <c r="F23" i="45" s="1"/>
  <c r="F28" i="45" s="1"/>
  <c r="M3" i="45"/>
  <c r="M22" i="45" s="1"/>
  <c r="M11" i="45" l="1"/>
  <c r="M16" i="45"/>
  <c r="M32" i="45"/>
  <c r="M34" i="45" s="1"/>
  <c r="M36" i="45" s="1"/>
  <c r="H40" i="45" s="1"/>
  <c r="F14" i="45"/>
  <c r="F34" i="44"/>
  <c r="F37" i="44" s="1"/>
  <c r="M8" i="44" s="1"/>
  <c r="M28" i="44"/>
  <c r="F18" i="44"/>
  <c r="M13" i="44"/>
  <c r="M7" i="44"/>
  <c r="F7" i="44"/>
  <c r="F11" i="44" s="1"/>
  <c r="M3" i="44"/>
  <c r="M22" i="44" s="1"/>
  <c r="M11" i="44" l="1"/>
  <c r="M32" i="44" s="1"/>
  <c r="M34" i="44" s="1"/>
  <c r="M36" i="44" s="1"/>
  <c r="H40" i="44" s="1"/>
  <c r="F23" i="44"/>
  <c r="F28" i="44" s="1"/>
  <c r="F14" i="44"/>
  <c r="M16" i="44"/>
  <c r="F34" i="43"/>
  <c r="F37" i="43" s="1"/>
  <c r="M8" i="43" s="1"/>
  <c r="M28" i="43"/>
  <c r="F18" i="43"/>
  <c r="M13" i="43"/>
  <c r="M7" i="43"/>
  <c r="F7" i="43"/>
  <c r="F11" i="43" s="1"/>
  <c r="F23" i="43" s="1"/>
  <c r="F28" i="43" s="1"/>
  <c r="M3" i="43"/>
  <c r="M22" i="43" s="1"/>
  <c r="M11" i="43" l="1"/>
  <c r="M32" i="43" s="1"/>
  <c r="M34" i="43" s="1"/>
  <c r="M36" i="43" s="1"/>
  <c r="H40" i="43" s="1"/>
  <c r="M16" i="43"/>
  <c r="F14" i="43"/>
  <c r="F34" i="42"/>
  <c r="F37" i="42" s="1"/>
  <c r="M8" i="42" s="1"/>
  <c r="M28" i="42"/>
  <c r="F18" i="42"/>
  <c r="M13" i="42"/>
  <c r="M7" i="42"/>
  <c r="F7" i="42"/>
  <c r="F11" i="42" s="1"/>
  <c r="F23" i="42" s="1"/>
  <c r="F28" i="42" s="1"/>
  <c r="M3" i="42"/>
  <c r="M22" i="42" s="1"/>
  <c r="M16" i="42" l="1"/>
  <c r="M11" i="42"/>
  <c r="M32" i="42" s="1"/>
  <c r="M34" i="42" s="1"/>
  <c r="M36" i="42" s="1"/>
  <c r="H40" i="42" s="1"/>
  <c r="F14" i="42"/>
  <c r="F34" i="41" l="1"/>
  <c r="F37" i="41" s="1"/>
  <c r="M8" i="41" s="1"/>
  <c r="M28" i="41"/>
  <c r="F18" i="41"/>
  <c r="M13" i="41"/>
  <c r="M16" i="41" s="1"/>
  <c r="M7" i="41"/>
  <c r="F7" i="41"/>
  <c r="F11" i="41" s="1"/>
  <c r="F14" i="41" s="1"/>
  <c r="M3" i="41"/>
  <c r="M22" i="41" s="1"/>
  <c r="M11" i="41" l="1"/>
  <c r="M32" i="41"/>
  <c r="M34" i="41" s="1"/>
  <c r="M36" i="41" s="1"/>
  <c r="H40" i="41" s="1"/>
  <c r="F23" i="41"/>
  <c r="F28" i="41" s="1"/>
  <c r="F34" i="40"/>
  <c r="F37" i="40" s="1"/>
  <c r="M8" i="40" s="1"/>
  <c r="M28" i="40"/>
  <c r="F18" i="40"/>
  <c r="M13" i="40"/>
  <c r="M7" i="40"/>
  <c r="F7" i="40"/>
  <c r="F11" i="40" s="1"/>
  <c r="F14" i="40" s="1"/>
  <c r="M3" i="40"/>
  <c r="M22" i="40" s="1"/>
  <c r="M11" i="40" l="1"/>
  <c r="M32" i="40" s="1"/>
  <c r="M34" i="40" s="1"/>
  <c r="M36" i="40" s="1"/>
  <c r="H40" i="40" s="1"/>
  <c r="F23" i="40"/>
  <c r="F28" i="40" s="1"/>
  <c r="M16" i="40"/>
  <c r="F34" i="39"/>
  <c r="F37" i="39" s="1"/>
  <c r="M8" i="39" s="1"/>
  <c r="M28" i="39"/>
  <c r="F18" i="39"/>
  <c r="M13" i="39"/>
  <c r="M7" i="39"/>
  <c r="F7" i="39"/>
  <c r="F11" i="39" s="1"/>
  <c r="F23" i="39" s="1"/>
  <c r="F28" i="39" s="1"/>
  <c r="M3" i="39"/>
  <c r="M22" i="39" s="1"/>
  <c r="M11" i="39" l="1"/>
  <c r="M32" i="39" s="1"/>
  <c r="M34" i="39" s="1"/>
  <c r="M36" i="39" s="1"/>
  <c r="H40" i="39" s="1"/>
  <c r="M16" i="39"/>
  <c r="F14" i="39"/>
  <c r="F34" i="38"/>
  <c r="F37" i="38" s="1"/>
  <c r="M8" i="38" s="1"/>
  <c r="M28" i="38"/>
  <c r="F18" i="38"/>
  <c r="M13" i="38"/>
  <c r="M7" i="38"/>
  <c r="F7" i="38"/>
  <c r="F11" i="38" s="1"/>
  <c r="F23" i="38" s="1"/>
  <c r="F28" i="38" s="1"/>
  <c r="M3" i="38"/>
  <c r="M22" i="38" s="1"/>
  <c r="F34" i="37"/>
  <c r="F37" i="37" s="1"/>
  <c r="M8" i="37" s="1"/>
  <c r="M28" i="37"/>
  <c r="F18" i="37"/>
  <c r="M13" i="37"/>
  <c r="M7" i="37"/>
  <c r="F7" i="37"/>
  <c r="F11" i="37" s="1"/>
  <c r="M3" i="37"/>
  <c r="M22" i="37" s="1"/>
  <c r="M16" i="38" l="1"/>
  <c r="M11" i="38"/>
  <c r="M32" i="38" s="1"/>
  <c r="M34" i="38" s="1"/>
  <c r="M36" i="38" s="1"/>
  <c r="H40" i="38" s="1"/>
  <c r="F14" i="38"/>
  <c r="M11" i="37"/>
  <c r="M32" i="37" s="1"/>
  <c r="M34" i="37" s="1"/>
  <c r="M36" i="37" s="1"/>
  <c r="H40" i="37" s="1"/>
  <c r="M16" i="37"/>
  <c r="F23" i="37"/>
  <c r="F28" i="37" s="1"/>
  <c r="F14" i="37"/>
  <c r="F34" i="36"/>
  <c r="F37" i="36" s="1"/>
  <c r="M8" i="36" s="1"/>
  <c r="M28" i="36"/>
  <c r="F18" i="36"/>
  <c r="M13" i="36"/>
  <c r="M7" i="36"/>
  <c r="F7" i="36"/>
  <c r="F11" i="36" s="1"/>
  <c r="M3" i="36"/>
  <c r="M22" i="36" s="1"/>
  <c r="M11" i="36" l="1"/>
  <c r="M32" i="36" s="1"/>
  <c r="M34" i="36" s="1"/>
  <c r="M36" i="36" s="1"/>
  <c r="H40" i="36" s="1"/>
  <c r="M16" i="36"/>
  <c r="F23" i="36"/>
  <c r="F28" i="36" s="1"/>
  <c r="F14" i="36"/>
  <c r="F34" i="35"/>
  <c r="F37" i="35" s="1"/>
  <c r="M8" i="35" s="1"/>
  <c r="M28" i="35"/>
  <c r="F18" i="35"/>
  <c r="M13" i="35"/>
  <c r="M7" i="35"/>
  <c r="F7" i="35"/>
  <c r="F11" i="35" s="1"/>
  <c r="F14" i="35" s="1"/>
  <c r="M3" i="35"/>
  <c r="M22" i="35" s="1"/>
  <c r="M16" i="35" l="1"/>
  <c r="M11" i="35"/>
  <c r="M32" i="35" s="1"/>
  <c r="M34" i="35" s="1"/>
  <c r="M36" i="35" s="1"/>
  <c r="H40" i="35" s="1"/>
  <c r="F23" i="35"/>
  <c r="F28" i="35" s="1"/>
  <c r="F34" i="34"/>
  <c r="F37" i="34" s="1"/>
  <c r="M8" i="34" s="1"/>
  <c r="M28" i="34"/>
  <c r="F18" i="34"/>
  <c r="M13" i="34"/>
  <c r="M7" i="34"/>
  <c r="F7" i="34"/>
  <c r="F11" i="34" s="1"/>
  <c r="F14" i="34" s="1"/>
  <c r="M3" i="34"/>
  <c r="M22" i="34" s="1"/>
  <c r="M16" i="34" l="1"/>
  <c r="M11" i="34"/>
  <c r="M32" i="34" s="1"/>
  <c r="M34" i="34" s="1"/>
  <c r="M36" i="34" s="1"/>
  <c r="H40" i="34" s="1"/>
  <c r="F23" i="34"/>
  <c r="F28" i="34" s="1"/>
  <c r="M13" i="33"/>
  <c r="M7" i="33"/>
  <c r="M3" i="33"/>
  <c r="M22" i="33" s="1"/>
  <c r="F34" i="33"/>
  <c r="F18" i="33"/>
  <c r="F7" i="33"/>
  <c r="F37" i="33" l="1"/>
  <c r="M8" i="33" s="1"/>
  <c r="M11" i="33" s="1"/>
  <c r="M32" i="33" s="1"/>
  <c r="M28" i="33"/>
  <c r="M16" i="33"/>
  <c r="F11" i="33"/>
  <c r="M34" i="33" l="1"/>
  <c r="M36" i="33" s="1"/>
  <c r="H40" i="33" s="1"/>
  <c r="F14" i="33"/>
  <c r="F23" i="33"/>
  <c r="F28" i="33" s="1"/>
  <c r="F37" i="32"/>
  <c r="M8" i="32" s="1"/>
  <c r="M11" i="32" s="1"/>
  <c r="M32" i="32" s="1"/>
  <c r="M34" i="32" s="1"/>
  <c r="M36" i="32" s="1"/>
  <c r="H40" i="32" s="1"/>
  <c r="M28" i="32"/>
  <c r="F28" i="32"/>
  <c r="M16" i="32"/>
  <c r="F11" i="32"/>
  <c r="F14" i="32" s="1"/>
  <c r="F37" i="31" l="1"/>
  <c r="M8" i="31" s="1"/>
  <c r="M11" i="31" s="1"/>
  <c r="M32" i="31" s="1"/>
  <c r="M28" i="31"/>
  <c r="F28" i="31"/>
  <c r="M16" i="31"/>
  <c r="F11" i="31"/>
  <c r="F14" i="31" s="1"/>
  <c r="M34" i="31" l="1"/>
  <c r="M36" i="31" s="1"/>
  <c r="H40" i="31" s="1"/>
  <c r="F37" i="30"/>
  <c r="M8" i="30" s="1"/>
  <c r="M11" i="30" s="1"/>
  <c r="M32" i="30" s="1"/>
  <c r="M28" i="30"/>
  <c r="F28" i="30"/>
  <c r="M16" i="30"/>
  <c r="F11" i="30"/>
  <c r="F14" i="30" s="1"/>
  <c r="M34" i="30" l="1"/>
  <c r="M36" i="30" s="1"/>
  <c r="H40" i="30" s="1"/>
  <c r="F37" i="29"/>
  <c r="M8" i="29" s="1"/>
  <c r="M11" i="29" s="1"/>
  <c r="M32" i="29" s="1"/>
  <c r="M34" i="29" s="1"/>
  <c r="M36" i="29" s="1"/>
  <c r="H40" i="29" s="1"/>
  <c r="M28" i="29"/>
  <c r="F28" i="29"/>
  <c r="M16" i="29"/>
  <c r="F11" i="29"/>
  <c r="F14" i="29" s="1"/>
  <c r="F37" i="28" l="1"/>
  <c r="M8" i="28" s="1"/>
  <c r="M11" i="28" s="1"/>
  <c r="M32" i="28" s="1"/>
  <c r="M28" i="28"/>
  <c r="F28" i="28"/>
  <c r="M16" i="28"/>
  <c r="F11" i="28"/>
  <c r="F14" i="28" s="1"/>
  <c r="M34" i="28" l="1"/>
  <c r="M36" i="28" s="1"/>
  <c r="H40" i="28" s="1"/>
  <c r="F37" i="27"/>
  <c r="M8" i="27" s="1"/>
  <c r="M11" i="27" s="1"/>
  <c r="M32" i="27" s="1"/>
  <c r="M28" i="27"/>
  <c r="F28" i="27"/>
  <c r="M16" i="27"/>
  <c r="F11" i="27"/>
  <c r="F14" i="27" s="1"/>
  <c r="M34" i="27" l="1"/>
  <c r="M36" i="27" s="1"/>
  <c r="H40" i="27" s="1"/>
  <c r="F37" i="26"/>
  <c r="M8" i="26" s="1"/>
  <c r="M11" i="26" s="1"/>
  <c r="M32" i="26" s="1"/>
  <c r="M28" i="26"/>
  <c r="F28" i="26"/>
  <c r="M16" i="26"/>
  <c r="F11" i="26"/>
  <c r="F14" i="26" s="1"/>
  <c r="M34" i="26" l="1"/>
  <c r="M36" i="26" s="1"/>
  <c r="H40" i="26" s="1"/>
  <c r="F37" i="25"/>
  <c r="M8" i="25" s="1"/>
  <c r="M11" i="25" s="1"/>
  <c r="M32" i="25" s="1"/>
  <c r="M34" i="25" s="1"/>
  <c r="M36" i="25" s="1"/>
  <c r="H40" i="25" s="1"/>
  <c r="M28" i="25"/>
  <c r="F28" i="25"/>
  <c r="M16" i="25"/>
  <c r="F11" i="25"/>
  <c r="F14" i="25" s="1"/>
  <c r="F37" i="24" l="1"/>
  <c r="M8" i="24" s="1"/>
  <c r="M11" i="24" s="1"/>
  <c r="M32" i="24" s="1"/>
  <c r="M28" i="24"/>
  <c r="F28" i="24"/>
  <c r="M16" i="24"/>
  <c r="F11" i="24"/>
  <c r="F14" i="24" s="1"/>
  <c r="M34" i="24" l="1"/>
  <c r="M36" i="24" s="1"/>
  <c r="H40" i="24" s="1"/>
  <c r="F37" i="23"/>
  <c r="M8" i="23" s="1"/>
  <c r="M11" i="23" s="1"/>
  <c r="M32" i="23" s="1"/>
  <c r="M34" i="23" s="1"/>
  <c r="M36" i="23" s="1"/>
  <c r="H40" i="23" s="1"/>
  <c r="M28" i="23"/>
  <c r="F28" i="23"/>
  <c r="M16" i="23"/>
  <c r="F11" i="23"/>
  <c r="F14" i="23" s="1"/>
  <c r="F37" i="22" l="1"/>
  <c r="M8" i="22" s="1"/>
  <c r="M11" i="22" s="1"/>
  <c r="M32" i="22" s="1"/>
  <c r="M28" i="22"/>
  <c r="F28" i="22"/>
  <c r="M16" i="22"/>
  <c r="F11" i="22"/>
  <c r="F14" i="22" s="1"/>
  <c r="M34" i="22" l="1"/>
  <c r="M36" i="22" s="1"/>
  <c r="H40" i="22" s="1"/>
  <c r="F37" i="21"/>
  <c r="M8" i="21" s="1"/>
  <c r="M11" i="21" s="1"/>
  <c r="M32" i="21" s="1"/>
  <c r="M28" i="21"/>
  <c r="F28" i="21"/>
  <c r="M16" i="21"/>
  <c r="F11" i="21"/>
  <c r="F14" i="21" s="1"/>
  <c r="M34" i="21" l="1"/>
  <c r="M36" i="21" s="1"/>
  <c r="H40" i="21" s="1"/>
  <c r="F37" i="20"/>
  <c r="M8" i="20" s="1"/>
  <c r="M11" i="20" s="1"/>
  <c r="M32" i="20" s="1"/>
  <c r="M34" i="20" s="1"/>
  <c r="M36" i="20" s="1"/>
  <c r="H40" i="20" s="1"/>
  <c r="M28" i="20"/>
  <c r="F28" i="20"/>
  <c r="M16" i="20"/>
  <c r="F11" i="20"/>
  <c r="F14" i="20" s="1"/>
  <c r="F37" i="19" l="1"/>
  <c r="M8" i="19" s="1"/>
  <c r="M11" i="19" s="1"/>
  <c r="M32" i="19" s="1"/>
  <c r="M28" i="19"/>
  <c r="F28" i="19"/>
  <c r="M16" i="19"/>
  <c r="F11" i="19"/>
  <c r="F14" i="19" s="1"/>
  <c r="M34" i="19" l="1"/>
  <c r="M36" i="19" s="1"/>
  <c r="H40" i="19" s="1"/>
  <c r="F37" i="18"/>
  <c r="M8" i="18" s="1"/>
  <c r="M11" i="18" s="1"/>
  <c r="M32" i="18" s="1"/>
  <c r="M28" i="18"/>
  <c r="F28" i="18"/>
  <c r="M16" i="18"/>
  <c r="F11" i="18"/>
  <c r="F14" i="18" s="1"/>
  <c r="M34" i="18" l="1"/>
  <c r="M36" i="18" s="1"/>
  <c r="H40" i="18" s="1"/>
  <c r="F37" i="17"/>
  <c r="M8" i="17" s="1"/>
  <c r="M11" i="17" s="1"/>
  <c r="M32" i="17" s="1"/>
  <c r="M28" i="17"/>
  <c r="F28" i="17"/>
  <c r="M16" i="17"/>
  <c r="F11" i="17"/>
  <c r="F14" i="17" s="1"/>
  <c r="M34" i="17" l="1"/>
  <c r="M36" i="17" s="1"/>
  <c r="H40" i="17" s="1"/>
  <c r="F37" i="16"/>
  <c r="M28" i="16"/>
  <c r="F28" i="16"/>
  <c r="M16" i="16"/>
  <c r="F11" i="16"/>
  <c r="F14" i="16" s="1"/>
  <c r="M8" i="16" l="1"/>
  <c r="M11" i="16" s="1"/>
  <c r="M32" i="16" s="1"/>
  <c r="M34" i="16" s="1"/>
  <c r="M36" i="16" s="1"/>
  <c r="H40" i="16" s="1"/>
  <c r="F37" i="15"/>
  <c r="M8" i="15" s="1"/>
  <c r="M11" i="15" s="1"/>
  <c r="M32" i="15" s="1"/>
  <c r="M28" i="15"/>
  <c r="F28" i="15"/>
  <c r="M16" i="15"/>
  <c r="F11" i="15"/>
  <c r="F14" i="15" s="1"/>
  <c r="M34" i="15" l="1"/>
  <c r="M36" i="15" s="1"/>
  <c r="H40" i="15" s="1"/>
  <c r="F37" i="14"/>
  <c r="M8" i="14" s="1"/>
  <c r="M11" i="14" s="1"/>
  <c r="M32" i="14" s="1"/>
  <c r="M28" i="14"/>
  <c r="F28" i="14"/>
  <c r="M16" i="14"/>
  <c r="F11" i="14"/>
  <c r="F14" i="14" s="1"/>
  <c r="M34" i="14" l="1"/>
  <c r="M36" i="14" s="1"/>
  <c r="H40" i="14" s="1"/>
  <c r="F37" i="13"/>
  <c r="M8" i="13" s="1"/>
  <c r="M11" i="13" s="1"/>
  <c r="M32" i="13" s="1"/>
  <c r="M28" i="13"/>
  <c r="F28" i="13"/>
  <c r="M16" i="13"/>
  <c r="F11" i="13"/>
  <c r="F14" i="13" s="1"/>
  <c r="M34" i="13" l="1"/>
  <c r="M36" i="13" s="1"/>
  <c r="H40" i="13" s="1"/>
  <c r="F37" i="12"/>
  <c r="M8" i="12" s="1"/>
  <c r="M11" i="12" s="1"/>
  <c r="M32" i="12" s="1"/>
  <c r="M28" i="12"/>
  <c r="F28" i="12"/>
  <c r="M16" i="12"/>
  <c r="F11" i="12"/>
  <c r="F14" i="12" s="1"/>
  <c r="M34" i="12" l="1"/>
  <c r="M36" i="12" s="1"/>
  <c r="H40" i="12" s="1"/>
  <c r="F37" i="11"/>
  <c r="M8" i="11" s="1"/>
  <c r="M11" i="11" s="1"/>
  <c r="M32" i="11" s="1"/>
  <c r="M28" i="11"/>
  <c r="F28" i="11"/>
  <c r="M16" i="11"/>
  <c r="F11" i="11"/>
  <c r="F14" i="11" s="1"/>
  <c r="M34" i="11" l="1"/>
  <c r="M36" i="11" s="1"/>
  <c r="H40" i="11" s="1"/>
  <c r="F37" i="10"/>
  <c r="M8" i="10" s="1"/>
  <c r="M11" i="10" s="1"/>
  <c r="M32" i="10" s="1"/>
  <c r="M28" i="10"/>
  <c r="F28" i="10"/>
  <c r="M16" i="10"/>
  <c r="F11" i="10"/>
  <c r="F14" i="10" s="1"/>
  <c r="M34" i="10" l="1"/>
  <c r="M36" i="10" s="1"/>
  <c r="H40" i="10" s="1"/>
  <c r="F37" i="9"/>
  <c r="M8" i="9" s="1"/>
  <c r="M11" i="9" s="1"/>
  <c r="M32" i="9" s="1"/>
  <c r="M28" i="9"/>
  <c r="F28" i="9"/>
  <c r="M16" i="9"/>
  <c r="F11" i="9"/>
  <c r="F14" i="9" s="1"/>
  <c r="M34" i="9" l="1"/>
  <c r="M36" i="9" s="1"/>
  <c r="H40" i="9" s="1"/>
  <c r="F37" i="8"/>
  <c r="M8" i="8" s="1"/>
  <c r="M11" i="8" s="1"/>
  <c r="M32" i="8" s="1"/>
  <c r="M28" i="8"/>
  <c r="F28" i="8"/>
  <c r="M16" i="8"/>
  <c r="F11" i="8"/>
  <c r="F14" i="8" s="1"/>
  <c r="M34" i="8" l="1"/>
  <c r="M36" i="8" s="1"/>
  <c r="H40" i="8" s="1"/>
  <c r="F37" i="7"/>
  <c r="M8" i="7" s="1"/>
  <c r="M11" i="7" s="1"/>
  <c r="M32" i="7" s="1"/>
  <c r="M28" i="7"/>
  <c r="F28" i="7"/>
  <c r="M16" i="7"/>
  <c r="F11" i="7"/>
  <c r="F14" i="7" s="1"/>
  <c r="M34" i="7" l="1"/>
  <c r="M36" i="7" s="1"/>
  <c r="H40" i="7" s="1"/>
  <c r="F37" i="6"/>
  <c r="M8" i="6" s="1"/>
  <c r="M11" i="6" s="1"/>
  <c r="M32" i="6" s="1"/>
  <c r="M28" i="6"/>
  <c r="F28" i="6"/>
  <c r="M16" i="6"/>
  <c r="F11" i="6"/>
  <c r="F14" i="6" s="1"/>
  <c r="M34" i="6" l="1"/>
  <c r="M36" i="6" s="1"/>
  <c r="H40" i="6" s="1"/>
  <c r="F37" i="5"/>
  <c r="M8" i="5" s="1"/>
  <c r="M11" i="5" s="1"/>
  <c r="M32" i="5" s="1"/>
  <c r="M28" i="5"/>
  <c r="F28" i="5"/>
  <c r="M16" i="5"/>
  <c r="F11" i="5"/>
  <c r="F14" i="5" s="1"/>
  <c r="M34" i="5" l="1"/>
  <c r="M36" i="5" s="1"/>
  <c r="H40" i="5" s="1"/>
  <c r="F37" i="4"/>
  <c r="M8" i="4" s="1"/>
  <c r="M11" i="4" s="1"/>
  <c r="M32" i="4" s="1"/>
  <c r="M28" i="4"/>
  <c r="F28" i="4"/>
  <c r="M16" i="4"/>
  <c r="F11" i="4"/>
  <c r="F14" i="4" s="1"/>
  <c r="M34" i="4" l="1"/>
  <c r="M36" i="4" s="1"/>
  <c r="H40" i="4" s="1"/>
  <c r="F37" i="3"/>
  <c r="M8" i="3" s="1"/>
  <c r="M11" i="3" s="1"/>
  <c r="M32" i="3" s="1"/>
  <c r="M28" i="3"/>
  <c r="F28" i="3"/>
  <c r="M16" i="3"/>
  <c r="F11" i="3"/>
  <c r="F14" i="3" s="1"/>
  <c r="M34" i="3" l="1"/>
  <c r="M36" i="3" s="1"/>
  <c r="H40" i="3" s="1"/>
  <c r="M16" i="1"/>
  <c r="F37" i="1" l="1"/>
  <c r="M8" i="1" s="1"/>
  <c r="M11" i="1" s="1"/>
  <c r="F11" i="1"/>
  <c r="F14" i="1" s="1"/>
  <c r="F28" i="1"/>
  <c r="M28" i="1"/>
  <c r="M32" i="1" l="1"/>
  <c r="M34" i="1" s="1"/>
  <c r="M36" i="1" s="1"/>
  <c r="H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1F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" authorId="0" shapeId="0" xr:uid="{00000000-0006-0000-1F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Prior month usage sent first part of month
</t>
        </r>
      </text>
    </comment>
    <comment ref="M16" authorId="0" shapeId="0" xr:uid="{00000000-0006-0000-1F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1F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From EKP for usage month billed first part of month
</t>
        </r>
      </text>
    </comment>
    <comment ref="H41" authorId="0" shapeId="0" xr:uid="{00000000-0006-0000-1F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28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28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Prior month usage sent first part of month
</t>
        </r>
      </text>
    </comment>
    <comment ref="M16" authorId="0" shapeId="0" xr:uid="{00000000-0006-0000-28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28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28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28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29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29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Prior month usage sent first part of month
</t>
        </r>
      </text>
    </comment>
    <comment ref="M16" authorId="0" shapeId="0" xr:uid="{00000000-0006-0000-29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29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29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29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2A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2A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2A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2A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2A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2A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2B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2B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2B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2B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2B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2B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2C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2C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2C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2C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2C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2C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2D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2D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2D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2D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2D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2D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2E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2E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2E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2E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2E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2E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2F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2F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2F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2F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2F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2F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30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30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30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30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30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30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31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31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31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31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31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31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20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20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Prior month usage sent first part of month
</t>
        </r>
      </text>
    </comment>
    <comment ref="M16" authorId="0" shapeId="0" xr:uid="{00000000-0006-0000-20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20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20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20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32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32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32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32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32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32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33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33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33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33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33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33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34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34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34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34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34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34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35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35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35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35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35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35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36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36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36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36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36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36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37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37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37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37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37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37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38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38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38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38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38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38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39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39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39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39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39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39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3A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3A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3A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3A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3A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3A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3B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3B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3B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3B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3B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3B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21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21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Prior month usage sent first part of month
</t>
        </r>
      </text>
    </comment>
    <comment ref="M16" authorId="0" shapeId="0" xr:uid="{00000000-0006-0000-21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21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21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21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3C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3C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3C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3C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3C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3C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3D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3D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3D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3D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3D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3D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3E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3E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3E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3E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3E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3E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3F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3F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3F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3F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3F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3F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40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40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40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40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40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40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41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41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41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41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41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41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42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42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42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42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42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42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3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43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43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43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43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43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43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3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44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44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44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44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44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44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3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45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45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45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45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45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45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22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22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Prior month usage sent first part of month
</t>
        </r>
      </text>
    </comment>
    <comment ref="M16" authorId="0" shapeId="0" xr:uid="{00000000-0006-0000-22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22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22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22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4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46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46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46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46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46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46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4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47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47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47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47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47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47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4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48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48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48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48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48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48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4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49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49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49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49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49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49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4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4A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4A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0000000-0006-0000-4A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4A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4A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4A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4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C128E188-D0C9-4FD5-A90B-C6F4D48D341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91815109-31B8-4C68-9C58-6E1EDE8765A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408CB11A-B7D7-4C11-A419-F283C565D4A2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4DF2C570-1F3B-4D18-94D9-259DCF11C16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59DFBDE8-A7F1-41EF-B50B-1BD91BC09968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8B076654-C81C-4CE1-814F-B59AC841164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4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FFE1CCEE-87C1-48D3-99FE-833B72C2D297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72D16F87-433C-4122-983B-74165CF8FCAE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1B51836C-DEC5-460E-8011-6284FFDC5302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AA48F09A-E48C-4568-9BEF-C5618DD123A2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9DACF228-A6B8-4A71-8E7F-075DB74E5CB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CE6E35FE-DC02-4ABF-B4E3-8939568753EA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4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291C432F-4604-4FFC-BA25-29924EC978CE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9D7EFB63-D1B9-4040-B395-52951DD9588F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D199430A-B688-412F-82BF-01B39231150F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648A5356-388E-45B4-9325-01655D1BBEE3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CCAE5045-A971-432B-85D6-9680EBA2B09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8E8245E4-5971-4B8D-B730-9A7A178F7B8B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4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73CC3CCD-4073-4C3F-AB1B-640E42D663FD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D39C471A-34F0-4830-B393-A0163E4F7C5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F58394C1-C51B-4298-99EB-E19B65C5E606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6F71109A-5094-4E6E-B68C-2C76BD223161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911BB007-0D52-494C-9368-0717EC0A220D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8042FD2B-D880-472D-93B3-9D00172780F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4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ECDC662C-BF40-4D8C-8537-D4EF136765BB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9023E1E8-8501-4F22-8B82-61D2E9E72917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F8FC9078-E90A-44E0-9A0C-4F5D1547291D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1CD35850-61A5-4008-B111-D8854322A38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BE643DD3-36EE-406E-BF21-E2887CEFA2EF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526519F8-D2A6-45EA-B80D-5077D5C7C069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23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23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Prior month usage sent first part of month
</t>
        </r>
      </text>
    </comment>
    <comment ref="M16" authorId="0" shapeId="0" xr:uid="{00000000-0006-0000-23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23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23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23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5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EDCF72ED-652B-4EAD-9248-F6CEBBD41E27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9D27D3BF-DDF3-4DF6-9A47-0BF395CF566A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6220DE71-B71E-467A-A7CA-10A5323839DD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FB4B1933-31FF-4250-8CE9-775AA26AB989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D4BD4E0E-F950-47A0-84D7-C53914BCAC3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E70DE037-ED55-4080-A7D4-224FA159C801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5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B949E314-FF46-4F1E-BC90-7DFC4848B3F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EE706CC5-BE6E-4B84-96F8-3A2AF1409C06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931C911-8597-4C63-AC4B-22AFB12EE7E1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ECE0E083-9E80-4419-BE4D-92883420E358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A5DE9B4E-FCEF-4C81-A7E3-CDE673711F0D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84E9C0C0-45A8-49DD-8533-797E5CF77DE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5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D3F41189-10E6-41B6-A315-94F5E87B7B22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1C4A2A47-15E6-4634-91E9-E30B29ACF0C9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9F99A3A4-7F59-40E4-B587-9E6D94CBCEC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1D9E28A1-CEC9-458C-A98F-7DC9D3977D57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5F7A59DC-7CD5-4956-BD20-89CBA1F710F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26FBD87-E492-40C2-AFB5-52E9C1647F5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5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ACE99FF7-45B2-40BE-B8F6-860B39260B4F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394A0FCB-FE89-4BE3-9C4A-B9E6B63D106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257C3EBA-1A4F-4982-B16A-D9D3F3988009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CA59DEFE-B437-4126-A971-37418032B022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C92BDB09-FEF7-4F95-B801-C88CDE593C49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9063AAFD-AC97-49C9-9492-CC3B3997A93B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5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69AAABFE-E86C-4A64-A75F-D3AFB1BC7C17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2985506F-035C-4060-8803-F8A217CE0078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2330EE08-23C5-4AD4-9481-B1B1BCD7686A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FDF5E498-D571-4C9B-87B7-92D3F0A50A2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3C1CD4A9-4DDE-430F-807C-7D822DD0A1F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F20C849B-7CAF-454C-8144-EAE1505E24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5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AD3A5261-F761-4F74-B1F4-D9317D7E3B9B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E18FD814-91CF-4AA9-9503-A5471595F50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34F08F8E-8FF0-438A-A5C3-C7905D6E0B7E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4FAA6D5B-9976-45FD-86F5-F93036BE0C2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585331C7-6DA9-400E-9481-3957D67508E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FEE4EFFD-96E3-4939-819C-C597FBB3CB23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5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5825D52D-F29B-40A8-9865-FAFA1215603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F4D10A8-E0CB-48C2-87AA-8791A680383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88A8DF7-FC2D-4CA4-B8F1-BC6BD38BE301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58748C67-D64C-4A53-8B4D-F16927838268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9031B2B2-4B10-4B1F-8622-4520147984D9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BF0AFD8A-74D1-4D11-ACC0-04BD83B93E19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5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B2155B96-E935-4945-AFCE-679EB3434C5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F2E75C20-3E80-462B-A564-C83BB78B2B7A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AB21D4CB-D82C-4826-9754-26571B7E9B9F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C35F07E7-F1BB-46CC-96FC-32F8022E64D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D22D040F-750C-4F8E-A765-9D76A82E5E4E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F05FD112-8137-490A-AAE1-DD95745BEDD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5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B9DFA366-0466-472E-8A2D-767FD0EE4048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DC9DC412-2DB3-4C68-9477-4D33D0758EA9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465F274A-BB9C-484B-B5E4-FEE8CDC342BE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C405BE26-117E-4F89-994D-41DD21CE6C1F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442E88DD-F60C-4ADB-B078-E89A8E0BFF48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6C8EE21F-28F2-49BE-BCD9-E350AFA77E6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5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B5D9A7F4-8AA4-43B9-B3DF-6AAA0EDBB1B3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3A26C78B-F394-4737-B353-9DB84E7ADAD2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BDA99244-78C5-4622-AC18-75D7462AB501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EF3A534F-6CA6-42CA-8F50-5B94AFED84B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AD86FB54-0A2A-420F-A26F-78E557B569FD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9EDB04D4-69AD-4874-8833-DF86BF83105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24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24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Prior month usage sent first part of month
</t>
        </r>
      </text>
    </comment>
    <comment ref="M16" authorId="0" shapeId="0" xr:uid="{00000000-0006-0000-24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24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24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24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6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6D8E39FB-3D8C-4137-A06E-BADD0259AAA2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37C3F8A9-DA34-480A-9FC7-D1706B648A63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FDD863D9-E0D1-4046-B949-159C904978F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85F23AC6-6698-45FD-B9DF-B05EEA3E7C7B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AA8FF2D7-FB86-4AF0-AEE9-57D44048F19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A1F4ACCA-02D6-4093-8994-8E3F5AD1F40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6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8E668F1A-A801-40DD-8F9C-25CEF752C119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77F14B6F-98A3-4797-BD2E-F742299132E6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A28B8B8A-8AB8-405B-8BDC-BB5F4C42EBDB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9313DDB1-3934-4828-A8FA-D63F4E9686F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7D2A58C-783A-4E37-81B1-2A0B25CF205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B8246F04-F29F-48EC-ACB0-347E67C5443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6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98FCBCE9-1ED7-4E62-B0E5-F2745F2FEED9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6C1DBB02-9E85-4CB6-A5D7-17302FA7212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2D4C1A46-53FD-4117-9CE3-B654CDF7146B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FDE62518-8F9C-430F-B91C-4028277C745D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59BD4237-9C11-47E3-A05E-68CC377F5E6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B1F07F4B-4DD9-4C24-B302-EF00E9E7192E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6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E55BE200-4651-47BB-958E-C1DDCE8C343B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98F12DC7-23ED-40B4-A5CB-BF03A30F704A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38A69DF8-5F63-4DD4-AD46-14A26BF801D3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EA5819B0-2E0B-4AE5-8F3F-F75B1525929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C130190A-8635-4554-AE05-40B7B9661C3E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9AC54404-6D6F-4ECB-80C8-B0F44952250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6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BCEB9A5B-C0AB-47AC-838B-95B408C0AD57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BA5922D5-A6E8-4FDE-92F1-F967984D3546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51BECF5C-9072-44B6-ABC3-219FFD6A9EBD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9ED1FAED-19B2-4CB0-A28F-7838A5BAECAE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9E68F916-ED08-4BD8-89C4-C2C4E036B419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13AE704C-1966-4634-8401-4FB7B8E38211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6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232E7D99-E487-4D68-B024-1BC3CD28A17E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DED98225-3145-4D33-B894-A69A66876E1B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855BF2A1-E8DA-4F67-B4F6-AB3CD0FBBEB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868286B2-2F43-4BF0-8D1E-C023EE817BDE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BD0DB6D2-F8BB-4D05-A348-2A23B6226AC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C759044D-A020-4263-96DC-3333D20EFB18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6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1665445-A69F-42AC-826A-6FCEF660D35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B136E3D6-1D9C-4233-AECE-F02D69010111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93DC330D-09BD-43CF-BFB6-CF890C202FC2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50333ADD-32BD-4D6C-89DA-D68B96046788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C43342A4-D59F-4F49-B63A-98C00B680DEE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8ADFEC4D-5B6E-4516-A5A7-528DECCD77B6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6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20B379D5-1866-47DC-AEF3-E2A52B286C19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709E3EFB-6E86-453C-879B-5276244F821A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9D5F02F4-37C3-4E6C-B981-2F97D1B884A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52B905DA-6E06-4C53-9D8B-5079D8142263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7C52EE-D6A1-4198-BBB3-CCF50C095FFA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E7E99224-9690-4720-8D64-ACA4A9F8D52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6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94EEE003-40DD-4481-A3E7-7C58765CD052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9D1B1903-C72C-491B-96C7-0A864939982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E70CEA75-4799-45FC-9792-D6B14536865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7A588B75-1A3C-40AA-ADBF-0AE7934CB5E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C163BBA5-A3C4-4870-AFBB-07060EE4A78B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49DFC513-EFF6-4069-85E7-4C9649B37E69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6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43E2023E-C2C9-4F49-9A3B-98AA0E91CFC3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36AF80CA-7771-4AC3-8F87-49858237165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97AD7B8E-22E2-4AD3-8D7B-6BB5833E01FF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AEDE74FE-57AB-4F48-82A4-92EAEB99487E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D143D0AB-F26C-42E3-8EE4-407D6FDB38F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FD9959AA-6BD2-4478-A307-EBEE4B0E457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25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25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Prior month usage sent first part of month
</t>
        </r>
      </text>
    </comment>
    <comment ref="M16" authorId="0" shapeId="0" xr:uid="{00000000-0006-0000-25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25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25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25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7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39C7A4AA-A5B2-4B1B-A1CF-5ECE3541A57B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C6B0A3F2-3186-4BD2-8F81-7C1AB856183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C687BE02-0E80-4147-B06B-3978D21E6A3F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459915F3-3A06-4CA4-9078-3DE5CBC47D3D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CA1BD9D6-6866-48FA-8E5E-07FC3BB16D6E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6D1D8205-2CB0-4311-B4BB-D8CED2488953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7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58DA91C0-5DFF-4EC4-BB50-53AD9AE1DAE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B84EE2E1-BAAE-438B-ACF3-8FD0644F1F6D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38DADC0D-D320-44B5-BB81-9E18D695EA9E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71295E43-1408-4975-8388-14BF0BDC32F2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1E6384DF-BAD3-4666-A42D-5E27EE75D8BB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19A2E83D-F8A1-4A60-B3F5-38E0A351D41E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7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BBDB94D-BF19-438C-A56B-8888BCB2C117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33502C67-7658-4B9E-99E8-9929E71FA19F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788E3218-0258-48EF-BAF4-74AC8153371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619B9091-9C5F-423D-A672-A7A909958477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C0F110F6-8D96-4E12-A160-7966980FF638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D0BCC126-5607-4824-8798-7F468CF475F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7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FF940B77-B4DF-41C2-A740-D26A5EEBDB87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4225D3BC-EB44-4866-BC15-64FD0006573D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597638FF-F093-4651-B6F5-2DF9E539FAB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EC7B61E1-E398-49C5-9100-63BBEB626649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10D2F696-AF40-46A5-A131-E3C8D4764DF6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2BCB42B6-CE06-4233-AE9E-768495F6B3FE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7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F0659F78-9ADE-46E5-B09E-8E04CF61D1C6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CAEB6DFF-4FDB-44E4-9B9D-E29288CE4AD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3C669676-6A9C-49E8-A8AD-70E7621F38A8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7AC76E01-28F2-4153-90B1-6B4E9D0B300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8D8B80A2-B707-49F2-B855-744E6B9B8971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2EA7F120-68CE-4F65-B8A6-123CA8FD7A9B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7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DF5A0C4D-2D2D-4B9A-A333-21A560E40AA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64CEB55D-0FE6-4468-AC0E-C99D32DC0EA1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A5F61652-E020-408A-A027-C3D6FADAB48E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30DA319C-79D5-4D38-A40A-BBD25E5B4E6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6E89729F-F773-4545-BD38-7DA11C742E73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D96C119F-F18A-4825-A7ED-9354C6EC9AAA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7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4474797E-A9A9-4EDB-8335-87788252CB5D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F88F11D1-CA60-473B-A651-20E14B14E3AB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95F1D97-7CBF-4BE5-AABB-1D5C88CF63D6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515DA547-14EF-4510-98C2-8F50BEAE7A6D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CE197C85-1C61-4755-960A-560B1C2774A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95BDDEC-A3D3-4BBC-9ACE-8FE3EDF2F746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7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E7DC7036-4CF6-4F49-9216-8F91A86644B3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CC6C4D9A-E77F-456A-9C77-10128F8691A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27D17585-652C-488D-8C7C-9EC299B542B7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80B099F7-7CA9-4239-BC91-1BF9D0B8A23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861EF03F-F232-4235-BE90-8A6CC7273E28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6084D752-C8C9-4A26-ADB2-B5A6E9199F8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7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DAF69F4A-83E9-4C43-AADE-6E72B1DF4EDE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985511E9-5C89-46A7-B650-3665F8D927C7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D5296B29-9250-4C81-9604-8368F922AC4A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AB9B5AC-684C-422D-8A2F-67860D66DDEA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2734781D-5836-4042-A4AD-C0889E647D7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D58AF685-68DD-4796-9589-0110FD2B0D6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7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AA0D2977-760F-490F-9046-194F66673AAB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B8ACD72A-C971-41F4-AAD5-7F1AB32CD88F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A66547F7-0A6A-4F75-A3C7-936E6BE02BB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3DB8E9D-9F30-43AC-B7EE-3EA349201DBA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2139CE79-E82D-41E7-85F8-4B9303EAE35F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30940A14-3EBF-4EF4-8EBB-5312D857D309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26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26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Prior month usage sent first part of month
</t>
        </r>
      </text>
    </comment>
    <comment ref="M16" authorId="0" shapeId="0" xr:uid="{00000000-0006-0000-26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26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26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26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8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E4F206A8-C4D2-400F-98DD-CF644009F1D8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31363B40-F172-48C6-83E0-2D810D83B38D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AC57FFCB-FD70-4ACF-A491-81B284BCDDA3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79747762-637C-46CE-8889-F56C26C96128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5A88D7C-5316-4EA4-8711-AB9E573F8689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4DA985A1-93CD-4A13-BF5E-0CC34C5D7A66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8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E2E078DC-4380-40E7-ADCE-D5F5902A1976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F23EEA04-8226-417A-8A5C-F362F56CA56D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539F5120-3350-4906-9670-8860918DEC2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9C2A2AA-531B-4D6E-83E4-7974EBC99C9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A8B818FD-5F17-437B-87B3-34B26D35D03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CA638EA9-1E03-48D5-87AE-C9434FA41D8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8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BF0D9105-5D80-4E0F-A8E6-E20A9B82854A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800A8305-AC57-4628-A39A-5EA866ADD7C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15B743AD-4B44-4121-B7BC-7E33660BBDC8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1D85BC7F-61E8-42D0-B500-C1E411A4330E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66168651-34A9-487A-A3FD-3C4096A271F3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83AEF71C-6511-4BF2-8158-9657B589D0B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8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C98FF48B-83B2-4C40-B669-015608BDCCF3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495E77CF-CE1A-4EE9-B351-8E78E9932119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D4F3D2C0-F3A3-4E46-8D3A-714E31440D73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D552BEAC-4CA8-4F7F-A3F3-F8941CC6442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19144C6F-E4EF-48E3-88F9-3901E714EA56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44227937-13FC-457E-A1F4-8AAC00762FA8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8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46F6222B-2939-41FD-8BC4-AC696E79FFAB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CE23CA2B-2AD0-4A64-BCF6-39AEEA029C5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C9D584EF-6A3B-4EC8-9A52-F1010DC18D51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59E0E522-BB06-4668-90A8-10107316B518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A25C2B92-E17C-4553-B65B-DAC07976BB38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CD4491C3-DEEA-4816-B736-99986DB3608B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8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E1A42C1B-C523-473B-85AA-CF26F90B39BF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2FD132B6-E718-46C8-9E0A-068E34C436F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1C570520-32BF-46B1-8903-2CFF3B81BE23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57958AC9-1311-40DE-B7A4-6A5948069E11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95C616B3-7C1B-4D5A-9CD5-E60AA16F6672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C091C53D-C4DA-4113-A376-21A849890DFB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8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51B6E6D9-57C0-4C5D-AD4B-34F6A698EFE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7B131048-4170-4DFC-8443-B57138C0724A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C48E2C07-5861-42D8-99AF-0E7B34E1DEF3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9D05336E-6842-44F6-A6D7-F84A8D20711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2B90538E-68EE-4AA6-A62F-29F1B74E1E1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84166416-EDEA-4173-A023-D4ED98E68788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8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810860EB-81FB-42A7-96A4-C3EB306D2F6B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31A4D7C1-077D-4A9E-9D0F-AB9F6C7E8587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2BF6748E-3C61-4142-A7A2-198CBD9F361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2B722548-96E9-4C54-9844-4F7FB824373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9722F306-0DA6-4AE1-9D70-99214CD30C2E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2FDBA38B-58A4-4788-92CC-0A28D935F3D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8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C8E2A1F7-309B-473D-BF7E-2A88AA8EE93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A623E8D9-AE6A-4726-AF66-A9E93B750C86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9F96ADE8-4879-4C01-9197-9F43B544EE92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889F1647-222B-432D-AD78-55F0D443559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3C234A63-B2F8-45A3-BC5C-C32782AF6599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65CF9D1E-A652-4F92-9854-A445A69D14B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8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D49355A4-7E20-4860-865A-9A24DA577D69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EE05316D-E518-4B3C-8EDD-BA81B5147B98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07D8E6AF-B09C-40A8-838F-9FF86D36597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B81619E1-4A5B-4AE7-93CF-2EC28CE5729E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47C7BFB7-F2B3-46F9-93E3-E382D215B9D6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C6491C0C-285A-4A2E-ABA3-C73A4AE80DBB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00000000-0006-0000-2700-000001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00000000-0006-0000-2700-000002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Prior month usage sent first part of month
</t>
        </r>
      </text>
    </comment>
    <comment ref="M16" authorId="0" shapeId="0" xr:uid="{00000000-0006-0000-2700-000003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0000000-0006-0000-2700-000004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000000-0006-0000-2700-000005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0000000-0006-0000-2700-00000600000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9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22847D6A-5A4E-42AA-9C58-F44CAFFD215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21C50C59-B14A-4E3D-901C-6DAB818E680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482E2A79-2679-44F8-BA26-4373E730813A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08CF1F84-03A3-4F17-B8F6-D919B63F3BC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F4C186F9-3A89-4F75-B209-A4359EABD07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46807E6F-C738-47F8-ADEB-AF249D1111DF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9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469B6D4A-7B5C-47F9-A9C1-DDF70D2DE782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CCDB94EE-B04F-4898-940D-D149F120D3B9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321B7B0E-29A8-4B48-B260-B9201966587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517EC195-D0A0-4992-96DB-4BB4ED04868D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95EE815B-A2C1-4CC3-8A18-A0201472021A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590E4491-13F4-4F4C-AABF-24042BFDA73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9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A37083B0-E04A-4BE7-B23B-B52150662F06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6FEE55AB-C919-4979-9D96-FFBD82583521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16EE1620-A6DA-43F4-B62C-D762F31E1A4A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4C62696C-1B78-4743-9BA0-378B718D100F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0091CF53-D11E-49EF-BE1B-7156932ED4A2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2696BB2C-F17E-4694-907C-A4A12FB3FB46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9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2B38BA9A-BA77-40F9-9F1E-7CF7EAA2B7C8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B1CA131E-A11A-40FE-BCDE-F9762F35AD89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FFE1315A-FEBC-4654-B40D-FDE00A342F56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888EAC38-FAFE-41D4-B604-91300FA700EF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1B5EA01B-7D55-42AF-BF31-55125550B5E7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29A35C0F-CE39-4B41-89DB-C95268B26373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9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33656FC5-9757-447B-ADA3-210713094254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CAF62FD5-4910-4859-B0CD-AA37E10D25EB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2C861276-2F13-4F34-A28E-5FB23E2FD2DA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94A5EDE4-25E5-4E10-AA0E-BA804143304D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DD64A4E1-E4EB-4D5F-B544-ADB44E88D4FD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2FEE6E32-4CBC-417A-B325-FF0510B9F65E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9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B86C933A-2284-4D1B-B965-3C96B5CBCEF1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547022A4-02CB-4C8A-A226-CD9DC9DAD72B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F8404DCE-3AA2-45E6-8F21-091B27FC4C1D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A330D586-28B4-4FB0-9BBF-74405475DA8D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EDE23A59-3AC6-4790-A130-2B560B041A09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0C8DE655-12E6-4CF9-A313-9C83FEBB26C0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comments9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Chuck Williamson</author>
  </authors>
  <commentList>
    <comment ref="F3" authorId="0" shapeId="0" xr:uid="{74811F79-8A41-49A0-965D-51591D8A210F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Last day of tab month</t>
        </r>
      </text>
    </comment>
    <comment ref="F5" authorId="0" shapeId="0" xr:uid="{42D36E15-1830-4466-9253-BAA0468FC7FD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usage for "tab" month (1st line)</t>
        </r>
      </text>
    </comment>
    <comment ref="M16" authorId="0" shapeId="0" xr:uid="{D0D3119D-87C1-4E43-B336-6BBAC33448F6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Should agree with EKP power bill rate
</t>
        </r>
      </text>
    </comment>
    <comment ref="F20" authorId="0" shapeId="0" xr:uid="{AA2A6AD3-48C8-4896-A481-EBA9B7CCBABC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Current month Fuel Rate</t>
        </r>
      </text>
    </comment>
    <comment ref="F31" authorId="0" shapeId="0" xr:uid="{DB1F1B7A-422F-42F7-93A9-5154E46720A1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Wausau Tab month fuel charge</t>
        </r>
      </text>
    </comment>
    <comment ref="H41" authorId="0" shapeId="0" xr:uid="{3D530682-4B58-47D2-9D38-3DF4747B5D05}">
      <text>
        <r>
          <rPr>
            <b/>
            <sz val="9"/>
            <color indexed="81"/>
            <rFont val="Tahoma"/>
            <family val="2"/>
          </rPr>
          <t>Chuck Williamson:</t>
        </r>
        <r>
          <rPr>
            <sz val="9"/>
            <color indexed="81"/>
            <rFont val="Tahoma"/>
            <family val="2"/>
          </rPr>
          <t xml:space="preserve">
1st of "tab" month.</t>
        </r>
      </text>
    </comment>
  </commentList>
</comments>
</file>

<file path=xl/sharedStrings.xml><?xml version="1.0" encoding="utf-8"?>
<sst xmlns="http://schemas.openxmlformats.org/spreadsheetml/2006/main" count="7309" uniqueCount="68">
  <si>
    <t>COMPANY:</t>
  </si>
  <si>
    <t>POWER SUPPLIER:</t>
  </si>
  <si>
    <t>DISPOSITION OF ENERGY (KWH)</t>
  </si>
  <si>
    <t>PURCHASE  POWER</t>
  </si>
  <si>
    <t>1.  TOTAL PURCHASES</t>
  </si>
  <si>
    <t>13.  FUEL ADJUSTMENT CHARGE (CREDIT):</t>
  </si>
  <si>
    <t>2.  SALES (ULTIMATE CONSUMER)</t>
  </si>
  <si>
    <t>A.  BILLED SUPPLIER</t>
  </si>
  <si>
    <t>B.  (OVER) UNDER RECOVERY (12)</t>
  </si>
  <si>
    <t>3.  COMPANY USE</t>
  </si>
  <si>
    <t>C.  UNRECOVERABLE - SCH 2</t>
  </si>
  <si>
    <t>D.  RECOVERABLE FUEL COST</t>
  </si>
  <si>
    <t>4.  TOTAL SALES (L2+L3)</t>
  </si>
  <si>
    <t>(L13A+B-C)</t>
  </si>
  <si>
    <t>5.  LINE LOSS &amp; UNACCOUNTED FOR</t>
  </si>
  <si>
    <t>14.  NUMBER OF KWH PURCHASED</t>
  </si>
  <si>
    <t xml:space="preserve">     (L1-L4)</t>
  </si>
  <si>
    <t>15.  SUPPLIER'S FAC:</t>
  </si>
  <si>
    <t>$ PER KWH (13A/14)</t>
  </si>
  <si>
    <t>(OVER) OR UNDER RECOVERY</t>
  </si>
  <si>
    <t>LINE LOSS</t>
  </si>
  <si>
    <t>6.  LAST FAC RATE BILLED CONSUMERS</t>
  </si>
  <si>
    <t>16.  LAST 12 MONTHS ACTUAL (%)</t>
  </si>
  <si>
    <t>7.  GROSS KWH BILLED AT THE RATE</t>
  </si>
  <si>
    <t>17.  LAST MO. USED TO COMPUTE L16</t>
  </si>
  <si>
    <t>ON L6</t>
  </si>
  <si>
    <t>18.  LINE LOSS FOR MONTH ON L17 (%)</t>
  </si>
  <si>
    <t>8.  ADJUSTMENTS TO BILLING (KWH)</t>
  </si>
  <si>
    <t>(L5/L1)</t>
  </si>
  <si>
    <t>9.  NET KWH BILLED AT THE RATE ON</t>
  </si>
  <si>
    <t>CALCULATION OF FAC BILLED CONSUMERS</t>
  </si>
  <si>
    <t>L6 (L7+L8)</t>
  </si>
  <si>
    <t>19.  SALES AS A PERCENT OF PURCHASES</t>
  </si>
  <si>
    <t>(100% LESS PERCENTAGE ON L16)</t>
  </si>
  <si>
    <t xml:space="preserve">10.  FUEL CHARGE (CREDIT) USED TO </t>
  </si>
  <si>
    <t>COMPUTE L6</t>
  </si>
  <si>
    <t>20.  RECOVERY RATE $ PER KWH</t>
  </si>
  <si>
    <t>(L13D/L14)</t>
  </si>
  <si>
    <t>11.  FAC REVENUE (REFUND) RESULTING</t>
  </si>
  <si>
    <t>FROM L6(NET OF BILLING ADJ.)</t>
  </si>
  <si>
    <t>21.  FAC $ PER KWH (L20/L19)</t>
  </si>
  <si>
    <t>12.  TOTAL (OVER) OR UNDER</t>
  </si>
  <si>
    <t>22.  FAC CENT  PER KWH (L21*100)</t>
  </si>
  <si>
    <t>RECOVERY (L10-L11)</t>
  </si>
  <si>
    <t>LINE 22 REFLECTS A FUEL ADJUSTMENT CHARGE (CREDIT) OF</t>
  </si>
  <si>
    <t>CENT PER KWH</t>
  </si>
  <si>
    <t>TO BE APPLIED TO BILLS RENDERED ON AND AFTER</t>
  </si>
  <si>
    <t>ISSUED ON:</t>
  </si>
  <si>
    <t>ISSUED BY:</t>
  </si>
  <si>
    <t>DONALD SMOTHERS</t>
  </si>
  <si>
    <t>TITLE:</t>
  </si>
  <si>
    <t>VICE PRESIDENT FINANCIAL SERVICES</t>
  </si>
  <si>
    <t>ADDRESS:</t>
  </si>
  <si>
    <t>P. O. BOX 990 NICHOLASVILLE, KENTUCKY 40340-0990</t>
  </si>
  <si>
    <t>TELEPHONE 859-885-2118</t>
  </si>
  <si>
    <t xml:space="preserve">                                    </t>
  </si>
  <si>
    <t>BLUE GRASS ENERGY -WAUSAU</t>
  </si>
  <si>
    <t>EAST KENTUCKY POWER COOP:-WAUSAU</t>
  </si>
  <si>
    <t>PHILLIP JOHNSON</t>
  </si>
  <si>
    <t>VICE PRESIDENT, FINANCE</t>
  </si>
  <si>
    <t>TELEPHONE 859-885-2117</t>
  </si>
  <si>
    <t>CHARLES G. WILLIAMSON III</t>
  </si>
  <si>
    <t>TELEPHONE 859-885-2138</t>
  </si>
  <si>
    <t>BLUE GRASS ENERGY -ESSITY</t>
  </si>
  <si>
    <t>EAST KENTUCKY POWER COOP:-ESSITY</t>
  </si>
  <si>
    <t>VICE PRESIDENT - FINANCE / CFO</t>
  </si>
  <si>
    <t>LAUREN LOGAN</t>
  </si>
  <si>
    <t>June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</si>
</sst>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&quot;$&quot;#,##0.00000_);\(&quot;$&quot;#,##0.00000\)"/>
    <numFmt numFmtId="165" formatCode="0.000%"/>
    <numFmt numFmtId="166" formatCode="&quot;$&quot;#,##0.000_);\(&quot;$&quot;#,##0.000\)"/>
    <numFmt numFmtId="167" formatCode="mmmm\ d\,\ yyyy"/>
    <numFmt numFmtId="168" formatCode="mmmm\-yy"/>
  </numFmts>
  <fonts count="7" x14ac:knownFonts="1">
    <font>
      <sz val="12"/>
      <name val="Arial"/>
    </font>
    <font>
      <sz val="10"/>
      <name val="MS Sans Serif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37" fontId="0" fillId="0" borderId="0" xfId="0" applyNumberFormat="1"/>
    <xf numFmtId="37" fontId="0" fillId="0" borderId="2" xfId="0" applyNumberFormat="1" applyBorder="1"/>
    <xf numFmtId="7" fontId="0" fillId="0" borderId="0" xfId="0" applyNumberFormat="1"/>
    <xf numFmtId="37" fontId="0" fillId="0" borderId="1" xfId="0" applyNumberFormat="1" applyBorder="1"/>
    <xf numFmtId="7" fontId="0" fillId="0" borderId="2" xfId="0" applyNumberFormat="1" applyBorder="1"/>
    <xf numFmtId="7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17" fontId="0" fillId="0" borderId="1" xfId="0" quotePrefix="1" applyNumberFormat="1" applyBorder="1"/>
    <xf numFmtId="0" fontId="0" fillId="0" borderId="1" xfId="0" quotePrefix="1" applyBorder="1"/>
    <xf numFmtId="164" fontId="0" fillId="0" borderId="0" xfId="0" applyNumberFormat="1"/>
    <xf numFmtId="167" fontId="0" fillId="0" borderId="1" xfId="0" quotePrefix="1" applyNumberFormat="1" applyBorder="1"/>
    <xf numFmtId="167" fontId="0" fillId="0" borderId="1" xfId="0" applyNumberFormat="1" applyBorder="1"/>
    <xf numFmtId="168" fontId="0" fillId="0" borderId="1" xfId="0" applyNumberFormat="1" applyBorder="1"/>
    <xf numFmtId="0" fontId="0" fillId="0" borderId="0" xfId="0" quotePrefix="1" applyAlignment="1">
      <alignment horizontal="left"/>
    </xf>
    <xf numFmtId="167" fontId="0" fillId="0" borderId="1" xfId="0" quotePrefix="1" applyNumberFormat="1" applyBorder="1" applyAlignment="1">
      <alignment horizontal="left"/>
    </xf>
    <xf numFmtId="164" fontId="3" fillId="0" borderId="1" xfId="0" applyNumberFormat="1" applyFont="1" applyBorder="1"/>
    <xf numFmtId="9" fontId="0" fillId="0" borderId="1" xfId="5" applyFont="1" applyBorder="1" applyProtection="1"/>
    <xf numFmtId="9" fontId="0" fillId="0" borderId="1" xfId="5" applyFont="1" applyFill="1" applyBorder="1" applyProtection="1"/>
    <xf numFmtId="168" fontId="4" fillId="0" borderId="1" xfId="0" applyNumberFormat="1" applyFont="1" applyBorder="1"/>
    <xf numFmtId="0" fontId="4" fillId="0" borderId="0" xfId="0" applyFont="1"/>
    <xf numFmtId="164" fontId="4" fillId="0" borderId="0" xfId="0" applyNumberFormat="1" applyFont="1"/>
    <xf numFmtId="164" fontId="4" fillId="0" borderId="1" xfId="0" applyNumberFormat="1" applyFont="1" applyBorder="1"/>
    <xf numFmtId="37" fontId="4" fillId="0" borderId="1" xfId="0" applyNumberFormat="1" applyFont="1" applyBorder="1"/>
    <xf numFmtId="37" fontId="4" fillId="0" borderId="0" xfId="0" applyNumberFormat="1" applyFont="1"/>
    <xf numFmtId="37" fontId="4" fillId="0" borderId="2" xfId="0" applyNumberFormat="1" applyFont="1" applyBorder="1"/>
    <xf numFmtId="7" fontId="4" fillId="0" borderId="1" xfId="0" applyNumberFormat="1" applyFont="1" applyBorder="1"/>
    <xf numFmtId="7" fontId="4" fillId="0" borderId="0" xfId="0" applyNumberFormat="1" applyFont="1"/>
    <xf numFmtId="7" fontId="4" fillId="0" borderId="2" xfId="0" applyNumberFormat="1" applyFont="1" applyBorder="1"/>
    <xf numFmtId="0" fontId="4" fillId="0" borderId="1" xfId="0" applyFont="1" applyBorder="1"/>
    <xf numFmtId="0" fontId="4" fillId="0" borderId="0" xfId="0" quotePrefix="1" applyFont="1" applyAlignment="1">
      <alignment horizontal="left"/>
    </xf>
    <xf numFmtId="168" fontId="4" fillId="2" borderId="1" xfId="0" applyNumberFormat="1" applyFont="1" applyFill="1" applyBorder="1"/>
    <xf numFmtId="37" fontId="4" fillId="2" borderId="2" xfId="0" applyNumberFormat="1" applyFont="1" applyFill="1" applyBorder="1"/>
    <xf numFmtId="164" fontId="4" fillId="2" borderId="1" xfId="0" applyNumberFormat="1" applyFont="1" applyFill="1" applyBorder="1"/>
    <xf numFmtId="7" fontId="4" fillId="2" borderId="1" xfId="0" applyNumberFormat="1" applyFont="1" applyFill="1" applyBorder="1"/>
    <xf numFmtId="167" fontId="0" fillId="2" borderId="1" xfId="0" quotePrefix="1" applyNumberFormat="1" applyFill="1" applyBorder="1" applyAlignment="1">
      <alignment horizontal="left"/>
    </xf>
    <xf numFmtId="167" fontId="0" fillId="2" borderId="1" xfId="0" applyNumberFormat="1" applyFill="1" applyBorder="1"/>
  </cellXfs>
  <cellStyles count="6">
    <cellStyle name="Milliers [0]_AR1194" xfId="1" xr:uid="{00000000-0005-0000-0000-000000000000}"/>
    <cellStyle name="Milliers_AR1194" xfId="2" xr:uid="{00000000-0005-0000-0000-000001000000}"/>
    <cellStyle name="Monétaire [0]_AR1194" xfId="3" xr:uid="{00000000-0005-0000-0000-000002000000}"/>
    <cellStyle name="Monétaire_AR1194" xfId="4" xr:uid="{00000000-0005-0000-0000-000003000000}"/>
    <cellStyle name="Normal" xfId="0" builtinId="0"/>
    <cellStyle name="Percent" xfId="5" builtinId="5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0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9.xml"/><Relationship Id="rId2" Type="http://schemas.openxmlformats.org/officeDocument/2006/relationships/vmlDrawing" Target="../drawings/vmlDrawing69.vml"/><Relationship Id="rId1" Type="http://schemas.openxmlformats.org/officeDocument/2006/relationships/printerSettings" Target="../printerSettings/printerSettings99.bin"/></Relationships>
</file>

<file path=xl/worksheets/_rels/sheet10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0.xml"/><Relationship Id="rId2" Type="http://schemas.openxmlformats.org/officeDocument/2006/relationships/vmlDrawing" Target="../drawings/vmlDrawing70.vml"/><Relationship Id="rId1" Type="http://schemas.openxmlformats.org/officeDocument/2006/relationships/printerSettings" Target="../printerSettings/printerSettings100.bin"/></Relationships>
</file>

<file path=xl/worksheets/_rels/sheet10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1.xml"/><Relationship Id="rId2" Type="http://schemas.openxmlformats.org/officeDocument/2006/relationships/vmlDrawing" Target="../drawings/vmlDrawing71.vml"/><Relationship Id="rId1" Type="http://schemas.openxmlformats.org/officeDocument/2006/relationships/printerSettings" Target="../printerSettings/printerSettings101.bin"/></Relationships>
</file>

<file path=xl/worksheets/_rels/sheet10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2.xml"/><Relationship Id="rId2" Type="http://schemas.openxmlformats.org/officeDocument/2006/relationships/vmlDrawing" Target="../drawings/vmlDrawing72.vml"/><Relationship Id="rId1" Type="http://schemas.openxmlformats.org/officeDocument/2006/relationships/printerSettings" Target="../printerSettings/printerSettings102.bin"/></Relationships>
</file>

<file path=xl/worksheets/_rels/sheet10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3.xml"/><Relationship Id="rId2" Type="http://schemas.openxmlformats.org/officeDocument/2006/relationships/vmlDrawing" Target="../drawings/vmlDrawing73.vml"/><Relationship Id="rId1" Type="http://schemas.openxmlformats.org/officeDocument/2006/relationships/printerSettings" Target="../printerSettings/printerSettings103.bin"/></Relationships>
</file>

<file path=xl/worksheets/_rels/sheet10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4.xml"/><Relationship Id="rId2" Type="http://schemas.openxmlformats.org/officeDocument/2006/relationships/vmlDrawing" Target="../drawings/vmlDrawing74.vml"/><Relationship Id="rId1" Type="http://schemas.openxmlformats.org/officeDocument/2006/relationships/printerSettings" Target="../printerSettings/printerSettings104.bin"/></Relationships>
</file>

<file path=xl/worksheets/_rels/sheet10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5.xml"/><Relationship Id="rId2" Type="http://schemas.openxmlformats.org/officeDocument/2006/relationships/vmlDrawing" Target="../drawings/vmlDrawing75.vml"/><Relationship Id="rId1" Type="http://schemas.openxmlformats.org/officeDocument/2006/relationships/printerSettings" Target="../printerSettings/printerSettings105.bin"/></Relationships>
</file>

<file path=xl/worksheets/_rels/sheet10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6.xml"/><Relationship Id="rId2" Type="http://schemas.openxmlformats.org/officeDocument/2006/relationships/vmlDrawing" Target="../drawings/vmlDrawing76.vml"/><Relationship Id="rId1" Type="http://schemas.openxmlformats.org/officeDocument/2006/relationships/printerSettings" Target="../printerSettings/printerSettings106.bin"/></Relationships>
</file>

<file path=xl/worksheets/_rels/sheet10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7.xml"/><Relationship Id="rId2" Type="http://schemas.openxmlformats.org/officeDocument/2006/relationships/vmlDrawing" Target="../drawings/vmlDrawing77.vml"/><Relationship Id="rId1" Type="http://schemas.openxmlformats.org/officeDocument/2006/relationships/printerSettings" Target="../printerSettings/printerSettings107.bin"/></Relationships>
</file>

<file path=xl/worksheets/_rels/sheet10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8.xml"/><Relationship Id="rId2" Type="http://schemas.openxmlformats.org/officeDocument/2006/relationships/vmlDrawing" Target="../drawings/vmlDrawing78.vml"/><Relationship Id="rId1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9.xml"/><Relationship Id="rId2" Type="http://schemas.openxmlformats.org/officeDocument/2006/relationships/vmlDrawing" Target="../drawings/vmlDrawing79.vml"/><Relationship Id="rId1" Type="http://schemas.openxmlformats.org/officeDocument/2006/relationships/printerSettings" Target="../printerSettings/printerSettings109.bin"/></Relationships>
</file>

<file path=xl/worksheets/_rels/sheet1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0.xml"/><Relationship Id="rId2" Type="http://schemas.openxmlformats.org/officeDocument/2006/relationships/vmlDrawing" Target="../drawings/vmlDrawing80.vml"/><Relationship Id="rId1" Type="http://schemas.openxmlformats.org/officeDocument/2006/relationships/printerSettings" Target="../printerSettings/printerSettings110.bin"/></Relationships>
</file>

<file path=xl/worksheets/_rels/sheet1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1.xml"/><Relationship Id="rId2" Type="http://schemas.openxmlformats.org/officeDocument/2006/relationships/vmlDrawing" Target="../drawings/vmlDrawing81.vml"/><Relationship Id="rId1" Type="http://schemas.openxmlformats.org/officeDocument/2006/relationships/printerSettings" Target="../printerSettings/printerSettings111.bin"/></Relationships>
</file>

<file path=xl/worksheets/_rels/sheet1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2.xml"/><Relationship Id="rId2" Type="http://schemas.openxmlformats.org/officeDocument/2006/relationships/vmlDrawing" Target="../drawings/vmlDrawing82.vml"/><Relationship Id="rId1" Type="http://schemas.openxmlformats.org/officeDocument/2006/relationships/printerSettings" Target="../printerSettings/printerSettings112.bin"/></Relationships>
</file>

<file path=xl/worksheets/_rels/sheet1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83.xml"/><Relationship Id="rId2" Type="http://schemas.openxmlformats.org/officeDocument/2006/relationships/vmlDrawing" Target="../drawings/vmlDrawing83.vml"/><Relationship Id="rId1" Type="http://schemas.openxmlformats.org/officeDocument/2006/relationships/printerSettings" Target="../printerSettings/printerSettings113.bin"/></Relationships>
</file>

<file path=xl/worksheets/_rels/sheet1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4.xml"/><Relationship Id="rId2" Type="http://schemas.openxmlformats.org/officeDocument/2006/relationships/vmlDrawing" Target="../drawings/vmlDrawing84.vml"/><Relationship Id="rId1" Type="http://schemas.openxmlformats.org/officeDocument/2006/relationships/printerSettings" Target="../printerSettings/printerSettings114.bin"/></Relationships>
</file>

<file path=xl/worksheets/_rels/sheet1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85.xml"/><Relationship Id="rId2" Type="http://schemas.openxmlformats.org/officeDocument/2006/relationships/vmlDrawing" Target="../drawings/vmlDrawing85.vml"/><Relationship Id="rId1" Type="http://schemas.openxmlformats.org/officeDocument/2006/relationships/printerSettings" Target="../printerSettings/printerSettings115.bin"/></Relationships>
</file>

<file path=xl/worksheets/_rels/sheet1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86.xml"/><Relationship Id="rId2" Type="http://schemas.openxmlformats.org/officeDocument/2006/relationships/vmlDrawing" Target="../drawings/vmlDrawing86.vml"/><Relationship Id="rId1" Type="http://schemas.openxmlformats.org/officeDocument/2006/relationships/printerSettings" Target="../printerSettings/printerSettings116.bin"/></Relationships>
</file>

<file path=xl/worksheets/_rels/sheet1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7.xml"/><Relationship Id="rId2" Type="http://schemas.openxmlformats.org/officeDocument/2006/relationships/vmlDrawing" Target="../drawings/vmlDrawing87.vml"/><Relationship Id="rId1" Type="http://schemas.openxmlformats.org/officeDocument/2006/relationships/printerSettings" Target="../printerSettings/printerSettings117.bin"/></Relationships>
</file>

<file path=xl/worksheets/_rels/sheet1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8.xml"/><Relationship Id="rId2" Type="http://schemas.openxmlformats.org/officeDocument/2006/relationships/vmlDrawing" Target="../drawings/vmlDrawing88.vml"/><Relationship Id="rId1" Type="http://schemas.openxmlformats.org/officeDocument/2006/relationships/printerSettings" Target="../printerSettings/printerSettings11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9.xml"/><Relationship Id="rId2" Type="http://schemas.openxmlformats.org/officeDocument/2006/relationships/vmlDrawing" Target="../drawings/vmlDrawing89.vml"/><Relationship Id="rId1" Type="http://schemas.openxmlformats.org/officeDocument/2006/relationships/printerSettings" Target="../printerSettings/printerSettings119.bin"/></Relationships>
</file>

<file path=xl/worksheets/_rels/sheet1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0.xml"/><Relationship Id="rId2" Type="http://schemas.openxmlformats.org/officeDocument/2006/relationships/vmlDrawing" Target="../drawings/vmlDrawing90.vml"/><Relationship Id="rId1" Type="http://schemas.openxmlformats.org/officeDocument/2006/relationships/printerSettings" Target="../printerSettings/printerSettings120.bin"/></Relationships>
</file>

<file path=xl/worksheets/_rels/sheet1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1.xml"/><Relationship Id="rId2" Type="http://schemas.openxmlformats.org/officeDocument/2006/relationships/vmlDrawing" Target="../drawings/vmlDrawing91.vml"/><Relationship Id="rId1" Type="http://schemas.openxmlformats.org/officeDocument/2006/relationships/printerSettings" Target="../printerSettings/printerSettings121.bin"/></Relationships>
</file>

<file path=xl/worksheets/_rels/sheet1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2.xml"/><Relationship Id="rId2" Type="http://schemas.openxmlformats.org/officeDocument/2006/relationships/vmlDrawing" Target="../drawings/vmlDrawing92.vml"/><Relationship Id="rId1" Type="http://schemas.openxmlformats.org/officeDocument/2006/relationships/printerSettings" Target="../printerSettings/printerSettings122.bin"/></Relationships>
</file>

<file path=xl/worksheets/_rels/sheet1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3.xml"/><Relationship Id="rId2" Type="http://schemas.openxmlformats.org/officeDocument/2006/relationships/vmlDrawing" Target="../drawings/vmlDrawing93.vml"/><Relationship Id="rId1" Type="http://schemas.openxmlformats.org/officeDocument/2006/relationships/printerSettings" Target="../printerSettings/printerSettings123.bin"/></Relationships>
</file>

<file path=xl/worksheets/_rels/sheet1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94.xml"/><Relationship Id="rId2" Type="http://schemas.openxmlformats.org/officeDocument/2006/relationships/vmlDrawing" Target="../drawings/vmlDrawing94.vml"/><Relationship Id="rId1" Type="http://schemas.openxmlformats.org/officeDocument/2006/relationships/printerSettings" Target="../printerSettings/printerSettings124.bin"/></Relationships>
</file>

<file path=xl/worksheets/_rels/sheet1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95.xml"/><Relationship Id="rId2" Type="http://schemas.openxmlformats.org/officeDocument/2006/relationships/vmlDrawing" Target="../drawings/vmlDrawing95.vml"/><Relationship Id="rId1" Type="http://schemas.openxmlformats.org/officeDocument/2006/relationships/printerSettings" Target="../printerSettings/printerSettings125.bin"/></Relationships>
</file>

<file path=xl/worksheets/_rels/sheet1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96.xml"/><Relationship Id="rId2" Type="http://schemas.openxmlformats.org/officeDocument/2006/relationships/vmlDrawing" Target="../drawings/vmlDrawing96.vml"/><Relationship Id="rId1" Type="http://schemas.openxmlformats.org/officeDocument/2006/relationships/printerSettings" Target="../printerSettings/printerSettings12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1.xml"/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2.xml"/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72.bin"/></Relationships>
</file>

<file path=xl/worksheets/_rels/sheet7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3.xml"/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73.bin"/></Relationships>
</file>

<file path=xl/worksheets/_rels/sheet7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4.xml"/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74.bin"/></Relationships>
</file>

<file path=xl/worksheets/_rels/sheet7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5.xml"/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75.bin"/></Relationships>
</file>

<file path=xl/worksheets/_rels/sheet7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6.xml"/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76.bin"/></Relationships>
</file>

<file path=xl/worksheets/_rels/sheet7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7.xml"/><Relationship Id="rId2" Type="http://schemas.openxmlformats.org/officeDocument/2006/relationships/vmlDrawing" Target="../drawings/vmlDrawing47.vml"/><Relationship Id="rId1" Type="http://schemas.openxmlformats.org/officeDocument/2006/relationships/printerSettings" Target="../printerSettings/printerSettings77.bin"/></Relationships>
</file>

<file path=xl/worksheets/_rels/sheet7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8.xml"/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9.xml"/><Relationship Id="rId2" Type="http://schemas.openxmlformats.org/officeDocument/2006/relationships/vmlDrawing" Target="../drawings/vmlDrawing49.vml"/><Relationship Id="rId1" Type="http://schemas.openxmlformats.org/officeDocument/2006/relationships/printerSettings" Target="../printerSettings/printerSettings79.bin"/></Relationships>
</file>

<file path=xl/worksheets/_rels/sheet8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0.xml"/><Relationship Id="rId2" Type="http://schemas.openxmlformats.org/officeDocument/2006/relationships/vmlDrawing" Target="../drawings/vmlDrawing50.vml"/><Relationship Id="rId1" Type="http://schemas.openxmlformats.org/officeDocument/2006/relationships/printerSettings" Target="../printerSettings/printerSettings80.bin"/></Relationships>
</file>

<file path=xl/worksheets/_rels/sheet8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1.xml"/><Relationship Id="rId2" Type="http://schemas.openxmlformats.org/officeDocument/2006/relationships/vmlDrawing" Target="../drawings/vmlDrawing51.vml"/><Relationship Id="rId1" Type="http://schemas.openxmlformats.org/officeDocument/2006/relationships/printerSettings" Target="../printerSettings/printerSettings81.bin"/></Relationships>
</file>

<file path=xl/worksheets/_rels/sheet8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2.xml"/><Relationship Id="rId2" Type="http://schemas.openxmlformats.org/officeDocument/2006/relationships/vmlDrawing" Target="../drawings/vmlDrawing52.vml"/><Relationship Id="rId1" Type="http://schemas.openxmlformats.org/officeDocument/2006/relationships/printerSettings" Target="../printerSettings/printerSettings82.bin"/></Relationships>
</file>

<file path=xl/worksheets/_rels/sheet8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3.xml"/><Relationship Id="rId2" Type="http://schemas.openxmlformats.org/officeDocument/2006/relationships/vmlDrawing" Target="../drawings/vmlDrawing53.vml"/><Relationship Id="rId1" Type="http://schemas.openxmlformats.org/officeDocument/2006/relationships/printerSettings" Target="../printerSettings/printerSettings83.bin"/></Relationships>
</file>

<file path=xl/worksheets/_rels/sheet8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4.xml"/><Relationship Id="rId2" Type="http://schemas.openxmlformats.org/officeDocument/2006/relationships/vmlDrawing" Target="../drawings/vmlDrawing54.vml"/><Relationship Id="rId1" Type="http://schemas.openxmlformats.org/officeDocument/2006/relationships/printerSettings" Target="../printerSettings/printerSettings84.bin"/></Relationships>
</file>

<file path=xl/worksheets/_rels/sheet8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5.xml"/><Relationship Id="rId2" Type="http://schemas.openxmlformats.org/officeDocument/2006/relationships/vmlDrawing" Target="../drawings/vmlDrawing55.vml"/><Relationship Id="rId1" Type="http://schemas.openxmlformats.org/officeDocument/2006/relationships/printerSettings" Target="../printerSettings/printerSettings85.bin"/></Relationships>
</file>

<file path=xl/worksheets/_rels/sheet8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6.xml"/><Relationship Id="rId2" Type="http://schemas.openxmlformats.org/officeDocument/2006/relationships/vmlDrawing" Target="../drawings/vmlDrawing56.vml"/><Relationship Id="rId1" Type="http://schemas.openxmlformats.org/officeDocument/2006/relationships/printerSettings" Target="../printerSettings/printerSettings86.bin"/></Relationships>
</file>

<file path=xl/worksheets/_rels/sheet8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7.xml"/><Relationship Id="rId2" Type="http://schemas.openxmlformats.org/officeDocument/2006/relationships/vmlDrawing" Target="../drawings/vmlDrawing57.vml"/><Relationship Id="rId1" Type="http://schemas.openxmlformats.org/officeDocument/2006/relationships/printerSettings" Target="../printerSettings/printerSettings87.bin"/></Relationships>
</file>

<file path=xl/worksheets/_rels/sheet8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8.xml"/><Relationship Id="rId2" Type="http://schemas.openxmlformats.org/officeDocument/2006/relationships/vmlDrawing" Target="../drawings/vmlDrawing58.vml"/><Relationship Id="rId1" Type="http://schemas.openxmlformats.org/officeDocument/2006/relationships/printerSettings" Target="../printerSettings/printerSettings8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9.xml"/><Relationship Id="rId2" Type="http://schemas.openxmlformats.org/officeDocument/2006/relationships/vmlDrawing" Target="../drawings/vmlDrawing59.vml"/><Relationship Id="rId1" Type="http://schemas.openxmlformats.org/officeDocument/2006/relationships/printerSettings" Target="../printerSettings/printerSettings89.bin"/></Relationships>
</file>

<file path=xl/worksheets/_rels/sheet9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0.xml"/><Relationship Id="rId2" Type="http://schemas.openxmlformats.org/officeDocument/2006/relationships/vmlDrawing" Target="../drawings/vmlDrawing60.vml"/><Relationship Id="rId1" Type="http://schemas.openxmlformats.org/officeDocument/2006/relationships/printerSettings" Target="../printerSettings/printerSettings90.bin"/></Relationships>
</file>

<file path=xl/worksheets/_rels/sheet9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1.xml"/><Relationship Id="rId2" Type="http://schemas.openxmlformats.org/officeDocument/2006/relationships/vmlDrawing" Target="../drawings/vmlDrawing61.vml"/><Relationship Id="rId1" Type="http://schemas.openxmlformats.org/officeDocument/2006/relationships/printerSettings" Target="../printerSettings/printerSettings91.bin"/></Relationships>
</file>

<file path=xl/worksheets/_rels/sheet9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2.xml"/><Relationship Id="rId2" Type="http://schemas.openxmlformats.org/officeDocument/2006/relationships/vmlDrawing" Target="../drawings/vmlDrawing62.vml"/><Relationship Id="rId1" Type="http://schemas.openxmlformats.org/officeDocument/2006/relationships/printerSettings" Target="../printerSettings/printerSettings92.bin"/></Relationships>
</file>

<file path=xl/worksheets/_rels/sheet9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3.xml"/><Relationship Id="rId2" Type="http://schemas.openxmlformats.org/officeDocument/2006/relationships/vmlDrawing" Target="../drawings/vmlDrawing63.vml"/><Relationship Id="rId1" Type="http://schemas.openxmlformats.org/officeDocument/2006/relationships/printerSettings" Target="../printerSettings/printerSettings93.bin"/></Relationships>
</file>

<file path=xl/worksheets/_rels/sheet9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4.xml"/><Relationship Id="rId2" Type="http://schemas.openxmlformats.org/officeDocument/2006/relationships/vmlDrawing" Target="../drawings/vmlDrawing64.vml"/><Relationship Id="rId1" Type="http://schemas.openxmlformats.org/officeDocument/2006/relationships/printerSettings" Target="../printerSettings/printerSettings94.bin"/></Relationships>
</file>

<file path=xl/worksheets/_rels/sheet9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5.xml"/><Relationship Id="rId2" Type="http://schemas.openxmlformats.org/officeDocument/2006/relationships/vmlDrawing" Target="../drawings/vmlDrawing65.vml"/><Relationship Id="rId1" Type="http://schemas.openxmlformats.org/officeDocument/2006/relationships/printerSettings" Target="../printerSettings/printerSettings95.bin"/></Relationships>
</file>

<file path=xl/worksheets/_rels/sheet9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6.xml"/><Relationship Id="rId2" Type="http://schemas.openxmlformats.org/officeDocument/2006/relationships/vmlDrawing" Target="../drawings/vmlDrawing66.vml"/><Relationship Id="rId1" Type="http://schemas.openxmlformats.org/officeDocument/2006/relationships/printerSettings" Target="../printerSettings/printerSettings96.bin"/></Relationships>
</file>

<file path=xl/worksheets/_rels/sheet9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7.xml"/><Relationship Id="rId2" Type="http://schemas.openxmlformats.org/officeDocument/2006/relationships/vmlDrawing" Target="../drawings/vmlDrawing67.vml"/><Relationship Id="rId1" Type="http://schemas.openxmlformats.org/officeDocument/2006/relationships/printerSettings" Target="../printerSettings/printerSettings97.bin"/></Relationships>
</file>

<file path=xl/worksheets/_rels/sheet9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8.xml"/><Relationship Id="rId2" Type="http://schemas.openxmlformats.org/officeDocument/2006/relationships/vmlDrawing" Target="../drawings/vmlDrawing68.vml"/><Relationship Id="rId1" Type="http://schemas.openxmlformats.org/officeDocument/2006/relationships/printerSettings" Target="../printerSettings/printerSettings9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69" zoomScaleSheetLayoutView="68" workbookViewId="0"/>
  </sheetViews>
  <sheetFormatPr defaultRowHeight="15" x14ac:dyDescent="0.2"/>
  <sheetData/>
  <phoneticPr fontId="2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B1:M45"/>
  <sheetViews>
    <sheetView topLeftCell="A13" workbookViewId="0">
      <selection sqref="A1:XFD1048576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17">
        <v>41943</v>
      </c>
      <c r="H3" t="s">
        <v>3</v>
      </c>
      <c r="K3" s="1"/>
      <c r="L3" s="12"/>
      <c r="M3" s="17">
        <v>41883</v>
      </c>
    </row>
    <row r="5" spans="2:13" ht="15.75" thickBot="1" x14ac:dyDescent="0.25">
      <c r="B5" t="s">
        <v>4</v>
      </c>
      <c r="F5" s="3">
        <v>8374844</v>
      </c>
      <c r="H5" t="s">
        <v>5</v>
      </c>
    </row>
    <row r="6" spans="2:13" ht="15.75" thickTop="1" x14ac:dyDescent="0.2">
      <c r="F6" s="2"/>
    </row>
    <row r="7" spans="2:13" ht="15.75" thickBot="1" x14ac:dyDescent="0.25">
      <c r="B7" t="s">
        <v>6</v>
      </c>
      <c r="F7" s="5">
        <v>8374844</v>
      </c>
      <c r="I7" t="s">
        <v>7</v>
      </c>
      <c r="M7" s="6">
        <v>20937</v>
      </c>
    </row>
    <row r="8" spans="2:13" ht="15.75" thickTop="1" x14ac:dyDescent="0.2">
      <c r="F8" s="2"/>
      <c r="I8" t="s">
        <v>8</v>
      </c>
      <c r="M8" s="7">
        <f>F37</f>
        <v>0</v>
      </c>
    </row>
    <row r="9" spans="2:13" x14ac:dyDescent="0.2">
      <c r="B9" t="s">
        <v>9</v>
      </c>
      <c r="F9" s="5">
        <v>0</v>
      </c>
      <c r="I9" t="s">
        <v>10</v>
      </c>
      <c r="M9" s="4">
        <v>0</v>
      </c>
    </row>
    <row r="10" spans="2:13" x14ac:dyDescent="0.2">
      <c r="F10" s="2"/>
      <c r="I10" t="s">
        <v>11</v>
      </c>
      <c r="M10" s="4"/>
    </row>
    <row r="11" spans="2:13" ht="15.75" thickBot="1" x14ac:dyDescent="0.25">
      <c r="B11" t="s">
        <v>12</v>
      </c>
      <c r="F11" s="3">
        <f>SUM(F7+F9)</f>
        <v>8374844</v>
      </c>
      <c r="J11" t="s">
        <v>13</v>
      </c>
      <c r="M11" s="6">
        <f>SUM(M7+M8-M9)</f>
        <v>20937</v>
      </c>
    </row>
    <row r="12" spans="2:13" ht="15.75" thickTop="1" x14ac:dyDescent="0.2">
      <c r="F12" s="2"/>
    </row>
    <row r="13" spans="2:13" ht="15.75" thickBot="1" x14ac:dyDescent="0.25">
      <c r="B13" t="s">
        <v>14</v>
      </c>
      <c r="F13" s="2"/>
      <c r="H13" t="s">
        <v>15</v>
      </c>
      <c r="M13" s="3">
        <v>8374844</v>
      </c>
    </row>
    <row r="14" spans="2:13" ht="16.5" thickTop="1" thickBot="1" x14ac:dyDescent="0.25">
      <c r="B14" t="s">
        <v>16</v>
      </c>
      <c r="F14" s="3">
        <f>SUM(F5-F11)</f>
        <v>0</v>
      </c>
    </row>
    <row r="15" spans="2:13" ht="15.75" thickTop="1" x14ac:dyDescent="0.2">
      <c r="B15" s="1"/>
      <c r="C15" s="1"/>
      <c r="D15" s="1"/>
      <c r="E15" s="1"/>
      <c r="F15" s="1"/>
      <c r="H15" t="s">
        <v>17</v>
      </c>
    </row>
    <row r="16" spans="2:13" x14ac:dyDescent="0.2">
      <c r="B16" s="1"/>
      <c r="C16" s="1"/>
      <c r="D16" s="1"/>
      <c r="E16" s="1"/>
      <c r="F16" s="1"/>
      <c r="I16" t="s">
        <v>18</v>
      </c>
      <c r="M16" s="8">
        <f>SUM(M7/M13)</f>
        <v>2.4999868654269858E-3</v>
      </c>
    </row>
    <row r="18" spans="2:13" x14ac:dyDescent="0.2">
      <c r="B18" s="1" t="s">
        <v>19</v>
      </c>
      <c r="C18" s="1"/>
      <c r="D18" s="1"/>
      <c r="F18" s="17">
        <v>41943</v>
      </c>
      <c r="H18" s="1" t="s">
        <v>20</v>
      </c>
    </row>
    <row r="19" spans="2:13" x14ac:dyDescent="0.2">
      <c r="F19" s="14"/>
    </row>
    <row r="20" spans="2:13" x14ac:dyDescent="0.2">
      <c r="B20" t="s">
        <v>21</v>
      </c>
      <c r="F20" s="8">
        <v>2.5000000000000001E-3</v>
      </c>
      <c r="H20" t="s">
        <v>22</v>
      </c>
      <c r="M20" s="9">
        <v>0</v>
      </c>
    </row>
    <row r="22" spans="2:13" x14ac:dyDescent="0.2">
      <c r="B22" t="s">
        <v>23</v>
      </c>
      <c r="H22" t="s">
        <v>24</v>
      </c>
      <c r="L22" s="13"/>
      <c r="M22" s="17">
        <v>41883</v>
      </c>
    </row>
    <row r="23" spans="2:13" x14ac:dyDescent="0.2">
      <c r="C23" t="s">
        <v>25</v>
      </c>
      <c r="F23" s="5">
        <v>8374844</v>
      </c>
    </row>
    <row r="24" spans="2:13" x14ac:dyDescent="0.2">
      <c r="F24" s="2"/>
      <c r="H24" t="s">
        <v>26</v>
      </c>
    </row>
    <row r="25" spans="2:13" x14ac:dyDescent="0.2">
      <c r="B25" t="s">
        <v>27</v>
      </c>
      <c r="F25" s="5">
        <v>0</v>
      </c>
      <c r="I25" t="s">
        <v>28</v>
      </c>
      <c r="M25" s="10">
        <v>0</v>
      </c>
    </row>
    <row r="26" spans="2:13" x14ac:dyDescent="0.2">
      <c r="F26" s="2"/>
    </row>
    <row r="27" spans="2:13" x14ac:dyDescent="0.2">
      <c r="B27" t="s">
        <v>29</v>
      </c>
      <c r="F27" s="2"/>
      <c r="H27" t="s">
        <v>30</v>
      </c>
    </row>
    <row r="28" spans="2:13" ht="15.75" thickBot="1" x14ac:dyDescent="0.25">
      <c r="C28" t="s">
        <v>31</v>
      </c>
      <c r="F28" s="3">
        <f>SUM(F23-F25)</f>
        <v>8374844</v>
      </c>
      <c r="H28" t="s">
        <v>32</v>
      </c>
      <c r="M28" s="9">
        <f>SUM(1-M20)</f>
        <v>1</v>
      </c>
    </row>
    <row r="29" spans="2:13" ht="15.75" thickTop="1" x14ac:dyDescent="0.2">
      <c r="I29" t="s">
        <v>33</v>
      </c>
    </row>
    <row r="30" spans="2:13" x14ac:dyDescent="0.2">
      <c r="B30" t="s">
        <v>34</v>
      </c>
    </row>
    <row r="31" spans="2:13" x14ac:dyDescent="0.2">
      <c r="C31" t="s">
        <v>35</v>
      </c>
      <c r="F31" s="7">
        <v>20937</v>
      </c>
      <c r="H31" t="s">
        <v>36</v>
      </c>
    </row>
    <row r="32" spans="2:13" x14ac:dyDescent="0.2">
      <c r="F32" s="4"/>
      <c r="I32" t="s">
        <v>37</v>
      </c>
      <c r="M32" s="8">
        <f>SUM(M11/M13)</f>
        <v>2.4999868654269858E-3</v>
      </c>
    </row>
    <row r="33" spans="2:13" x14ac:dyDescent="0.2">
      <c r="B33" t="s">
        <v>38</v>
      </c>
      <c r="F33" s="4"/>
    </row>
    <row r="34" spans="2:13" x14ac:dyDescent="0.2">
      <c r="C34" t="s">
        <v>39</v>
      </c>
      <c r="F34" s="7">
        <v>20937</v>
      </c>
      <c r="H34" t="s">
        <v>40</v>
      </c>
      <c r="M34" s="20">
        <f>SUM(M32/M28)</f>
        <v>2.4999868654269858E-3</v>
      </c>
    </row>
    <row r="35" spans="2:13" x14ac:dyDescent="0.2">
      <c r="F35" s="4"/>
    </row>
    <row r="36" spans="2:13" x14ac:dyDescent="0.2">
      <c r="B36" t="s">
        <v>41</v>
      </c>
      <c r="F36" s="4"/>
      <c r="H36" t="s">
        <v>42</v>
      </c>
      <c r="M36" s="11">
        <f>SUM(M34*100)</f>
        <v>0.24999868654269858</v>
      </c>
    </row>
    <row r="37" spans="2:13" ht="15.75" thickBot="1" x14ac:dyDescent="0.25">
      <c r="C37" t="s">
        <v>43</v>
      </c>
      <c r="F37" s="6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0.24999868654269858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41913</v>
      </c>
      <c r="J41" s="1" t="s">
        <v>47</v>
      </c>
      <c r="K41" s="16">
        <v>41920</v>
      </c>
    </row>
    <row r="42" spans="2:13" x14ac:dyDescent="0.2">
      <c r="B42" s="1" t="s">
        <v>48</v>
      </c>
      <c r="C42" s="1" t="s">
        <v>49</v>
      </c>
      <c r="D42" s="1"/>
      <c r="E42" s="1"/>
      <c r="G42" s="1" t="s">
        <v>50</v>
      </c>
      <c r="H42" s="1" t="s">
        <v>51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18" t="s">
        <v>54</v>
      </c>
    </row>
    <row r="45" spans="2:13" ht="14.25" customHeight="1" x14ac:dyDescent="0.2"/>
  </sheetData>
  <pageMargins left="0.7" right="0.7" top="0.75" bottom="0.75" header="0.3" footer="0.3"/>
  <pageSetup scale="73" orientation="landscape" r:id="rId1"/>
</worksheet>
</file>

<file path=xl/worksheets/sheet10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47B8A-067B-43AC-876D-8F4575C9C8B3}">
  <sheetPr>
    <tabColor theme="7"/>
    <pageSetUpPr fitToPage="1"/>
  </sheetPr>
  <dimension ref="B1:M45"/>
  <sheetViews>
    <sheetView tabSelected="1" topLeftCell="A9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44635</v>
      </c>
      <c r="H3" t="s">
        <v>3</v>
      </c>
      <c r="K3" s="1"/>
      <c r="L3" s="12"/>
      <c r="M3" s="23">
        <f>+F3-31</f>
        <v>44604</v>
      </c>
    </row>
    <row r="4" spans="2:13" x14ac:dyDescent="0.2">
      <c r="F4" s="24"/>
    </row>
    <row r="5" spans="2:13" ht="15.75" thickBot="1" x14ac:dyDescent="0.25">
      <c r="B5" t="s">
        <v>4</v>
      </c>
      <c r="F5" s="36">
        <v>5674315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5674315</v>
      </c>
      <c r="I7" t="s">
        <v>7</v>
      </c>
      <c r="M7" s="6">
        <f>+F31</f>
        <v>56403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5674315</v>
      </c>
      <c r="J11" t="s">
        <v>13</v>
      </c>
      <c r="M11" s="6">
        <f>SUM(M7+M8-M9)</f>
        <v>56403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5674315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9.9400544382890269E-3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44635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9.9399999999999992E-3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44604</v>
      </c>
    </row>
    <row r="23" spans="2:13" x14ac:dyDescent="0.2">
      <c r="C23" t="s">
        <v>25</v>
      </c>
      <c r="F23" s="27">
        <f>+F11</f>
        <v>5674315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5674315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56403</v>
      </c>
      <c r="H31" t="s">
        <v>36</v>
      </c>
    </row>
    <row r="32" spans="2:13" x14ac:dyDescent="0.2">
      <c r="F32" s="31"/>
      <c r="I32" t="s">
        <v>37</v>
      </c>
      <c r="M32" s="8">
        <f>SUM(M11/M13)</f>
        <v>9.9400544382890269E-3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56403</v>
      </c>
      <c r="H34" t="s">
        <v>40</v>
      </c>
      <c r="M34" s="20">
        <f>SUM(M32/M28)</f>
        <v>9.9400544382890269E-3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0.99400544382890266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0.99400544382890266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44621</v>
      </c>
      <c r="J41" s="1" t="s">
        <v>47</v>
      </c>
      <c r="K41" s="40">
        <v>44628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78ECB-41E7-4C2C-AC40-D5984A671574}">
  <sheetPr>
    <tabColor theme="7"/>
    <pageSetUpPr fitToPage="1"/>
  </sheetPr>
  <dimension ref="B1:M45"/>
  <sheetViews>
    <sheetView tabSelected="1" topLeftCell="A12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44666</v>
      </c>
      <c r="H3" t="s">
        <v>3</v>
      </c>
      <c r="K3" s="1"/>
      <c r="L3" s="12"/>
      <c r="M3" s="23">
        <f>+F3-31</f>
        <v>44635</v>
      </c>
    </row>
    <row r="4" spans="2:13" x14ac:dyDescent="0.2">
      <c r="F4" s="24"/>
    </row>
    <row r="5" spans="2:13" ht="15.75" thickBot="1" x14ac:dyDescent="0.25">
      <c r="B5" t="s">
        <v>4</v>
      </c>
      <c r="F5" s="36">
        <v>7137933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7137933</v>
      </c>
      <c r="I7" t="s">
        <v>7</v>
      </c>
      <c r="M7" s="6">
        <f>+F31</f>
        <v>71451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7137933</v>
      </c>
      <c r="J11" t="s">
        <v>13</v>
      </c>
      <c r="M11" s="6">
        <f>SUM(M7+M8-M9)</f>
        <v>71451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7137933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1.0010040721872844E-2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44666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1.001E-2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44635</v>
      </c>
    </row>
    <row r="23" spans="2:13" x14ac:dyDescent="0.2">
      <c r="C23" t="s">
        <v>25</v>
      </c>
      <c r="F23" s="27">
        <f>+F11</f>
        <v>7137933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7137933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71451</v>
      </c>
      <c r="H31" t="s">
        <v>36</v>
      </c>
    </row>
    <row r="32" spans="2:13" x14ac:dyDescent="0.2">
      <c r="F32" s="31"/>
      <c r="I32" t="s">
        <v>37</v>
      </c>
      <c r="M32" s="8">
        <f>SUM(M11/M13)</f>
        <v>1.0010040721872844E-2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71451</v>
      </c>
      <c r="H34" t="s">
        <v>40</v>
      </c>
      <c r="M34" s="20">
        <f>SUM(M32/M28)</f>
        <v>1.0010040721872844E-2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1.0010040721872844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1.0010040721872844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44652</v>
      </c>
      <c r="J41" s="1" t="s">
        <v>47</v>
      </c>
      <c r="K41" s="40">
        <v>44663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CAC71-38C7-479D-8CAA-284C717B95ED}">
  <sheetPr>
    <tabColor theme="7"/>
    <pageSetUpPr fitToPage="1"/>
  </sheetPr>
  <dimension ref="B1:M45"/>
  <sheetViews>
    <sheetView tabSelected="1" topLeftCell="A12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44696</v>
      </c>
      <c r="H3" t="s">
        <v>3</v>
      </c>
      <c r="K3" s="1"/>
      <c r="L3" s="12"/>
      <c r="M3" s="23">
        <f>+F3-31</f>
        <v>44665</v>
      </c>
    </row>
    <row r="4" spans="2:13" x14ac:dyDescent="0.2">
      <c r="F4" s="24"/>
    </row>
    <row r="5" spans="2:13" ht="15.75" thickBot="1" x14ac:dyDescent="0.25">
      <c r="B5" t="s">
        <v>4</v>
      </c>
      <c r="F5" s="36">
        <v>7606358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7606358</v>
      </c>
      <c r="I7" t="s">
        <v>7</v>
      </c>
      <c r="M7" s="6">
        <f>+F31</f>
        <v>56515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7606358</v>
      </c>
      <c r="J11" t="s">
        <v>13</v>
      </c>
      <c r="M11" s="6">
        <f>SUM(M7+M8-M9)</f>
        <v>56515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7606358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7.429968455336969E-3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44696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7.43E-3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44665</v>
      </c>
    </row>
    <row r="23" spans="2:13" x14ac:dyDescent="0.2">
      <c r="C23" t="s">
        <v>25</v>
      </c>
      <c r="F23" s="27">
        <f>+F11</f>
        <v>7606358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7606358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56515</v>
      </c>
      <c r="H31" t="s">
        <v>36</v>
      </c>
    </row>
    <row r="32" spans="2:13" x14ac:dyDescent="0.2">
      <c r="F32" s="31"/>
      <c r="I32" t="s">
        <v>37</v>
      </c>
      <c r="M32" s="8">
        <f>SUM(M11/M13)</f>
        <v>7.429968455336969E-3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56515</v>
      </c>
      <c r="H34" t="s">
        <v>40</v>
      </c>
      <c r="M34" s="20">
        <f>SUM(M32/M28)</f>
        <v>7.429968455336969E-3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0.74299684553369694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0.74299684553369694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44682</v>
      </c>
      <c r="J41" s="1" t="s">
        <v>47</v>
      </c>
      <c r="K41" s="40">
        <v>44690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C84A4-313A-4483-BB4D-ABABCD7811A8}">
  <sheetPr>
    <tabColor theme="7"/>
    <pageSetUpPr fitToPage="1"/>
  </sheetPr>
  <dimension ref="B1:M45"/>
  <sheetViews>
    <sheetView tabSelected="1" topLeftCell="A4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44727</v>
      </c>
      <c r="H3" t="s">
        <v>3</v>
      </c>
      <c r="K3" s="1"/>
      <c r="L3" s="12"/>
      <c r="M3" s="23">
        <f>+F3-31</f>
        <v>44696</v>
      </c>
    </row>
    <row r="4" spans="2:13" x14ac:dyDescent="0.2">
      <c r="F4" s="24"/>
    </row>
    <row r="5" spans="2:13" ht="15.75" thickBot="1" x14ac:dyDescent="0.25">
      <c r="B5" t="s">
        <v>4</v>
      </c>
      <c r="F5" s="36">
        <v>7413425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7413425</v>
      </c>
      <c r="I7" t="s">
        <v>7</v>
      </c>
      <c r="M7" s="6">
        <f>+F31</f>
        <v>52413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7413425</v>
      </c>
      <c r="J11" t="s">
        <v>13</v>
      </c>
      <c r="M11" s="6">
        <f>SUM(M7+M8-M9)</f>
        <v>52413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7413425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7.0700114994081686E-3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44727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7.0699999999999999E-3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44696</v>
      </c>
    </row>
    <row r="23" spans="2:13" x14ac:dyDescent="0.2">
      <c r="C23" t="s">
        <v>25</v>
      </c>
      <c r="F23" s="27">
        <f>+F11</f>
        <v>7413425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7413425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52413</v>
      </c>
      <c r="H31" t="s">
        <v>36</v>
      </c>
    </row>
    <row r="32" spans="2:13" x14ac:dyDescent="0.2">
      <c r="F32" s="31"/>
      <c r="I32" t="s">
        <v>37</v>
      </c>
      <c r="M32" s="8">
        <f>SUM(M11/M13)</f>
        <v>7.0700114994081686E-3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52413</v>
      </c>
      <c r="H34" t="s">
        <v>40</v>
      </c>
      <c r="M34" s="20">
        <f>SUM(M32/M28)</f>
        <v>7.0700114994081686E-3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0.70700114994081686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0.70700114994081686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44713</v>
      </c>
      <c r="J41" s="1" t="s">
        <v>47</v>
      </c>
      <c r="K41" s="40">
        <v>44722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6EBE1-78DC-4C2A-BA0D-D40ACABB9030}">
  <sheetPr>
    <tabColor theme="7"/>
    <pageSetUpPr fitToPage="1"/>
  </sheetPr>
  <dimension ref="B1:M45"/>
  <sheetViews>
    <sheetView tabSelected="1" topLeftCell="A12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44757</v>
      </c>
      <c r="H3" t="s">
        <v>3</v>
      </c>
      <c r="K3" s="1"/>
      <c r="L3" s="12"/>
      <c r="M3" s="23">
        <f>+F3-31</f>
        <v>44726</v>
      </c>
    </row>
    <row r="4" spans="2:13" x14ac:dyDescent="0.2">
      <c r="F4" s="24"/>
    </row>
    <row r="5" spans="2:13" ht="15.75" thickBot="1" x14ac:dyDescent="0.25">
      <c r="B5" t="s">
        <v>4</v>
      </c>
      <c r="F5" s="36">
        <v>7935373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7935373</v>
      </c>
      <c r="I7" t="s">
        <v>7</v>
      </c>
      <c r="M7" s="6">
        <f>+F31</f>
        <v>72847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7935373</v>
      </c>
      <c r="J11" t="s">
        <v>13</v>
      </c>
      <c r="M11" s="6">
        <f>SUM(M7+M8-M9)</f>
        <v>72847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7935373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9.1800347633312265E-3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44757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9.1800000000000007E-3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44726</v>
      </c>
    </row>
    <row r="23" spans="2:13" x14ac:dyDescent="0.2">
      <c r="C23" t="s">
        <v>25</v>
      </c>
      <c r="F23" s="27">
        <f>+F11</f>
        <v>7935373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7935373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72847</v>
      </c>
      <c r="H31" t="s">
        <v>36</v>
      </c>
    </row>
    <row r="32" spans="2:13" x14ac:dyDescent="0.2">
      <c r="F32" s="31"/>
      <c r="I32" t="s">
        <v>37</v>
      </c>
      <c r="M32" s="8">
        <f>SUM(M11/M13)</f>
        <v>9.1800347633312265E-3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72847</v>
      </c>
      <c r="H34" t="s">
        <v>40</v>
      </c>
      <c r="M34" s="20">
        <f>SUM(M32/M28)</f>
        <v>9.1800347633312265E-3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0.91800347633312263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0.91800347633312263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44743</v>
      </c>
      <c r="J41" s="1" t="s">
        <v>47</v>
      </c>
      <c r="K41" s="40">
        <v>44753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BCE8D-FA6D-4AE5-A752-A908A3557C8F}">
  <sheetPr>
    <tabColor theme="7"/>
    <pageSetUpPr fitToPage="1"/>
  </sheetPr>
  <dimension ref="B1:M45"/>
  <sheetViews>
    <sheetView tabSelected="1" topLeftCell="A6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44788</v>
      </c>
      <c r="H3" t="s">
        <v>3</v>
      </c>
      <c r="K3" s="1"/>
      <c r="L3" s="12"/>
      <c r="M3" s="23">
        <f>+F3-31</f>
        <v>44757</v>
      </c>
    </row>
    <row r="4" spans="2:13" x14ac:dyDescent="0.2">
      <c r="F4" s="24"/>
    </row>
    <row r="5" spans="2:13" ht="15.75" thickBot="1" x14ac:dyDescent="0.25">
      <c r="B5" t="s">
        <v>4</v>
      </c>
      <c r="F5" s="36">
        <v>8823430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8823430</v>
      </c>
      <c r="I7" t="s">
        <v>7</v>
      </c>
      <c r="M7" s="6">
        <f>+F31</f>
        <v>145410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8823430</v>
      </c>
      <c r="J11" t="s">
        <v>13</v>
      </c>
      <c r="M11" s="6">
        <f>SUM(M7+M8-M9)</f>
        <v>145410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8823430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1.6479985674505267E-2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44788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1.6480000000000002E-2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44757</v>
      </c>
    </row>
    <row r="23" spans="2:13" x14ac:dyDescent="0.2">
      <c r="C23" t="s">
        <v>25</v>
      </c>
      <c r="F23" s="27">
        <f>+F11</f>
        <v>8823430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8823430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145410</v>
      </c>
      <c r="H31" t="s">
        <v>36</v>
      </c>
    </row>
    <row r="32" spans="2:13" x14ac:dyDescent="0.2">
      <c r="F32" s="31"/>
      <c r="I32" t="s">
        <v>37</v>
      </c>
      <c r="M32" s="8">
        <f>SUM(M11/M13)</f>
        <v>1.6479985674505267E-2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145410</v>
      </c>
      <c r="H34" t="s">
        <v>40</v>
      </c>
      <c r="M34" s="20">
        <f>SUM(M32/M28)</f>
        <v>1.6479985674505267E-2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1.6479985674505266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1.6479985674505266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44774</v>
      </c>
      <c r="J41" s="1" t="s">
        <v>47</v>
      </c>
      <c r="K41" s="40">
        <v>44782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C5EB3-C752-42FB-880E-51D44BD50443}">
  <sheetPr>
    <tabColor theme="7"/>
    <pageSetUpPr fitToPage="1"/>
  </sheetPr>
  <dimension ref="B1:M45"/>
  <sheetViews>
    <sheetView tabSelected="1" topLeftCell="A9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44819</v>
      </c>
      <c r="H3" t="s">
        <v>3</v>
      </c>
      <c r="K3" s="1"/>
      <c r="L3" s="12"/>
      <c r="M3" s="23">
        <f>+F3-31</f>
        <v>44788</v>
      </c>
    </row>
    <row r="4" spans="2:13" x14ac:dyDescent="0.2">
      <c r="F4" s="24"/>
    </row>
    <row r="5" spans="2:13" ht="15.75" thickBot="1" x14ac:dyDescent="0.25">
      <c r="B5" t="s">
        <v>4</v>
      </c>
      <c r="F5" s="36">
        <v>9320774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9320774</v>
      </c>
      <c r="I7" t="s">
        <v>7</v>
      </c>
      <c r="M7" s="6">
        <f>+F31</f>
        <v>138507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9320774</v>
      </c>
      <c r="J11" t="s">
        <v>13</v>
      </c>
      <c r="M11" s="6">
        <f>SUM(M7+M8-M9)</f>
        <v>138507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9320774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1.4860032010217177E-2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44819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1.486E-2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44788</v>
      </c>
    </row>
    <row r="23" spans="2:13" x14ac:dyDescent="0.2">
      <c r="C23" t="s">
        <v>25</v>
      </c>
      <c r="F23" s="27">
        <f>+F11</f>
        <v>9320774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9320774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138507</v>
      </c>
      <c r="H31" t="s">
        <v>36</v>
      </c>
    </row>
    <row r="32" spans="2:13" x14ac:dyDescent="0.2">
      <c r="F32" s="31"/>
      <c r="I32" t="s">
        <v>37</v>
      </c>
      <c r="M32" s="8">
        <f>SUM(M11/M13)</f>
        <v>1.4860032010217177E-2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138507</v>
      </c>
      <c r="H34" t="s">
        <v>40</v>
      </c>
      <c r="M34" s="20">
        <f>SUM(M32/M28)</f>
        <v>1.4860032010217177E-2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1.4860032010217177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1.4860032010217177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44805</v>
      </c>
      <c r="J41" s="1" t="s">
        <v>47</v>
      </c>
      <c r="K41" s="40">
        <v>44813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52DA5-8C57-4D19-B458-9AD5C130784F}">
  <sheetPr>
    <tabColor theme="7"/>
    <pageSetUpPr fitToPage="1"/>
  </sheetPr>
  <dimension ref="B1:M45"/>
  <sheetViews>
    <sheetView tabSelected="1" topLeftCell="A9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44849</v>
      </c>
      <c r="H3" t="s">
        <v>3</v>
      </c>
      <c r="K3" s="1"/>
      <c r="L3" s="12"/>
      <c r="M3" s="23">
        <f>+F3-31</f>
        <v>44818</v>
      </c>
    </row>
    <row r="4" spans="2:13" x14ac:dyDescent="0.2">
      <c r="F4" s="24"/>
    </row>
    <row r="5" spans="2:13" ht="15.75" thickBot="1" x14ac:dyDescent="0.25">
      <c r="B5" t="s">
        <v>4</v>
      </c>
      <c r="F5" s="36">
        <v>7999740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7999740</v>
      </c>
      <c r="I7" t="s">
        <v>7</v>
      </c>
      <c r="M7" s="6">
        <f>+F31</f>
        <v>157515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7999740</v>
      </c>
      <c r="J11" t="s">
        <v>13</v>
      </c>
      <c r="M11" s="6">
        <f>SUM(M7+M8-M9)</f>
        <v>157515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7999740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1.969001492548508E-2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44849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1.9689999999999999E-2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44818</v>
      </c>
    </row>
    <row r="23" spans="2:13" x14ac:dyDescent="0.2">
      <c r="C23" t="s">
        <v>25</v>
      </c>
      <c r="F23" s="27">
        <f>+F11</f>
        <v>7999740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7999740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157515</v>
      </c>
      <c r="H31" t="s">
        <v>36</v>
      </c>
    </row>
    <row r="32" spans="2:13" x14ac:dyDescent="0.2">
      <c r="F32" s="31"/>
      <c r="I32" t="s">
        <v>37</v>
      </c>
      <c r="M32" s="8">
        <f>SUM(M11/M13)</f>
        <v>1.969001492548508E-2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157515</v>
      </c>
      <c r="H34" t="s">
        <v>40</v>
      </c>
      <c r="M34" s="20">
        <f>SUM(M32/M28)</f>
        <v>1.969001492548508E-2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1.969001492548508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1.969001492548508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44835</v>
      </c>
      <c r="J41" s="1" t="s">
        <v>47</v>
      </c>
      <c r="K41" s="40">
        <v>44841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0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0D787-504A-4144-A8FB-B8DB7A3DA678}">
  <sheetPr>
    <tabColor theme="7"/>
    <pageSetUpPr fitToPage="1"/>
  </sheetPr>
  <dimension ref="B1:M45"/>
  <sheetViews>
    <sheetView tabSelected="1" topLeftCell="A9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44866</v>
      </c>
      <c r="H3" t="s">
        <v>3</v>
      </c>
      <c r="K3" s="1"/>
      <c r="L3" s="12"/>
      <c r="M3" s="23">
        <f>+F3-31</f>
        <v>44835</v>
      </c>
    </row>
    <row r="4" spans="2:13" x14ac:dyDescent="0.2">
      <c r="F4" s="24"/>
    </row>
    <row r="5" spans="2:13" ht="15.75" thickBot="1" x14ac:dyDescent="0.25">
      <c r="B5" t="s">
        <v>4</v>
      </c>
      <c r="F5" s="36">
        <v>9972504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9972504</v>
      </c>
      <c r="I7" t="s">
        <v>7</v>
      </c>
      <c r="M7" s="6">
        <f>+F31</f>
        <v>212215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9972504</v>
      </c>
      <c r="J11" t="s">
        <v>13</v>
      </c>
      <c r="M11" s="6">
        <f>SUM(M7+M8-M9)</f>
        <v>212215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9972504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2.1280011519674496E-2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44866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2.128E-2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44835</v>
      </c>
    </row>
    <row r="23" spans="2:13" x14ac:dyDescent="0.2">
      <c r="C23" t="s">
        <v>25</v>
      </c>
      <c r="F23" s="27">
        <f>+F11</f>
        <v>9972504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9972504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212215</v>
      </c>
      <c r="H31" t="s">
        <v>36</v>
      </c>
    </row>
    <row r="32" spans="2:13" x14ac:dyDescent="0.2">
      <c r="F32" s="31"/>
      <c r="I32" t="s">
        <v>37</v>
      </c>
      <c r="M32" s="8">
        <f>SUM(M11/M13)</f>
        <v>2.1280011519674496E-2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212215</v>
      </c>
      <c r="H34" t="s">
        <v>40</v>
      </c>
      <c r="M34" s="20">
        <f>SUM(M32/M28)</f>
        <v>2.1280011519674496E-2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2.1280011519674495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2.1280011519674495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44866</v>
      </c>
      <c r="J41" s="1" t="s">
        <v>47</v>
      </c>
      <c r="K41" s="40">
        <v>44874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0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1F907-1C1D-4869-9F72-35D2DE9DCD37}">
  <sheetPr>
    <tabColor theme="7"/>
    <pageSetUpPr fitToPage="1"/>
  </sheetPr>
  <dimension ref="B1:M45"/>
  <sheetViews>
    <sheetView tabSelected="1" topLeftCell="A12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44926</v>
      </c>
      <c r="H3" t="s">
        <v>3</v>
      </c>
      <c r="K3" s="1"/>
      <c r="L3" s="12"/>
      <c r="M3" s="23">
        <f>+F3-31</f>
        <v>44895</v>
      </c>
    </row>
    <row r="4" spans="2:13" x14ac:dyDescent="0.2">
      <c r="F4" s="24"/>
    </row>
    <row r="5" spans="2:13" ht="15.75" thickBot="1" x14ac:dyDescent="0.25">
      <c r="B5" t="s">
        <v>4</v>
      </c>
      <c r="F5" s="36">
        <v>8427861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8427861</v>
      </c>
      <c r="I7" t="s">
        <v>7</v>
      </c>
      <c r="M7" s="6">
        <f>+F31</f>
        <v>128188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8427861</v>
      </c>
      <c r="J11" t="s">
        <v>13</v>
      </c>
      <c r="M11" s="6">
        <f>SUM(M7+M8-M9)</f>
        <v>128188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8427861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1.5210027787596402E-2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44926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1.521E-2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44895</v>
      </c>
    </row>
    <row r="23" spans="2:13" x14ac:dyDescent="0.2">
      <c r="C23" t="s">
        <v>25</v>
      </c>
      <c r="F23" s="27">
        <f>+F11</f>
        <v>8427861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8427861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128188</v>
      </c>
      <c r="H31" t="s">
        <v>36</v>
      </c>
    </row>
    <row r="32" spans="2:13" x14ac:dyDescent="0.2">
      <c r="F32" s="31"/>
      <c r="I32" t="s">
        <v>37</v>
      </c>
      <c r="M32" s="8">
        <f>SUM(M11/M13)</f>
        <v>1.5210027787596402E-2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128188</v>
      </c>
      <c r="H34" t="s">
        <v>40</v>
      </c>
      <c r="M34" s="20">
        <f>SUM(M32/M28)</f>
        <v>1.5210027787596402E-2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1.5210027787596403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1.5210027787596403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44896</v>
      </c>
      <c r="J41" s="1" t="s">
        <v>47</v>
      </c>
      <c r="K41" s="40">
        <v>44903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-0.249977111117893"/>
    <pageSetUpPr fitToPage="1"/>
  </sheetPr>
  <dimension ref="B1:M45"/>
  <sheetViews>
    <sheetView topLeftCell="A13" workbookViewId="0">
      <selection sqref="A1:XFD1048576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17">
        <v>41973</v>
      </c>
      <c r="H3" t="s">
        <v>3</v>
      </c>
      <c r="K3" s="1"/>
      <c r="L3" s="12"/>
      <c r="M3" s="17">
        <v>41913</v>
      </c>
    </row>
    <row r="5" spans="2:13" ht="15.75" thickBot="1" x14ac:dyDescent="0.25">
      <c r="B5" t="s">
        <v>4</v>
      </c>
      <c r="F5" s="3">
        <v>8554296</v>
      </c>
      <c r="H5" t="s">
        <v>5</v>
      </c>
    </row>
    <row r="6" spans="2:13" ht="15.75" thickTop="1" x14ac:dyDescent="0.2">
      <c r="F6" s="2"/>
    </row>
    <row r="7" spans="2:13" ht="15.75" thickBot="1" x14ac:dyDescent="0.25">
      <c r="B7" t="s">
        <v>6</v>
      </c>
      <c r="F7" s="5">
        <v>8554296</v>
      </c>
      <c r="I7" t="s">
        <v>7</v>
      </c>
      <c r="M7" s="6">
        <v>-2566</v>
      </c>
    </row>
    <row r="8" spans="2:13" ht="15.75" thickTop="1" x14ac:dyDescent="0.2">
      <c r="F8" s="2"/>
      <c r="I8" t="s">
        <v>8</v>
      </c>
      <c r="M8" s="7">
        <f>F37</f>
        <v>0</v>
      </c>
    </row>
    <row r="9" spans="2:13" x14ac:dyDescent="0.2">
      <c r="B9" t="s">
        <v>9</v>
      </c>
      <c r="F9" s="5">
        <v>0</v>
      </c>
      <c r="I9" t="s">
        <v>10</v>
      </c>
      <c r="M9" s="4">
        <v>0</v>
      </c>
    </row>
    <row r="10" spans="2:13" x14ac:dyDescent="0.2">
      <c r="F10" s="2"/>
      <c r="I10" t="s">
        <v>11</v>
      </c>
      <c r="M10" s="4"/>
    </row>
    <row r="11" spans="2:13" ht="15.75" thickBot="1" x14ac:dyDescent="0.25">
      <c r="B11" t="s">
        <v>12</v>
      </c>
      <c r="F11" s="3">
        <f>SUM(F7+F9)</f>
        <v>8554296</v>
      </c>
      <c r="J11" t="s">
        <v>13</v>
      </c>
      <c r="M11" s="6">
        <f>SUM(M7+M8-M9)</f>
        <v>-2566</v>
      </c>
    </row>
    <row r="12" spans="2:13" ht="15.75" thickTop="1" x14ac:dyDescent="0.2">
      <c r="F12" s="2"/>
    </row>
    <row r="13" spans="2:13" ht="15.75" thickBot="1" x14ac:dyDescent="0.25">
      <c r="B13" t="s">
        <v>14</v>
      </c>
      <c r="F13" s="2"/>
      <c r="H13" t="s">
        <v>15</v>
      </c>
      <c r="M13" s="3">
        <v>8554296</v>
      </c>
    </row>
    <row r="14" spans="2:13" ht="16.5" thickTop="1" thickBot="1" x14ac:dyDescent="0.25">
      <c r="B14" t="s">
        <v>16</v>
      </c>
      <c r="F14" s="3">
        <f>SUM(F5-F11)</f>
        <v>0</v>
      </c>
    </row>
    <row r="15" spans="2:13" ht="15.75" thickTop="1" x14ac:dyDescent="0.2">
      <c r="B15" s="1"/>
      <c r="C15" s="1"/>
      <c r="D15" s="1"/>
      <c r="E15" s="1"/>
      <c r="F15" s="1"/>
      <c r="H15" t="s">
        <v>17</v>
      </c>
    </row>
    <row r="16" spans="2:13" x14ac:dyDescent="0.2">
      <c r="B16" s="1"/>
      <c r="C16" s="1"/>
      <c r="D16" s="1"/>
      <c r="E16" s="1"/>
      <c r="F16" s="1"/>
      <c r="I16" t="s">
        <v>18</v>
      </c>
      <c r="M16" s="8">
        <f>SUM(M7/M13)</f>
        <v>-2.9996623918555074E-4</v>
      </c>
    </row>
    <row r="18" spans="2:13" x14ac:dyDescent="0.2">
      <c r="B18" s="1" t="s">
        <v>19</v>
      </c>
      <c r="C18" s="1"/>
      <c r="D18" s="1"/>
      <c r="F18" s="17">
        <v>41973</v>
      </c>
      <c r="H18" s="1" t="s">
        <v>20</v>
      </c>
    </row>
    <row r="19" spans="2:13" x14ac:dyDescent="0.2">
      <c r="F19" s="14"/>
    </row>
    <row r="20" spans="2:13" x14ac:dyDescent="0.2">
      <c r="B20" t="s">
        <v>21</v>
      </c>
      <c r="F20" s="8">
        <v>-2.9999999999999997E-4</v>
      </c>
      <c r="H20" t="s">
        <v>22</v>
      </c>
      <c r="M20" s="9">
        <v>0</v>
      </c>
    </row>
    <row r="22" spans="2:13" x14ac:dyDescent="0.2">
      <c r="B22" t="s">
        <v>23</v>
      </c>
      <c r="H22" t="s">
        <v>24</v>
      </c>
      <c r="L22" s="13"/>
      <c r="M22" s="17">
        <v>41913</v>
      </c>
    </row>
    <row r="23" spans="2:13" x14ac:dyDescent="0.2">
      <c r="C23" t="s">
        <v>25</v>
      </c>
      <c r="F23" s="5">
        <v>8554296</v>
      </c>
    </row>
    <row r="24" spans="2:13" x14ac:dyDescent="0.2">
      <c r="F24" s="2"/>
      <c r="H24" t="s">
        <v>26</v>
      </c>
    </row>
    <row r="25" spans="2:13" x14ac:dyDescent="0.2">
      <c r="B25" t="s">
        <v>27</v>
      </c>
      <c r="F25" s="5">
        <v>0</v>
      </c>
      <c r="I25" t="s">
        <v>28</v>
      </c>
      <c r="M25" s="10">
        <v>0</v>
      </c>
    </row>
    <row r="26" spans="2:13" x14ac:dyDescent="0.2">
      <c r="F26" s="2"/>
    </row>
    <row r="27" spans="2:13" x14ac:dyDescent="0.2">
      <c r="B27" t="s">
        <v>29</v>
      </c>
      <c r="F27" s="2"/>
      <c r="H27" t="s">
        <v>30</v>
      </c>
    </row>
    <row r="28" spans="2:13" ht="15.75" thickBot="1" x14ac:dyDescent="0.25">
      <c r="C28" t="s">
        <v>31</v>
      </c>
      <c r="F28" s="3">
        <f>SUM(F23-F25)</f>
        <v>8554296</v>
      </c>
      <c r="H28" t="s">
        <v>32</v>
      </c>
      <c r="M28" s="9">
        <f>SUM(1-M20)</f>
        <v>1</v>
      </c>
    </row>
    <row r="29" spans="2:13" ht="15.75" thickTop="1" x14ac:dyDescent="0.2">
      <c r="I29" t="s">
        <v>33</v>
      </c>
    </row>
    <row r="30" spans="2:13" x14ac:dyDescent="0.2">
      <c r="B30" t="s">
        <v>34</v>
      </c>
    </row>
    <row r="31" spans="2:13" x14ac:dyDescent="0.2">
      <c r="C31" t="s">
        <v>35</v>
      </c>
      <c r="F31" s="7">
        <v>-2566</v>
      </c>
      <c r="H31" t="s">
        <v>36</v>
      </c>
    </row>
    <row r="32" spans="2:13" x14ac:dyDescent="0.2">
      <c r="F32" s="4"/>
      <c r="I32" t="s">
        <v>37</v>
      </c>
      <c r="M32" s="8">
        <f>SUM(M11/M13)</f>
        <v>-2.9996623918555074E-4</v>
      </c>
    </row>
    <row r="33" spans="2:13" x14ac:dyDescent="0.2">
      <c r="B33" t="s">
        <v>38</v>
      </c>
      <c r="F33" s="4"/>
    </row>
    <row r="34" spans="2:13" x14ac:dyDescent="0.2">
      <c r="C34" t="s">
        <v>39</v>
      </c>
      <c r="F34" s="7">
        <v>-2566</v>
      </c>
      <c r="H34" t="s">
        <v>40</v>
      </c>
      <c r="M34" s="20">
        <f>SUM(M32/M28)</f>
        <v>-2.9996623918555074E-4</v>
      </c>
    </row>
    <row r="35" spans="2:13" x14ac:dyDescent="0.2">
      <c r="F35" s="4"/>
    </row>
    <row r="36" spans="2:13" x14ac:dyDescent="0.2">
      <c r="B36" t="s">
        <v>41</v>
      </c>
      <c r="F36" s="4"/>
      <c r="H36" t="s">
        <v>42</v>
      </c>
      <c r="M36" s="11">
        <f>SUM(M34*100)</f>
        <v>-2.9996623918555072E-2</v>
      </c>
    </row>
    <row r="37" spans="2:13" ht="15.75" thickBot="1" x14ac:dyDescent="0.25">
      <c r="C37" t="s">
        <v>43</v>
      </c>
      <c r="F37" s="6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-2.9996623918555072E-2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41944</v>
      </c>
      <c r="J41" s="1" t="s">
        <v>47</v>
      </c>
      <c r="K41" s="16">
        <v>41950</v>
      </c>
    </row>
    <row r="42" spans="2:13" x14ac:dyDescent="0.2">
      <c r="B42" s="1" t="s">
        <v>48</v>
      </c>
      <c r="C42" s="1" t="s">
        <v>49</v>
      </c>
      <c r="D42" s="1"/>
      <c r="E42" s="1"/>
      <c r="G42" s="1" t="s">
        <v>50</v>
      </c>
      <c r="H42" s="1" t="s">
        <v>51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18" t="s">
        <v>54</v>
      </c>
    </row>
    <row r="45" spans="2:13" ht="14.25" customHeight="1" x14ac:dyDescent="0.2"/>
  </sheetData>
  <pageMargins left="0.7" right="0.7" top="0.75" bottom="0.75" header="0.3" footer="0.3"/>
  <pageSetup scale="73" orientation="landscape" r:id="rId1"/>
</worksheet>
</file>

<file path=xl/worksheets/sheet1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AF50A-DE6F-4B38-9677-14A18FADF317}">
  <sheetPr>
    <tabColor theme="3" tint="0.59999389629810485"/>
    <pageSetUpPr fitToPage="1"/>
  </sheetPr>
  <dimension ref="B1:M45"/>
  <sheetViews>
    <sheetView workbookViewId="0">
      <selection activeCell="H42" sqref="H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44957</v>
      </c>
      <c r="H3" t="s">
        <v>3</v>
      </c>
      <c r="K3" s="1"/>
      <c r="L3" s="12"/>
      <c r="M3" s="23">
        <f>+F3-31</f>
        <v>44926</v>
      </c>
    </row>
    <row r="4" spans="2:13" x14ac:dyDescent="0.2">
      <c r="F4" s="24"/>
    </row>
    <row r="5" spans="2:13" ht="15.75" thickBot="1" x14ac:dyDescent="0.25">
      <c r="B5" t="s">
        <v>4</v>
      </c>
      <c r="F5" s="36">
        <v>6851316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6851316</v>
      </c>
      <c r="I7" t="s">
        <v>7</v>
      </c>
      <c r="M7" s="6">
        <f>+F31</f>
        <v>105099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6851316</v>
      </c>
      <c r="J11" t="s">
        <v>13</v>
      </c>
      <c r="M11" s="6">
        <f>SUM(M7+M8-M9)</f>
        <v>105099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6851316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1.5339972641752329E-2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44957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1.5339999999999999E-2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44926</v>
      </c>
    </row>
    <row r="23" spans="2:13" x14ac:dyDescent="0.2">
      <c r="C23" t="s">
        <v>25</v>
      </c>
      <c r="F23" s="27">
        <f>+F11</f>
        <v>6851316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6851316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105099</v>
      </c>
      <c r="H31" t="s">
        <v>36</v>
      </c>
    </row>
    <row r="32" spans="2:13" x14ac:dyDescent="0.2">
      <c r="F32" s="31"/>
      <c r="I32" t="s">
        <v>37</v>
      </c>
      <c r="M32" s="8">
        <f>SUM(M11/M13)</f>
        <v>1.5339972641752329E-2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105099</v>
      </c>
      <c r="H34" t="s">
        <v>40</v>
      </c>
      <c r="M34" s="20">
        <f>SUM(M32/M28)</f>
        <v>1.5339972641752329E-2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1.5339972641752329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1.5339972641752329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44927</v>
      </c>
      <c r="J41" s="1" t="s">
        <v>47</v>
      </c>
      <c r="K41" s="40"/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5D6E3-5DC0-45D5-94E1-3CDAE7F05792}">
  <sheetPr>
    <tabColor theme="3" tint="0.59999389629810485"/>
    <pageSetUpPr fitToPage="1"/>
  </sheetPr>
  <dimension ref="B1:M45"/>
  <sheetViews>
    <sheetView workbookViewId="0">
      <selection activeCell="H42" sqref="H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44985</v>
      </c>
      <c r="H3" t="s">
        <v>3</v>
      </c>
      <c r="K3" s="1"/>
      <c r="L3" s="12"/>
      <c r="M3" s="23">
        <f>+F3-31</f>
        <v>44954</v>
      </c>
    </row>
    <row r="4" spans="2:13" x14ac:dyDescent="0.2">
      <c r="F4" s="24"/>
    </row>
    <row r="5" spans="2:13" ht="15.75" thickBot="1" x14ac:dyDescent="0.25">
      <c r="B5" t="s">
        <v>4</v>
      </c>
      <c r="F5" s="36">
        <v>9549355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9549355</v>
      </c>
      <c r="I7" t="s">
        <v>7</v>
      </c>
      <c r="M7" s="6">
        <f>+F31</f>
        <v>215338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9549355</v>
      </c>
      <c r="J11" t="s">
        <v>13</v>
      </c>
      <c r="M11" s="6">
        <f>SUM(M7+M8-M9)</f>
        <v>215338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9549355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2.2550004686180375E-2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44985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2.2550000000000001E-2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44954</v>
      </c>
    </row>
    <row r="23" spans="2:13" x14ac:dyDescent="0.2">
      <c r="C23" t="s">
        <v>25</v>
      </c>
      <c r="F23" s="27">
        <f>+F11</f>
        <v>9549355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9549355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215338</v>
      </c>
      <c r="H31" t="s">
        <v>36</v>
      </c>
    </row>
    <row r="32" spans="2:13" x14ac:dyDescent="0.2">
      <c r="F32" s="31"/>
      <c r="I32" t="s">
        <v>37</v>
      </c>
      <c r="M32" s="8">
        <f>SUM(M11/M13)</f>
        <v>2.2550004686180375E-2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215338</v>
      </c>
      <c r="H34" t="s">
        <v>40</v>
      </c>
      <c r="M34" s="20">
        <f>SUM(M32/M28)</f>
        <v>2.2550004686180375E-2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2.2550004686180376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2.2550004686180376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44958</v>
      </c>
      <c r="J41" s="1" t="s">
        <v>47</v>
      </c>
      <c r="K41" s="40"/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D5C8A-8812-4793-9657-5451FEBEC2D1}">
  <sheetPr>
    <tabColor theme="3" tint="0.59999389629810485"/>
    <pageSetUpPr fitToPage="1"/>
  </sheetPr>
  <dimension ref="B1:M45"/>
  <sheetViews>
    <sheetView workbookViewId="0">
      <selection activeCell="K44" sqref="K44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45016</v>
      </c>
      <c r="H3" t="s">
        <v>3</v>
      </c>
      <c r="K3" s="1"/>
      <c r="L3" s="12"/>
      <c r="M3" s="23">
        <f>+F3-31</f>
        <v>44985</v>
      </c>
    </row>
    <row r="4" spans="2:13" x14ac:dyDescent="0.2">
      <c r="F4" s="24"/>
    </row>
    <row r="5" spans="2:13" ht="15.75" thickBot="1" x14ac:dyDescent="0.25">
      <c r="B5" t="s">
        <v>4</v>
      </c>
      <c r="F5" s="36">
        <v>5891533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5891533</v>
      </c>
      <c r="I7" t="s">
        <v>7</v>
      </c>
      <c r="M7" s="6">
        <f>+F31</f>
        <v>67635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5891533</v>
      </c>
      <c r="J11" t="s">
        <v>13</v>
      </c>
      <c r="M11" s="6">
        <f>SUM(M7+M8-M9)</f>
        <v>67635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5891533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1.1480034143914665E-2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45016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1.1480000000000001E-2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44985</v>
      </c>
    </row>
    <row r="23" spans="2:13" x14ac:dyDescent="0.2">
      <c r="C23" t="s">
        <v>25</v>
      </c>
      <c r="F23" s="27">
        <f>+F11</f>
        <v>5891533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5891533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67635</v>
      </c>
      <c r="H31" t="s">
        <v>36</v>
      </c>
    </row>
    <row r="32" spans="2:13" x14ac:dyDescent="0.2">
      <c r="F32" s="31"/>
      <c r="I32" t="s">
        <v>37</v>
      </c>
      <c r="M32" s="8">
        <f>SUM(M11/M13)</f>
        <v>1.1480034143914665E-2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67635</v>
      </c>
      <c r="H34" t="s">
        <v>40</v>
      </c>
      <c r="M34" s="20">
        <f>SUM(M32/M28)</f>
        <v>1.1480034143914665E-2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1.1480034143914666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1.1480034143914666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44986</v>
      </c>
      <c r="J41" s="1" t="s">
        <v>47</v>
      </c>
      <c r="K41" s="40">
        <v>44993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1" t="s">
        <v>65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B2E3C-AB3F-4411-A5EF-FA821F79C14B}">
  <sheetPr>
    <tabColor theme="3" tint="0.59999389629810485"/>
    <pageSetUpPr fitToPage="1"/>
  </sheetPr>
  <dimension ref="B1:M45"/>
  <sheetViews>
    <sheetView workbookViewId="0">
      <selection activeCell="H42" sqref="H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45046</v>
      </c>
      <c r="H3" t="s">
        <v>3</v>
      </c>
      <c r="K3" s="1"/>
      <c r="L3" s="12"/>
      <c r="M3" s="23">
        <f>+F3-31</f>
        <v>45015</v>
      </c>
    </row>
    <row r="4" spans="2:13" x14ac:dyDescent="0.2">
      <c r="F4" s="24"/>
    </row>
    <row r="5" spans="2:13" ht="15.75" thickBot="1" x14ac:dyDescent="0.25">
      <c r="B5" t="s">
        <v>4</v>
      </c>
      <c r="F5" s="36">
        <v>5172293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5172293</v>
      </c>
      <c r="I7" t="s">
        <v>7</v>
      </c>
      <c r="M7" s="6">
        <f>+F31</f>
        <v>46189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5172293</v>
      </c>
      <c r="J11" t="s">
        <v>13</v>
      </c>
      <c r="M11" s="6">
        <f>SUM(M7+M8-M9)</f>
        <v>46189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5172293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8.9300818805121834E-3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45046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8.9300000000000004E-3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45015</v>
      </c>
    </row>
    <row r="23" spans="2:13" x14ac:dyDescent="0.2">
      <c r="C23" t="s">
        <v>25</v>
      </c>
      <c r="F23" s="27">
        <f>+F11</f>
        <v>5172293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5172293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46189</v>
      </c>
      <c r="H31" t="s">
        <v>36</v>
      </c>
    </row>
    <row r="32" spans="2:13" x14ac:dyDescent="0.2">
      <c r="F32" s="31"/>
      <c r="I32" t="s">
        <v>37</v>
      </c>
      <c r="M32" s="8">
        <f>SUM(M11/M13)</f>
        <v>8.9300818805121834E-3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46189</v>
      </c>
      <c r="H34" t="s">
        <v>40</v>
      </c>
      <c r="M34" s="20">
        <f>SUM(M32/M28)</f>
        <v>8.9300818805121834E-3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0.8930081880512184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0.8930081880512184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45017</v>
      </c>
      <c r="J41" s="1" t="s">
        <v>47</v>
      </c>
      <c r="K41" s="40">
        <v>45030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1" t="s">
        <v>65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1EDC2-1C58-4E58-B538-347B8C37679C}">
  <sheetPr>
    <tabColor theme="3" tint="0.59999389629810485"/>
    <pageSetUpPr fitToPage="1"/>
  </sheetPr>
  <dimension ref="B1:M45"/>
  <sheetViews>
    <sheetView workbookViewId="0">
      <selection activeCell="N42" sqref="N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45077</v>
      </c>
      <c r="H3" t="s">
        <v>3</v>
      </c>
      <c r="K3" s="1"/>
      <c r="L3" s="12"/>
      <c r="M3" s="23">
        <f>+F3-31</f>
        <v>45046</v>
      </c>
    </row>
    <row r="4" spans="2:13" x14ac:dyDescent="0.2">
      <c r="F4" s="24"/>
    </row>
    <row r="5" spans="2:13" ht="15.75" thickBot="1" x14ac:dyDescent="0.25">
      <c r="B5" t="s">
        <v>4</v>
      </c>
      <c r="F5" s="36">
        <v>7609262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7609262</v>
      </c>
      <c r="I7" t="s">
        <v>7</v>
      </c>
      <c r="M7" s="6">
        <f>+F31</f>
        <v>72745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7609262</v>
      </c>
      <c r="J11" t="s">
        <v>13</v>
      </c>
      <c r="M11" s="6">
        <f>SUM(M7+M8-M9)</f>
        <v>72745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7609262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9.5600598323464219E-3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45077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9.5600000000000008E-3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45046</v>
      </c>
    </row>
    <row r="23" spans="2:13" x14ac:dyDescent="0.2">
      <c r="C23" t="s">
        <v>25</v>
      </c>
      <c r="F23" s="27">
        <f>+F11</f>
        <v>7609262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7609262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72745</v>
      </c>
      <c r="H31" t="s">
        <v>36</v>
      </c>
    </row>
    <row r="32" spans="2:13" x14ac:dyDescent="0.2">
      <c r="F32" s="31"/>
      <c r="I32" t="s">
        <v>37</v>
      </c>
      <c r="M32" s="8">
        <f>SUM(M11/M13)</f>
        <v>9.5600598323464219E-3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72745</v>
      </c>
      <c r="H34" t="s">
        <v>40</v>
      </c>
      <c r="M34" s="20">
        <f>SUM(M32/M28)</f>
        <v>9.5600598323464219E-3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0.95600598323464214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0.95600598323464214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45047</v>
      </c>
      <c r="J41" s="1" t="s">
        <v>47</v>
      </c>
      <c r="K41" s="40">
        <v>45054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1" t="s">
        <v>65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A015B-6E7B-41D5-8182-BAD18EF641BE}">
  <sheetPr>
    <tabColor theme="3" tint="0.59999389629810485"/>
    <pageSetUpPr fitToPage="1"/>
  </sheetPr>
  <dimension ref="B1:M45"/>
  <sheetViews>
    <sheetView workbookViewId="0">
      <selection activeCell="F22" sqref="F2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45107</v>
      </c>
      <c r="H3" t="s">
        <v>3</v>
      </c>
      <c r="K3" s="1"/>
      <c r="L3" s="12"/>
      <c r="M3" s="23">
        <f>+F3-31</f>
        <v>45076</v>
      </c>
    </row>
    <row r="4" spans="2:13" x14ac:dyDescent="0.2">
      <c r="F4" s="24"/>
    </row>
    <row r="5" spans="2:13" ht="15.75" thickBot="1" x14ac:dyDescent="0.25">
      <c r="B5" t="s">
        <v>4</v>
      </c>
      <c r="F5" s="36">
        <v>7574588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7574588</v>
      </c>
      <c r="I7" t="s">
        <v>7</v>
      </c>
      <c r="M7" s="6">
        <f>+F31</f>
        <v>84760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7574588</v>
      </c>
      <c r="J11" t="s">
        <v>13</v>
      </c>
      <c r="M11" s="6">
        <f>SUM(M7+M8-M9)</f>
        <v>84760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7574588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1.1190047564303167E-2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45107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/>
      <c r="H20" t="s">
        <v>22</v>
      </c>
      <c r="M20" s="9">
        <v>0</v>
      </c>
    </row>
    <row r="21" spans="2:13" x14ac:dyDescent="0.2">
      <c r="F21" s="24">
        <v>1.119E-2</v>
      </c>
    </row>
    <row r="22" spans="2:13" x14ac:dyDescent="0.2">
      <c r="B22" t="s">
        <v>23</v>
      </c>
      <c r="F22" s="24"/>
      <c r="H22" t="s">
        <v>24</v>
      </c>
      <c r="L22" s="13"/>
      <c r="M22" s="23">
        <f>+M3</f>
        <v>45076</v>
      </c>
    </row>
    <row r="23" spans="2:13" x14ac:dyDescent="0.2">
      <c r="C23" t="s">
        <v>25</v>
      </c>
      <c r="F23" s="27">
        <f>+F11</f>
        <v>7574588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7574588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84760</v>
      </c>
      <c r="H31" t="s">
        <v>36</v>
      </c>
    </row>
    <row r="32" spans="2:13" x14ac:dyDescent="0.2">
      <c r="F32" s="31"/>
      <c r="I32" t="s">
        <v>37</v>
      </c>
      <c r="M32" s="8">
        <f>SUM(M11/M13)</f>
        <v>1.1190047564303167E-2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84760</v>
      </c>
      <c r="H34" t="s">
        <v>40</v>
      </c>
      <c r="M34" s="20">
        <f>SUM(M32/M28)</f>
        <v>1.1190047564303167E-2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1.1190047564303167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1.1190047564303167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45078</v>
      </c>
      <c r="J41" s="1" t="s">
        <v>47</v>
      </c>
      <c r="K41" s="40"/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1" t="s">
        <v>65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BBA76-4954-44EA-ADBF-D6AC6B4A6AF3}">
  <sheetPr>
    <tabColor theme="3" tint="0.59999389629810485"/>
    <pageSetUpPr fitToPage="1"/>
  </sheetPr>
  <dimension ref="B1:M45"/>
  <sheetViews>
    <sheetView topLeftCell="A2" workbookViewId="0">
      <selection activeCell="K44" sqref="K44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45138</v>
      </c>
      <c r="H3" t="s">
        <v>3</v>
      </c>
      <c r="K3" s="1"/>
      <c r="L3" s="12"/>
      <c r="M3" s="23">
        <f>+F3-31</f>
        <v>45107</v>
      </c>
    </row>
    <row r="4" spans="2:13" x14ac:dyDescent="0.2">
      <c r="F4" s="24"/>
    </row>
    <row r="5" spans="2:13" ht="15.75" thickBot="1" x14ac:dyDescent="0.25">
      <c r="B5" t="s">
        <v>4</v>
      </c>
      <c r="F5" s="36">
        <v>7269740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7269740</v>
      </c>
      <c r="I7" t="s">
        <v>7</v>
      </c>
      <c r="M7" s="6">
        <f>+F31</f>
        <v>33295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7269740</v>
      </c>
      <c r="J11" t="s">
        <v>13</v>
      </c>
      <c r="M11" s="6">
        <f>SUM(M7+M8-M9)</f>
        <v>33295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7269740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4.5799437118796546E-3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45138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4.5799999999999999E-3</v>
      </c>
      <c r="H20" t="s">
        <v>22</v>
      </c>
      <c r="M20" s="9">
        <v>0</v>
      </c>
    </row>
    <row r="21" spans="2:13" x14ac:dyDescent="0.2">
      <c r="F21" s="24">
        <v>1.119E-2</v>
      </c>
    </row>
    <row r="22" spans="2:13" x14ac:dyDescent="0.2">
      <c r="B22" t="s">
        <v>23</v>
      </c>
      <c r="F22" s="24"/>
      <c r="H22" t="s">
        <v>24</v>
      </c>
      <c r="L22" s="13"/>
      <c r="M22" s="23">
        <f>+M3</f>
        <v>45107</v>
      </c>
    </row>
    <row r="23" spans="2:13" x14ac:dyDescent="0.2">
      <c r="C23" t="s">
        <v>25</v>
      </c>
      <c r="F23" s="27">
        <f>+F11</f>
        <v>7269740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7269740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33295</v>
      </c>
      <c r="H31" t="s">
        <v>36</v>
      </c>
    </row>
    <row r="32" spans="2:13" x14ac:dyDescent="0.2">
      <c r="F32" s="31"/>
      <c r="I32" t="s">
        <v>37</v>
      </c>
      <c r="M32" s="8">
        <f>SUM(M11/M13)</f>
        <v>4.5799437118796546E-3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33295</v>
      </c>
      <c r="H34" t="s">
        <v>40</v>
      </c>
      <c r="M34" s="20">
        <f>SUM(M32/M28)</f>
        <v>4.5799437118796546E-3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0.45799437118796543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0.45799437118796543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45108</v>
      </c>
      <c r="J41" s="1" t="s">
        <v>47</v>
      </c>
      <c r="K41" s="40"/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1" t="s">
        <v>65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3521-B52B-4460-A0A4-B1D20C1FF3CC}">
  <sheetPr>
    <tabColor theme="3" tint="0.59999389629810485"/>
    <pageSetUpPr fitToPage="1"/>
  </sheetPr>
  <dimension ref="B1:M45"/>
  <sheetViews>
    <sheetView workbookViewId="0">
      <selection activeCell="F21" sqref="F21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45169</v>
      </c>
      <c r="H3" t="s">
        <v>3</v>
      </c>
      <c r="K3" s="1"/>
      <c r="L3" s="12"/>
      <c r="M3" s="23">
        <f>+F3-31</f>
        <v>45138</v>
      </c>
    </row>
    <row r="4" spans="2:13" x14ac:dyDescent="0.2">
      <c r="F4" s="24"/>
    </row>
    <row r="5" spans="2:13" ht="15.75" thickBot="1" x14ac:dyDescent="0.25">
      <c r="B5" t="s">
        <v>4</v>
      </c>
      <c r="F5" s="36">
        <v>7750177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7750177</v>
      </c>
      <c r="I7" t="s">
        <v>7</v>
      </c>
      <c r="M7" s="6">
        <f>+F31</f>
        <v>53011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7750177</v>
      </c>
      <c r="J11" t="s">
        <v>13</v>
      </c>
      <c r="M11" s="6">
        <f>SUM(M7+M8-M9)</f>
        <v>53011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7750177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6.8399728161047156E-3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45169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6.8399999999999997E-3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45138</v>
      </c>
    </row>
    <row r="23" spans="2:13" x14ac:dyDescent="0.2">
      <c r="C23" t="s">
        <v>25</v>
      </c>
      <c r="F23" s="27">
        <f>+F11</f>
        <v>7750177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7750177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53011</v>
      </c>
      <c r="H31" t="s">
        <v>36</v>
      </c>
    </row>
    <row r="32" spans="2:13" x14ac:dyDescent="0.2">
      <c r="F32" s="31"/>
      <c r="I32" t="s">
        <v>37</v>
      </c>
      <c r="M32" s="8">
        <f>SUM(M11/M13)</f>
        <v>6.8399728161047156E-3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53011</v>
      </c>
      <c r="H34" t="s">
        <v>40</v>
      </c>
      <c r="M34" s="20">
        <f>SUM(M32/M28)</f>
        <v>6.8399728161047156E-3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0.68399728161047157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0.68399728161047157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45139</v>
      </c>
      <c r="J41" s="1" t="s">
        <v>47</v>
      </c>
      <c r="K41" s="40"/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1" t="s">
        <v>65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22202-B98A-4FF8-A4ED-C6876DF426B9}">
  <sheetPr>
    <tabColor theme="3" tint="0.59999389629810485"/>
    <pageSetUpPr fitToPage="1"/>
  </sheetPr>
  <dimension ref="B1:M45"/>
  <sheetViews>
    <sheetView workbookViewId="0">
      <selection activeCell="F21" sqref="F21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45199</v>
      </c>
      <c r="H3" t="s">
        <v>3</v>
      </c>
      <c r="K3" s="1"/>
      <c r="L3" s="12"/>
      <c r="M3" s="23">
        <f>+F3-31</f>
        <v>45168</v>
      </c>
    </row>
    <row r="4" spans="2:13" x14ac:dyDescent="0.2">
      <c r="F4" s="24"/>
    </row>
    <row r="5" spans="2:13" ht="15.75" thickBot="1" x14ac:dyDescent="0.25">
      <c r="B5" t="s">
        <v>4</v>
      </c>
      <c r="F5" s="36">
        <v>6979208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6979208</v>
      </c>
      <c r="I7" t="s">
        <v>7</v>
      </c>
      <c r="M7" s="6">
        <f>+F31</f>
        <v>77958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6979208</v>
      </c>
      <c r="J11" t="s">
        <v>13</v>
      </c>
      <c r="M11" s="6">
        <f>SUM(M7+M8-M9)</f>
        <v>77958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6979208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1.1170035339253395E-2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45199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1.1169999999999999E-2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45168</v>
      </c>
    </row>
    <row r="23" spans="2:13" x14ac:dyDescent="0.2">
      <c r="C23" t="s">
        <v>25</v>
      </c>
      <c r="F23" s="27">
        <f>+F11</f>
        <v>6979208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6979208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77958</v>
      </c>
      <c r="H31" t="s">
        <v>36</v>
      </c>
    </row>
    <row r="32" spans="2:13" x14ac:dyDescent="0.2">
      <c r="F32" s="31"/>
      <c r="I32" t="s">
        <v>37</v>
      </c>
      <c r="M32" s="8">
        <f>SUM(M11/M13)</f>
        <v>1.1170035339253395E-2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77958</v>
      </c>
      <c r="H34" t="s">
        <v>40</v>
      </c>
      <c r="M34" s="20">
        <f>SUM(M32/M28)</f>
        <v>1.1170035339253395E-2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1.1170035339253395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1.1170035339253395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45170</v>
      </c>
      <c r="J41" s="1" t="s">
        <v>47</v>
      </c>
      <c r="K41" s="40"/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1" t="s">
        <v>65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C03EF-7EC3-4F23-B491-AF6180984058}">
  <sheetPr>
    <tabColor theme="3" tint="0.59999389629810485"/>
    <pageSetUpPr fitToPage="1"/>
  </sheetPr>
  <dimension ref="B1:M45"/>
  <sheetViews>
    <sheetView workbookViewId="0">
      <selection activeCell="F21" sqref="F21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45230</v>
      </c>
      <c r="H3" t="s">
        <v>3</v>
      </c>
      <c r="K3" s="1"/>
      <c r="L3" s="12"/>
      <c r="M3" s="23">
        <f>+F3-31</f>
        <v>45199</v>
      </c>
    </row>
    <row r="4" spans="2:13" x14ac:dyDescent="0.2">
      <c r="F4" s="24"/>
    </row>
    <row r="5" spans="2:13" ht="15.75" thickBot="1" x14ac:dyDescent="0.25">
      <c r="B5" t="s">
        <v>4</v>
      </c>
      <c r="F5" s="36">
        <v>7445802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7445802</v>
      </c>
      <c r="I7" t="s">
        <v>7</v>
      </c>
      <c r="M7" s="6">
        <f>+F31</f>
        <v>77064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7445802</v>
      </c>
      <c r="J11" t="s">
        <v>13</v>
      </c>
      <c r="M11" s="6">
        <f>SUM(M7+M8-M9)</f>
        <v>77064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7445802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1.0349993190793954E-2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45230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1.035E-2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45199</v>
      </c>
    </row>
    <row r="23" spans="2:13" x14ac:dyDescent="0.2">
      <c r="C23" t="s">
        <v>25</v>
      </c>
      <c r="F23" s="27">
        <f>+F11</f>
        <v>7445802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7445802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77064</v>
      </c>
      <c r="H31" t="s">
        <v>36</v>
      </c>
    </row>
    <row r="32" spans="2:13" x14ac:dyDescent="0.2">
      <c r="F32" s="31"/>
      <c r="I32" t="s">
        <v>37</v>
      </c>
      <c r="M32" s="8">
        <f>SUM(M11/M13)</f>
        <v>1.0349993190793954E-2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77064</v>
      </c>
      <c r="H34" t="s">
        <v>40</v>
      </c>
      <c r="M34" s="20">
        <f>SUM(M32/M28)</f>
        <v>1.0349993190793954E-2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1.0349993190793954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1.0349993190793954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45200</v>
      </c>
      <c r="J41" s="1" t="s">
        <v>47</v>
      </c>
      <c r="K41" s="40"/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1" t="s">
        <v>65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B1:M45"/>
  <sheetViews>
    <sheetView topLeftCell="A13" workbookViewId="0">
      <selection sqref="A1:XFD1048576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17">
        <v>42004</v>
      </c>
      <c r="H3" t="s">
        <v>3</v>
      </c>
      <c r="K3" s="1"/>
      <c r="L3" s="12"/>
      <c r="M3" s="17">
        <v>41944</v>
      </c>
    </row>
    <row r="5" spans="2:13" ht="15.75" thickBot="1" x14ac:dyDescent="0.25">
      <c r="B5" t="s">
        <v>4</v>
      </c>
      <c r="F5" s="3">
        <v>9015208</v>
      </c>
      <c r="H5" t="s">
        <v>5</v>
      </c>
    </row>
    <row r="6" spans="2:13" ht="15.75" thickTop="1" x14ac:dyDescent="0.2">
      <c r="F6" s="2"/>
    </row>
    <row r="7" spans="2:13" ht="15.75" thickBot="1" x14ac:dyDescent="0.25">
      <c r="B7" t="s">
        <v>6</v>
      </c>
      <c r="F7" s="5">
        <v>9015208</v>
      </c>
      <c r="I7" t="s">
        <v>7</v>
      </c>
      <c r="M7" s="6">
        <v>-20194</v>
      </c>
    </row>
    <row r="8" spans="2:13" ht="15.75" thickTop="1" x14ac:dyDescent="0.2">
      <c r="F8" s="2"/>
      <c r="I8" t="s">
        <v>8</v>
      </c>
      <c r="M8" s="7">
        <f>F37</f>
        <v>0</v>
      </c>
    </row>
    <row r="9" spans="2:13" x14ac:dyDescent="0.2">
      <c r="B9" t="s">
        <v>9</v>
      </c>
      <c r="F9" s="5">
        <v>0</v>
      </c>
      <c r="I9" t="s">
        <v>10</v>
      </c>
      <c r="M9" s="4">
        <v>0</v>
      </c>
    </row>
    <row r="10" spans="2:13" x14ac:dyDescent="0.2">
      <c r="F10" s="2"/>
      <c r="I10" t="s">
        <v>11</v>
      </c>
      <c r="M10" s="4"/>
    </row>
    <row r="11" spans="2:13" ht="15.75" thickBot="1" x14ac:dyDescent="0.25">
      <c r="B11" t="s">
        <v>12</v>
      </c>
      <c r="F11" s="3">
        <f>SUM(F7+F9)</f>
        <v>9015208</v>
      </c>
      <c r="J11" t="s">
        <v>13</v>
      </c>
      <c r="M11" s="6">
        <f>SUM(M7+M8-M9)</f>
        <v>-20194</v>
      </c>
    </row>
    <row r="12" spans="2:13" ht="15.75" thickTop="1" x14ac:dyDescent="0.2">
      <c r="F12" s="2"/>
    </row>
    <row r="13" spans="2:13" ht="15.75" thickBot="1" x14ac:dyDescent="0.25">
      <c r="B13" t="s">
        <v>14</v>
      </c>
      <c r="F13" s="2"/>
      <c r="H13" t="s">
        <v>15</v>
      </c>
      <c r="M13" s="3">
        <v>9015218</v>
      </c>
    </row>
    <row r="14" spans="2:13" ht="16.5" thickTop="1" thickBot="1" x14ac:dyDescent="0.25">
      <c r="B14" t="s">
        <v>16</v>
      </c>
      <c r="F14" s="3">
        <f>SUM(F5-F11)</f>
        <v>0</v>
      </c>
    </row>
    <row r="15" spans="2:13" ht="15.75" thickTop="1" x14ac:dyDescent="0.2">
      <c r="B15" s="1"/>
      <c r="C15" s="1"/>
      <c r="D15" s="1"/>
      <c r="E15" s="1"/>
      <c r="F15" s="1"/>
      <c r="H15" t="s">
        <v>17</v>
      </c>
    </row>
    <row r="16" spans="2:13" x14ac:dyDescent="0.2">
      <c r="B16" s="1"/>
      <c r="C16" s="1"/>
      <c r="D16" s="1"/>
      <c r="E16" s="1"/>
      <c r="F16" s="1"/>
      <c r="I16" t="s">
        <v>18</v>
      </c>
      <c r="M16" s="8">
        <f>SUM(M7/M13)</f>
        <v>-2.2399902032319129E-3</v>
      </c>
    </row>
    <row r="18" spans="2:13" x14ac:dyDescent="0.2">
      <c r="B18" s="1" t="s">
        <v>19</v>
      </c>
      <c r="C18" s="1"/>
      <c r="D18" s="1"/>
      <c r="F18" s="17">
        <v>42004</v>
      </c>
      <c r="H18" s="1" t="s">
        <v>20</v>
      </c>
    </row>
    <row r="19" spans="2:13" x14ac:dyDescent="0.2">
      <c r="F19" s="14"/>
    </row>
    <row r="20" spans="2:13" x14ac:dyDescent="0.2">
      <c r="B20" t="s">
        <v>21</v>
      </c>
      <c r="F20" s="8">
        <v>-2.2399999999999998E-3</v>
      </c>
      <c r="H20" t="s">
        <v>22</v>
      </c>
      <c r="M20" s="9">
        <v>0</v>
      </c>
    </row>
    <row r="22" spans="2:13" x14ac:dyDescent="0.2">
      <c r="B22" t="s">
        <v>23</v>
      </c>
      <c r="H22" t="s">
        <v>24</v>
      </c>
      <c r="L22" s="13"/>
      <c r="M22" s="17">
        <v>41944</v>
      </c>
    </row>
    <row r="23" spans="2:13" x14ac:dyDescent="0.2">
      <c r="C23" t="s">
        <v>25</v>
      </c>
      <c r="F23" s="5">
        <v>9015208</v>
      </c>
    </row>
    <row r="24" spans="2:13" x14ac:dyDescent="0.2">
      <c r="F24" s="2"/>
      <c r="H24" t="s">
        <v>26</v>
      </c>
    </row>
    <row r="25" spans="2:13" x14ac:dyDescent="0.2">
      <c r="B25" t="s">
        <v>27</v>
      </c>
      <c r="F25" s="5">
        <v>0</v>
      </c>
      <c r="I25" t="s">
        <v>28</v>
      </c>
      <c r="M25" s="10">
        <v>0</v>
      </c>
    </row>
    <row r="26" spans="2:13" x14ac:dyDescent="0.2">
      <c r="F26" s="2"/>
    </row>
    <row r="27" spans="2:13" x14ac:dyDescent="0.2">
      <c r="B27" t="s">
        <v>29</v>
      </c>
      <c r="F27" s="2"/>
      <c r="H27" t="s">
        <v>30</v>
      </c>
    </row>
    <row r="28" spans="2:13" ht="15.75" thickBot="1" x14ac:dyDescent="0.25">
      <c r="C28" t="s">
        <v>31</v>
      </c>
      <c r="F28" s="3">
        <f>SUM(F23-F25)</f>
        <v>9015208</v>
      </c>
      <c r="H28" t="s">
        <v>32</v>
      </c>
      <c r="M28" s="9">
        <f>SUM(1-M20)</f>
        <v>1</v>
      </c>
    </row>
    <row r="29" spans="2:13" ht="15.75" thickTop="1" x14ac:dyDescent="0.2">
      <c r="I29" t="s">
        <v>33</v>
      </c>
    </row>
    <row r="30" spans="2:13" x14ac:dyDescent="0.2">
      <c r="B30" t="s">
        <v>34</v>
      </c>
    </row>
    <row r="31" spans="2:13" x14ac:dyDescent="0.2">
      <c r="C31" t="s">
        <v>35</v>
      </c>
      <c r="F31" s="7">
        <v>-20194</v>
      </c>
      <c r="H31" t="s">
        <v>36</v>
      </c>
    </row>
    <row r="32" spans="2:13" x14ac:dyDescent="0.2">
      <c r="F32" s="4"/>
      <c r="I32" t="s">
        <v>37</v>
      </c>
      <c r="M32" s="8">
        <f>SUM(M11/M13)</f>
        <v>-2.2399902032319129E-3</v>
      </c>
    </row>
    <row r="33" spans="2:13" x14ac:dyDescent="0.2">
      <c r="B33" t="s">
        <v>38</v>
      </c>
      <c r="F33" s="4"/>
    </row>
    <row r="34" spans="2:13" x14ac:dyDescent="0.2">
      <c r="C34" t="s">
        <v>39</v>
      </c>
      <c r="F34" s="7">
        <v>-20194</v>
      </c>
      <c r="H34" t="s">
        <v>40</v>
      </c>
      <c r="M34" s="20">
        <f>SUM(M32/M28)</f>
        <v>-2.2399902032319129E-3</v>
      </c>
    </row>
    <row r="35" spans="2:13" x14ac:dyDescent="0.2">
      <c r="F35" s="4"/>
    </row>
    <row r="36" spans="2:13" x14ac:dyDescent="0.2">
      <c r="B36" t="s">
        <v>41</v>
      </c>
      <c r="F36" s="4"/>
      <c r="H36" t="s">
        <v>42</v>
      </c>
      <c r="M36" s="11">
        <f>SUM(M34*100)</f>
        <v>-0.2239990203231913</v>
      </c>
    </row>
    <row r="37" spans="2:13" ht="15.75" thickBot="1" x14ac:dyDescent="0.25">
      <c r="C37" t="s">
        <v>43</v>
      </c>
      <c r="F37" s="6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-0.2239990203231913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41974</v>
      </c>
      <c r="J41" s="1" t="s">
        <v>47</v>
      </c>
      <c r="K41" s="16">
        <v>41981</v>
      </c>
    </row>
    <row r="42" spans="2:13" x14ac:dyDescent="0.2">
      <c r="B42" s="1" t="s">
        <v>48</v>
      </c>
      <c r="C42" s="1" t="s">
        <v>49</v>
      </c>
      <c r="D42" s="1"/>
      <c r="E42" s="1"/>
      <c r="G42" s="1" t="s">
        <v>50</v>
      </c>
      <c r="H42" s="1" t="s">
        <v>51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18" t="s">
        <v>54</v>
      </c>
    </row>
    <row r="45" spans="2:13" ht="14.25" customHeight="1" x14ac:dyDescent="0.2"/>
  </sheetData>
  <pageMargins left="0.7" right="0.7" top="0.75" bottom="0.75" header="0.3" footer="0.3"/>
  <pageSetup scale="73" orientation="landscape" r:id="rId1"/>
</worksheet>
</file>

<file path=xl/worksheets/sheet1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AA69E-DF51-4E83-969A-835117F6003E}">
  <sheetPr>
    <tabColor theme="3" tint="0.59999389629810485"/>
    <pageSetUpPr fitToPage="1"/>
  </sheetPr>
  <dimension ref="B1:M45"/>
  <sheetViews>
    <sheetView workbookViewId="0">
      <selection activeCell="H42" sqref="H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45245</v>
      </c>
      <c r="H3" t="s">
        <v>3</v>
      </c>
      <c r="K3" s="1"/>
      <c r="L3" s="12"/>
      <c r="M3" s="23">
        <f>+F3-31</f>
        <v>45214</v>
      </c>
    </row>
    <row r="4" spans="2:13" x14ac:dyDescent="0.2">
      <c r="F4" s="24"/>
    </row>
    <row r="5" spans="2:13" ht="15.75" thickBot="1" x14ac:dyDescent="0.25">
      <c r="B5" t="s">
        <v>4</v>
      </c>
      <c r="F5" s="36">
        <v>7525468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7525468</v>
      </c>
      <c r="I7" t="s">
        <v>7</v>
      </c>
      <c r="M7" s="6">
        <f>+F31</f>
        <v>83382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7525468</v>
      </c>
      <c r="J11" t="s">
        <v>13</v>
      </c>
      <c r="M11" s="6">
        <f>SUM(M7+M8-M9)</f>
        <v>83382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7525468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1.1079975358343163E-2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45245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1.108E-2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45214</v>
      </c>
    </row>
    <row r="23" spans="2:13" x14ac:dyDescent="0.2">
      <c r="C23" t="s">
        <v>25</v>
      </c>
      <c r="F23" s="27">
        <f>+F11</f>
        <v>7525468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7525468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83382</v>
      </c>
      <c r="H31" t="s">
        <v>36</v>
      </c>
    </row>
    <row r="32" spans="2:13" x14ac:dyDescent="0.2">
      <c r="F32" s="31"/>
      <c r="I32" t="s">
        <v>37</v>
      </c>
      <c r="M32" s="8">
        <f>SUM(M11/M13)</f>
        <v>1.1079975358343163E-2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83382</v>
      </c>
      <c r="H34" t="s">
        <v>40</v>
      </c>
      <c r="M34" s="20">
        <f>SUM(M32/M28)</f>
        <v>1.1079975358343163E-2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1.1079975358343164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1.1079975358343164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45231</v>
      </c>
      <c r="J41" s="1" t="s">
        <v>47</v>
      </c>
      <c r="K41" s="40"/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1" t="s">
        <v>65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D03C7-62DA-4569-AB85-BEAC8511B1AD}">
  <sheetPr>
    <tabColor theme="3" tint="0.59999389629810485"/>
    <pageSetUpPr fitToPage="1"/>
  </sheetPr>
  <dimension ref="B1:M45"/>
  <sheetViews>
    <sheetView workbookViewId="0">
      <selection activeCell="F4" sqref="F4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45275</v>
      </c>
      <c r="H3" t="s">
        <v>3</v>
      </c>
      <c r="K3" s="1"/>
      <c r="L3" s="12"/>
      <c r="M3" s="23">
        <f>+F3-31</f>
        <v>45244</v>
      </c>
    </row>
    <row r="4" spans="2:13" x14ac:dyDescent="0.2">
      <c r="F4" s="24"/>
    </row>
    <row r="5" spans="2:13" ht="15.75" thickBot="1" x14ac:dyDescent="0.25">
      <c r="B5" t="s">
        <v>4</v>
      </c>
      <c r="F5" s="36">
        <v>7636386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7636386</v>
      </c>
      <c r="I7" t="s">
        <v>7</v>
      </c>
      <c r="M7" s="6">
        <f>+F31</f>
        <v>61549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7636386</v>
      </c>
      <c r="J11" t="s">
        <v>13</v>
      </c>
      <c r="M11" s="6">
        <f>SUM(M7+M8-M9)</f>
        <v>61549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7636386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8.059964491056372E-3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45275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8.0599999999999995E-3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45244</v>
      </c>
    </row>
    <row r="23" spans="2:13" x14ac:dyDescent="0.2">
      <c r="C23" t="s">
        <v>25</v>
      </c>
      <c r="F23" s="27">
        <f>+F11</f>
        <v>7636386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7636386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61549</v>
      </c>
      <c r="H31" t="s">
        <v>36</v>
      </c>
    </row>
    <row r="32" spans="2:13" x14ac:dyDescent="0.2">
      <c r="F32" s="31"/>
      <c r="I32" t="s">
        <v>37</v>
      </c>
      <c r="M32" s="8">
        <f>SUM(M11/M13)</f>
        <v>8.059964491056372E-3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61549</v>
      </c>
      <c r="H34" t="s">
        <v>40</v>
      </c>
      <c r="M34" s="20">
        <f>SUM(M32/M28)</f>
        <v>8.059964491056372E-3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0.80599644910563717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0.80599644910563717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45261</v>
      </c>
      <c r="J41" s="1" t="s">
        <v>47</v>
      </c>
      <c r="K41" s="40"/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1" t="s">
        <v>65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CF217-0F54-41FF-8419-605A9DE72D23}">
  <sheetPr>
    <tabColor theme="7" tint="0.59999389629810485"/>
    <pageSetUpPr fitToPage="1"/>
  </sheetPr>
  <dimension ref="B1:M45"/>
  <sheetViews>
    <sheetView topLeftCell="A12" workbookViewId="0">
      <selection activeCell="I39" sqref="I39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45306</v>
      </c>
      <c r="H3" t="s">
        <v>3</v>
      </c>
      <c r="K3" s="1"/>
      <c r="L3" s="12"/>
      <c r="M3" s="23">
        <f>+F3-31</f>
        <v>45275</v>
      </c>
    </row>
    <row r="4" spans="2:13" x14ac:dyDescent="0.2">
      <c r="F4" s="24"/>
    </row>
    <row r="5" spans="2:13" ht="15.75" thickBot="1" x14ac:dyDescent="0.25">
      <c r="B5" t="s">
        <v>4</v>
      </c>
      <c r="F5" s="36">
        <v>6105303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6105303</v>
      </c>
      <c r="I7" t="s">
        <v>7</v>
      </c>
      <c r="M7" s="6">
        <f>+F31</f>
        <v>38586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6105303</v>
      </c>
      <c r="J11" t="s">
        <v>13</v>
      </c>
      <c r="M11" s="6">
        <f>SUM(M7+M8-M9)</f>
        <v>38586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6105303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6.3200794456884446E-3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45306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6.3200000000000001E-3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45275</v>
      </c>
    </row>
    <row r="23" spans="2:13" x14ac:dyDescent="0.2">
      <c r="C23" t="s">
        <v>25</v>
      </c>
      <c r="F23" s="27">
        <f>+F11</f>
        <v>6105303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6105303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38586</v>
      </c>
      <c r="H31" t="s">
        <v>36</v>
      </c>
    </row>
    <row r="32" spans="2:13" x14ac:dyDescent="0.2">
      <c r="F32" s="31"/>
      <c r="I32" t="s">
        <v>37</v>
      </c>
      <c r="M32" s="8">
        <f>SUM(M11/M13)</f>
        <v>6.3200794456884446E-3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38586</v>
      </c>
      <c r="H34" t="s">
        <v>40</v>
      </c>
      <c r="M34" s="20">
        <f>SUM(M32/M28)</f>
        <v>6.3200794456884446E-3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0.63200794456884446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0.63200794456884446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45292</v>
      </c>
      <c r="J41" s="1" t="s">
        <v>47</v>
      </c>
      <c r="K41" s="40">
        <v>45301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1" t="s">
        <v>65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D62EF-1F28-4DAA-8D11-10F6AD396F55}">
  <sheetPr>
    <tabColor theme="7" tint="0.59999389629810485"/>
    <pageSetUpPr fitToPage="1"/>
  </sheetPr>
  <dimension ref="B1:M45"/>
  <sheetViews>
    <sheetView topLeftCell="A12"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45337</v>
      </c>
      <c r="H3" t="s">
        <v>3</v>
      </c>
      <c r="K3" s="1"/>
      <c r="L3" s="12"/>
      <c r="M3" s="23">
        <f>+F3-31</f>
        <v>45306</v>
      </c>
    </row>
    <row r="4" spans="2:13" x14ac:dyDescent="0.2">
      <c r="F4" s="24"/>
    </row>
    <row r="5" spans="2:13" ht="15.75" thickBot="1" x14ac:dyDescent="0.25">
      <c r="B5" t="s">
        <v>4</v>
      </c>
      <c r="F5" s="36">
        <v>6667995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6667995</v>
      </c>
      <c r="I7" t="s">
        <v>7</v>
      </c>
      <c r="M7" s="6">
        <f>+F31</f>
        <v>57745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6667995</v>
      </c>
      <c r="J11" t="s">
        <v>13</v>
      </c>
      <c r="M11" s="6">
        <f>SUM(M7+M8-M9)</f>
        <v>57745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6667995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8.6600244901203442E-3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45337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8.6599999999999993E-3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45306</v>
      </c>
    </row>
    <row r="23" spans="2:13" x14ac:dyDescent="0.2">
      <c r="C23" t="s">
        <v>25</v>
      </c>
      <c r="F23" s="27">
        <f>+F11</f>
        <v>6667995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6667995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57745</v>
      </c>
      <c r="H31" t="s">
        <v>36</v>
      </c>
    </row>
    <row r="32" spans="2:13" x14ac:dyDescent="0.2">
      <c r="F32" s="31"/>
      <c r="I32" t="s">
        <v>37</v>
      </c>
      <c r="M32" s="8">
        <f>SUM(M11/M13)</f>
        <v>8.6600244901203442E-3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57745</v>
      </c>
      <c r="H34" t="s">
        <v>40</v>
      </c>
      <c r="M34" s="20">
        <f>SUM(M32/M28)</f>
        <v>8.6600244901203442E-3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0.86600244901203438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0.86600244901203438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45323</v>
      </c>
      <c r="J41" s="1" t="s">
        <v>47</v>
      </c>
      <c r="K41" s="40">
        <v>45331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1" t="s">
        <v>65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E6F21-196B-48CA-8AB5-0EC9DC735341}">
  <sheetPr>
    <tabColor theme="7" tint="0.59999389629810485"/>
    <pageSetUpPr fitToPage="1"/>
  </sheetPr>
  <dimension ref="B1:M45"/>
  <sheetViews>
    <sheetView topLeftCell="A4" workbookViewId="0">
      <selection activeCell="J25" sqref="J25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45366</v>
      </c>
      <c r="H3" t="s">
        <v>3</v>
      </c>
      <c r="K3" s="1"/>
      <c r="L3" s="12"/>
      <c r="M3" s="23">
        <f>+F3-31</f>
        <v>45335</v>
      </c>
    </row>
    <row r="4" spans="2:13" x14ac:dyDescent="0.2">
      <c r="F4" s="24"/>
    </row>
    <row r="5" spans="2:13" ht="15.75" thickBot="1" x14ac:dyDescent="0.25">
      <c r="B5" t="s">
        <v>4</v>
      </c>
      <c r="F5" s="36">
        <v>7690298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7690298</v>
      </c>
      <c r="I7" t="s">
        <v>7</v>
      </c>
      <c r="M7" s="6">
        <f>+F31</f>
        <v>113124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7690298</v>
      </c>
      <c r="J11" t="s">
        <v>13</v>
      </c>
      <c r="M11" s="6">
        <f>SUM(M7+M8-M9)</f>
        <v>113124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7690298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1.4709963124966028E-2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45366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1.4710000000000001E-2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45335</v>
      </c>
    </row>
    <row r="23" spans="2:13" x14ac:dyDescent="0.2">
      <c r="C23" t="s">
        <v>25</v>
      </c>
      <c r="F23" s="27">
        <f>+F11</f>
        <v>7690298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7690298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113124</v>
      </c>
      <c r="H31" t="s">
        <v>36</v>
      </c>
    </row>
    <row r="32" spans="2:13" x14ac:dyDescent="0.2">
      <c r="F32" s="31"/>
      <c r="I32" t="s">
        <v>37</v>
      </c>
      <c r="M32" s="8">
        <f>SUM(M11/M13)</f>
        <v>1.4709963124966028E-2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113124</v>
      </c>
      <c r="H34" t="s">
        <v>40</v>
      </c>
      <c r="M34" s="20">
        <f>SUM(M32/M28)</f>
        <v>1.4709963124966028E-2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1.4709963124966028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1.4709963124966028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45352</v>
      </c>
      <c r="J41" s="1" t="s">
        <v>47</v>
      </c>
      <c r="K41" s="40">
        <v>45362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1" t="s">
        <v>65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CCFDC-6B1E-4621-AB4A-AC43D674770F}">
  <sheetPr>
    <tabColor theme="7" tint="0.59999389629810485"/>
    <pageSetUpPr fitToPage="1"/>
  </sheetPr>
  <dimension ref="B1:M45"/>
  <sheetViews>
    <sheetView workbookViewId="0">
      <selection activeCell="J26" sqref="J26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45397</v>
      </c>
      <c r="H3" t="s">
        <v>3</v>
      </c>
      <c r="K3" s="1"/>
      <c r="L3" s="12"/>
      <c r="M3" s="23">
        <f>+F3-31</f>
        <v>45366</v>
      </c>
    </row>
    <row r="4" spans="2:13" x14ac:dyDescent="0.2">
      <c r="F4" s="24"/>
    </row>
    <row r="5" spans="2:13" ht="15.75" thickBot="1" x14ac:dyDescent="0.25">
      <c r="B5" t="s">
        <v>4</v>
      </c>
      <c r="F5" s="36">
        <v>8242065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8242065</v>
      </c>
      <c r="I7" t="s">
        <v>7</v>
      </c>
      <c r="M7" s="6">
        <f>+F31</f>
        <v>88685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8242065</v>
      </c>
      <c r="J11" t="s">
        <v>13</v>
      </c>
      <c r="M11" s="6">
        <f>SUM(M7+M8-M9)</f>
        <v>88685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8242065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1.0760046177747931E-2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45397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1.076E-2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45366</v>
      </c>
    </row>
    <row r="23" spans="2:13" x14ac:dyDescent="0.2">
      <c r="C23" t="s">
        <v>25</v>
      </c>
      <c r="F23" s="27">
        <f>+F11</f>
        <v>8242065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8242065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88685</v>
      </c>
      <c r="H31" t="s">
        <v>36</v>
      </c>
    </row>
    <row r="32" spans="2:13" x14ac:dyDescent="0.2">
      <c r="F32" s="31"/>
      <c r="I32" t="s">
        <v>37</v>
      </c>
      <c r="M32" s="8">
        <f>SUM(M11/M13)</f>
        <v>1.0760046177747931E-2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88685</v>
      </c>
      <c r="H34" t="s">
        <v>40</v>
      </c>
      <c r="M34" s="20">
        <f>SUM(M32/M28)</f>
        <v>1.0760046177747931E-2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1.0760046177747931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1.0760046177747931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45383</v>
      </c>
      <c r="J41" s="1" t="s">
        <v>47</v>
      </c>
      <c r="K41" s="40">
        <v>45390</v>
      </c>
    </row>
    <row r="42" spans="2:13" x14ac:dyDescent="0.2">
      <c r="B42" s="1" t="s">
        <v>48</v>
      </c>
      <c r="C42" s="33" t="s">
        <v>66</v>
      </c>
      <c r="D42" s="1"/>
      <c r="E42" s="1"/>
      <c r="G42" s="1" t="s">
        <v>50</v>
      </c>
      <c r="H42" s="1" t="s">
        <v>65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67B96-6C43-4B16-9511-51DB0D281283}">
  <sheetPr>
    <tabColor theme="7" tint="0.59999389629810485"/>
    <pageSetUpPr fitToPage="1"/>
  </sheetPr>
  <dimension ref="B1:M45"/>
  <sheetViews>
    <sheetView workbookViewId="0">
      <selection activeCell="J20" sqref="J20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45427</v>
      </c>
      <c r="H3" t="s">
        <v>3</v>
      </c>
      <c r="K3" s="1"/>
      <c r="L3" s="12"/>
      <c r="M3" s="23">
        <f>+F3-31</f>
        <v>45396</v>
      </c>
    </row>
    <row r="4" spans="2:13" x14ac:dyDescent="0.2">
      <c r="F4" s="24"/>
    </row>
    <row r="5" spans="2:13" ht="15.75" thickBot="1" x14ac:dyDescent="0.25">
      <c r="B5" t="s">
        <v>4</v>
      </c>
      <c r="F5" s="36">
        <v>7600160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7600160</v>
      </c>
      <c r="I7" t="s">
        <v>7</v>
      </c>
      <c r="M7" s="6">
        <f>+F31</f>
        <v>19000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7600160</v>
      </c>
      <c r="J11" t="s">
        <v>13</v>
      </c>
      <c r="M11" s="6">
        <f>SUM(M7+M8-M9)</f>
        <v>19000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7600160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2.4999473695290625E-3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45427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2.5000000000000001E-3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45396</v>
      </c>
    </row>
    <row r="23" spans="2:13" x14ac:dyDescent="0.2">
      <c r="C23" t="s">
        <v>25</v>
      </c>
      <c r="F23" s="27">
        <f>+F11</f>
        <v>7600160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7600160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19000</v>
      </c>
      <c r="H31" t="s">
        <v>36</v>
      </c>
    </row>
    <row r="32" spans="2:13" x14ac:dyDescent="0.2">
      <c r="F32" s="31"/>
      <c r="I32" t="s">
        <v>37</v>
      </c>
      <c r="M32" s="8">
        <f>SUM(M11/M13)</f>
        <v>2.4999473695290625E-3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19000</v>
      </c>
      <c r="H34" t="s">
        <v>40</v>
      </c>
      <c r="M34" s="20">
        <f>SUM(M32/M28)</f>
        <v>2.4999473695290625E-3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0.24999473695290625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0.24999473695290625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45413</v>
      </c>
      <c r="J41" s="1" t="s">
        <v>47</v>
      </c>
      <c r="K41" s="40">
        <v>45420</v>
      </c>
    </row>
    <row r="42" spans="2:13" x14ac:dyDescent="0.2">
      <c r="B42" s="1" t="s">
        <v>48</v>
      </c>
      <c r="C42" s="33" t="s">
        <v>66</v>
      </c>
      <c r="D42" s="1"/>
      <c r="E42" s="1"/>
      <c r="G42" s="1" t="s">
        <v>50</v>
      </c>
      <c r="H42" s="1" t="s">
        <v>65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F9FAE-7116-4F2B-BF4E-8CC55DA4788D}">
  <sheetPr>
    <tabColor theme="7" tint="0.59999389629810485"/>
    <pageSetUpPr fitToPage="1"/>
  </sheetPr>
  <dimension ref="B1:M45"/>
  <sheetViews>
    <sheetView workbookViewId="0">
      <selection activeCell="H37" sqref="H37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45458</v>
      </c>
      <c r="H3" t="s">
        <v>3</v>
      </c>
      <c r="K3" s="1"/>
      <c r="L3" s="12"/>
      <c r="M3" s="23">
        <f>+F3-31</f>
        <v>45427</v>
      </c>
    </row>
    <row r="4" spans="2:13" x14ac:dyDescent="0.2">
      <c r="F4" s="24"/>
    </row>
    <row r="5" spans="2:13" ht="15.75" thickBot="1" x14ac:dyDescent="0.25">
      <c r="B5" t="s">
        <v>4</v>
      </c>
      <c r="F5" s="36">
        <v>8683096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8683096</v>
      </c>
      <c r="I7" t="s">
        <v>7</v>
      </c>
      <c r="M7" s="6">
        <f>+F31</f>
        <v>76411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8683096</v>
      </c>
      <c r="J11" t="s">
        <v>13</v>
      </c>
      <c r="M11" s="6">
        <f>SUM(M7+M8-M9)</f>
        <v>76411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8683096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8.7999718072908559E-3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45458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8.8000000000000005E-3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45427</v>
      </c>
    </row>
    <row r="23" spans="2:13" x14ac:dyDescent="0.2">
      <c r="C23" t="s">
        <v>25</v>
      </c>
      <c r="F23" s="27">
        <f>+F11</f>
        <v>8683096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8683096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76411</v>
      </c>
      <c r="H31" t="s">
        <v>36</v>
      </c>
    </row>
    <row r="32" spans="2:13" x14ac:dyDescent="0.2">
      <c r="F32" s="31"/>
      <c r="I32" t="s">
        <v>37</v>
      </c>
      <c r="M32" s="8">
        <f>SUM(M11/M13)</f>
        <v>8.7999718072908559E-3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76411</v>
      </c>
      <c r="H34" t="s">
        <v>40</v>
      </c>
      <c r="M34" s="20">
        <f>SUM(M32/M28)</f>
        <v>8.7999718072908559E-3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0.87999718072908562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0.87999718072908562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 t="s">
        <v>67</v>
      </c>
      <c r="J41" s="1" t="s">
        <v>47</v>
      </c>
      <c r="K41" s="40">
        <v>45453</v>
      </c>
    </row>
    <row r="42" spans="2:13" x14ac:dyDescent="0.2">
      <c r="B42" s="1" t="s">
        <v>48</v>
      </c>
      <c r="C42" s="33" t="s">
        <v>66</v>
      </c>
      <c r="D42" s="1"/>
      <c r="E42" s="1"/>
      <c r="G42" s="1" t="s">
        <v>50</v>
      </c>
      <c r="H42" s="1" t="s">
        <v>65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B1:M45"/>
  <sheetViews>
    <sheetView topLeftCell="B13" workbookViewId="0">
      <selection activeCell="H40" sqref="H40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17">
        <v>42035</v>
      </c>
      <c r="H3" t="s">
        <v>3</v>
      </c>
      <c r="K3" s="1"/>
      <c r="L3" s="12"/>
      <c r="M3" s="17">
        <v>41974</v>
      </c>
    </row>
    <row r="5" spans="2:13" ht="15.75" thickBot="1" x14ac:dyDescent="0.25">
      <c r="B5" t="s">
        <v>4</v>
      </c>
      <c r="F5" s="3">
        <v>8240175</v>
      </c>
      <c r="H5" t="s">
        <v>5</v>
      </c>
    </row>
    <row r="6" spans="2:13" ht="15.75" thickTop="1" x14ac:dyDescent="0.2">
      <c r="F6" s="2"/>
    </row>
    <row r="7" spans="2:13" ht="15.75" thickBot="1" x14ac:dyDescent="0.25">
      <c r="B7" t="s">
        <v>6</v>
      </c>
      <c r="F7" s="5">
        <v>8240175</v>
      </c>
      <c r="I7" t="s">
        <v>7</v>
      </c>
      <c r="M7" s="6">
        <v>-6592</v>
      </c>
    </row>
    <row r="8" spans="2:13" ht="15.75" thickTop="1" x14ac:dyDescent="0.2">
      <c r="F8" s="2"/>
      <c r="I8" t="s">
        <v>8</v>
      </c>
      <c r="M8" s="7">
        <f>F37</f>
        <v>0</v>
      </c>
    </row>
    <row r="9" spans="2:13" x14ac:dyDescent="0.2">
      <c r="B9" t="s">
        <v>9</v>
      </c>
      <c r="F9" s="5">
        <v>0</v>
      </c>
      <c r="I9" t="s">
        <v>10</v>
      </c>
      <c r="M9" s="4">
        <v>0</v>
      </c>
    </row>
    <row r="10" spans="2:13" x14ac:dyDescent="0.2">
      <c r="F10" s="2"/>
      <c r="I10" t="s">
        <v>11</v>
      </c>
      <c r="M10" s="4"/>
    </row>
    <row r="11" spans="2:13" ht="15.75" thickBot="1" x14ac:dyDescent="0.25">
      <c r="B11" t="s">
        <v>12</v>
      </c>
      <c r="F11" s="3">
        <f>SUM(F7+F9)</f>
        <v>8240175</v>
      </c>
      <c r="J11" t="s">
        <v>13</v>
      </c>
      <c r="M11" s="6">
        <f>SUM(M7+M8-M9)</f>
        <v>-6592</v>
      </c>
    </row>
    <row r="12" spans="2:13" ht="15.75" thickTop="1" x14ac:dyDescent="0.2">
      <c r="F12" s="2"/>
    </row>
    <row r="13" spans="2:13" ht="15.75" thickBot="1" x14ac:dyDescent="0.25">
      <c r="B13" t="s">
        <v>14</v>
      </c>
      <c r="F13" s="2"/>
      <c r="H13" t="s">
        <v>15</v>
      </c>
      <c r="M13" s="3">
        <v>8240175</v>
      </c>
    </row>
    <row r="14" spans="2:13" ht="16.5" thickTop="1" thickBot="1" x14ac:dyDescent="0.25">
      <c r="B14" t="s">
        <v>16</v>
      </c>
      <c r="F14" s="3">
        <f>SUM(F5-F11)</f>
        <v>0</v>
      </c>
    </row>
    <row r="15" spans="2:13" ht="15.75" thickTop="1" x14ac:dyDescent="0.2">
      <c r="B15" s="1"/>
      <c r="C15" s="1"/>
      <c r="D15" s="1"/>
      <c r="E15" s="1"/>
      <c r="F15" s="1"/>
      <c r="H15" t="s">
        <v>17</v>
      </c>
    </row>
    <row r="16" spans="2:13" x14ac:dyDescent="0.2">
      <c r="B16" s="1"/>
      <c r="C16" s="1"/>
      <c r="D16" s="1"/>
      <c r="E16" s="1"/>
      <c r="F16" s="1"/>
      <c r="I16" t="s">
        <v>18</v>
      </c>
      <c r="M16" s="8">
        <f>SUM(M7/M13)</f>
        <v>-7.9998301006956767E-4</v>
      </c>
    </row>
    <row r="18" spans="2:13" x14ac:dyDescent="0.2">
      <c r="B18" s="1" t="s">
        <v>19</v>
      </c>
      <c r="C18" s="1"/>
      <c r="D18" s="1"/>
      <c r="F18" s="17">
        <v>42035</v>
      </c>
      <c r="H18" s="1" t="s">
        <v>20</v>
      </c>
    </row>
    <row r="19" spans="2:13" x14ac:dyDescent="0.2">
      <c r="F19" s="14"/>
    </row>
    <row r="20" spans="2:13" x14ac:dyDescent="0.2">
      <c r="B20" t="s">
        <v>21</v>
      </c>
      <c r="F20" s="8">
        <v>-8.0000000000000004E-4</v>
      </c>
      <c r="H20" t="s">
        <v>22</v>
      </c>
      <c r="M20" s="9">
        <v>0</v>
      </c>
    </row>
    <row r="22" spans="2:13" x14ac:dyDescent="0.2">
      <c r="B22" t="s">
        <v>23</v>
      </c>
      <c r="H22" t="s">
        <v>24</v>
      </c>
      <c r="L22" s="13"/>
      <c r="M22" s="17">
        <v>41974</v>
      </c>
    </row>
    <row r="23" spans="2:13" x14ac:dyDescent="0.2">
      <c r="C23" t="s">
        <v>25</v>
      </c>
      <c r="F23" s="5">
        <v>8240175</v>
      </c>
    </row>
    <row r="24" spans="2:13" x14ac:dyDescent="0.2">
      <c r="F24" s="2"/>
      <c r="H24" t="s">
        <v>26</v>
      </c>
    </row>
    <row r="25" spans="2:13" x14ac:dyDescent="0.2">
      <c r="B25" t="s">
        <v>27</v>
      </c>
      <c r="F25" s="5">
        <v>0</v>
      </c>
      <c r="I25" t="s">
        <v>28</v>
      </c>
      <c r="M25" s="10">
        <v>0</v>
      </c>
    </row>
    <row r="26" spans="2:13" x14ac:dyDescent="0.2">
      <c r="F26" s="2"/>
    </row>
    <row r="27" spans="2:13" x14ac:dyDescent="0.2">
      <c r="B27" t="s">
        <v>29</v>
      </c>
      <c r="F27" s="2"/>
      <c r="H27" t="s">
        <v>30</v>
      </c>
    </row>
    <row r="28" spans="2:13" ht="15.75" thickBot="1" x14ac:dyDescent="0.25">
      <c r="C28" t="s">
        <v>31</v>
      </c>
      <c r="F28" s="3">
        <f>SUM(F23-F25)</f>
        <v>8240175</v>
      </c>
      <c r="H28" t="s">
        <v>32</v>
      </c>
      <c r="M28" s="9">
        <f>SUM(1-M20)</f>
        <v>1</v>
      </c>
    </row>
    <row r="29" spans="2:13" ht="15.75" thickTop="1" x14ac:dyDescent="0.2">
      <c r="I29" t="s">
        <v>33</v>
      </c>
    </row>
    <row r="30" spans="2:13" x14ac:dyDescent="0.2">
      <c r="B30" t="s">
        <v>34</v>
      </c>
    </row>
    <row r="31" spans="2:13" x14ac:dyDescent="0.2">
      <c r="C31" t="s">
        <v>35</v>
      </c>
      <c r="F31" s="7">
        <v>-6592</v>
      </c>
      <c r="H31" t="s">
        <v>36</v>
      </c>
    </row>
    <row r="32" spans="2:13" x14ac:dyDescent="0.2">
      <c r="F32" s="4"/>
      <c r="I32" t="s">
        <v>37</v>
      </c>
      <c r="M32" s="8">
        <f>SUM(M11/M13)</f>
        <v>-7.9998301006956767E-4</v>
      </c>
    </row>
    <row r="33" spans="2:13" x14ac:dyDescent="0.2">
      <c r="B33" t="s">
        <v>38</v>
      </c>
      <c r="F33" s="4"/>
    </row>
    <row r="34" spans="2:13" x14ac:dyDescent="0.2">
      <c r="C34" t="s">
        <v>39</v>
      </c>
      <c r="F34" s="7">
        <v>-6592</v>
      </c>
      <c r="H34" t="s">
        <v>40</v>
      </c>
      <c r="M34" s="20">
        <f>SUM(M32/M28)</f>
        <v>-7.9998301006956767E-4</v>
      </c>
    </row>
    <row r="35" spans="2:13" x14ac:dyDescent="0.2">
      <c r="F35" s="4"/>
    </row>
    <row r="36" spans="2:13" x14ac:dyDescent="0.2">
      <c r="B36" t="s">
        <v>41</v>
      </c>
      <c r="F36" s="4"/>
      <c r="H36" t="s">
        <v>42</v>
      </c>
      <c r="M36" s="11">
        <f>SUM(M34*100)</f>
        <v>-7.9998301006956762E-2</v>
      </c>
    </row>
    <row r="37" spans="2:13" ht="15.75" thickBot="1" x14ac:dyDescent="0.25">
      <c r="C37" t="s">
        <v>43</v>
      </c>
      <c r="F37" s="6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-7.9998301006956762E-2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42005</v>
      </c>
      <c r="J41" s="1" t="s">
        <v>47</v>
      </c>
      <c r="K41" s="16">
        <v>42012</v>
      </c>
    </row>
    <row r="42" spans="2:13" x14ac:dyDescent="0.2">
      <c r="B42" s="1" t="s">
        <v>48</v>
      </c>
      <c r="C42" s="1" t="s">
        <v>49</v>
      </c>
      <c r="D42" s="1"/>
      <c r="E42" s="1"/>
      <c r="G42" s="1" t="s">
        <v>50</v>
      </c>
      <c r="H42" s="1" t="s">
        <v>51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18" t="s">
        <v>54</v>
      </c>
    </row>
    <row r="45" spans="2:13" ht="14.25" customHeight="1" x14ac:dyDescent="0.2"/>
  </sheetData>
  <pageMargins left="0.7" right="0.7" top="0.75" bottom="0.75" header="0.3" footer="0.3"/>
  <pageSetup scale="7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  <pageSetUpPr fitToPage="1"/>
  </sheetPr>
  <dimension ref="B1:M45"/>
  <sheetViews>
    <sheetView topLeftCell="B1" workbookViewId="0">
      <selection activeCell="B1" sqref="A1:XFD1048576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17">
        <v>42063</v>
      </c>
      <c r="H3" t="s">
        <v>3</v>
      </c>
      <c r="K3" s="1"/>
      <c r="L3" s="12"/>
      <c r="M3" s="17">
        <v>42005</v>
      </c>
    </row>
    <row r="5" spans="2:13" ht="15.75" thickBot="1" x14ac:dyDescent="0.25">
      <c r="B5" t="s">
        <v>4</v>
      </c>
      <c r="F5" s="3">
        <v>8811453</v>
      </c>
      <c r="H5" t="s">
        <v>5</v>
      </c>
    </row>
    <row r="6" spans="2:13" ht="15.75" thickTop="1" x14ac:dyDescent="0.2">
      <c r="F6" s="2"/>
    </row>
    <row r="7" spans="2:13" ht="15.75" thickBot="1" x14ac:dyDescent="0.25">
      <c r="B7" t="s">
        <v>6</v>
      </c>
      <c r="F7" s="5">
        <v>8811453</v>
      </c>
      <c r="I7" t="s">
        <v>7</v>
      </c>
      <c r="M7" s="6">
        <v>-29166</v>
      </c>
    </row>
    <row r="8" spans="2:13" ht="15.75" thickTop="1" x14ac:dyDescent="0.2">
      <c r="F8" s="2"/>
      <c r="I8" t="s">
        <v>8</v>
      </c>
      <c r="M8" s="7">
        <f>F37</f>
        <v>0</v>
      </c>
    </row>
    <row r="9" spans="2:13" x14ac:dyDescent="0.2">
      <c r="B9" t="s">
        <v>9</v>
      </c>
      <c r="F9" s="5">
        <v>0</v>
      </c>
      <c r="I9" t="s">
        <v>10</v>
      </c>
      <c r="M9" s="4">
        <v>0</v>
      </c>
    </row>
    <row r="10" spans="2:13" x14ac:dyDescent="0.2">
      <c r="F10" s="2"/>
      <c r="I10" t="s">
        <v>11</v>
      </c>
      <c r="M10" s="4"/>
    </row>
    <row r="11" spans="2:13" ht="15.75" thickBot="1" x14ac:dyDescent="0.25">
      <c r="B11" t="s">
        <v>12</v>
      </c>
      <c r="F11" s="3">
        <f>SUM(F7+F9)</f>
        <v>8811453</v>
      </c>
      <c r="J11" t="s">
        <v>13</v>
      </c>
      <c r="M11" s="6">
        <f>SUM(M7+M8-M9)</f>
        <v>-29166</v>
      </c>
    </row>
    <row r="12" spans="2:13" ht="15.75" thickTop="1" x14ac:dyDescent="0.2">
      <c r="F12" s="2"/>
    </row>
    <row r="13" spans="2:13" ht="15.75" thickBot="1" x14ac:dyDescent="0.25">
      <c r="B13" t="s">
        <v>14</v>
      </c>
      <c r="F13" s="2"/>
      <c r="H13" t="s">
        <v>15</v>
      </c>
      <c r="M13" s="3">
        <v>8811453</v>
      </c>
    </row>
    <row r="14" spans="2:13" ht="16.5" thickTop="1" thickBot="1" x14ac:dyDescent="0.25">
      <c r="B14" t="s">
        <v>16</v>
      </c>
      <c r="F14" s="3">
        <f>SUM(F5-F11)</f>
        <v>0</v>
      </c>
    </row>
    <row r="15" spans="2:13" ht="15.75" thickTop="1" x14ac:dyDescent="0.2">
      <c r="B15" s="1"/>
      <c r="C15" s="1"/>
      <c r="D15" s="1"/>
      <c r="E15" s="1"/>
      <c r="F15" s="1"/>
      <c r="H15" t="s">
        <v>17</v>
      </c>
    </row>
    <row r="16" spans="2:13" x14ac:dyDescent="0.2">
      <c r="B16" s="1"/>
      <c r="C16" s="1"/>
      <c r="D16" s="1"/>
      <c r="E16" s="1"/>
      <c r="F16" s="1"/>
      <c r="I16" t="s">
        <v>18</v>
      </c>
      <c r="M16" s="8">
        <f>SUM(M7/M13)</f>
        <v>-3.3100102786680018E-3</v>
      </c>
    </row>
    <row r="18" spans="2:13" x14ac:dyDescent="0.2">
      <c r="B18" s="1" t="s">
        <v>19</v>
      </c>
      <c r="C18" s="1"/>
      <c r="D18" s="1"/>
      <c r="F18" s="17">
        <v>42063</v>
      </c>
      <c r="H18" s="1" t="s">
        <v>20</v>
      </c>
    </row>
    <row r="19" spans="2:13" x14ac:dyDescent="0.2">
      <c r="F19" s="14"/>
    </row>
    <row r="20" spans="2:13" x14ac:dyDescent="0.2">
      <c r="B20" t="s">
        <v>21</v>
      </c>
      <c r="F20" s="8">
        <v>-3.31E-3</v>
      </c>
      <c r="H20" t="s">
        <v>22</v>
      </c>
      <c r="M20" s="9">
        <v>0</v>
      </c>
    </row>
    <row r="22" spans="2:13" x14ac:dyDescent="0.2">
      <c r="B22" t="s">
        <v>23</v>
      </c>
      <c r="H22" t="s">
        <v>24</v>
      </c>
      <c r="L22" s="13"/>
      <c r="M22" s="17">
        <v>42005</v>
      </c>
    </row>
    <row r="23" spans="2:13" x14ac:dyDescent="0.2">
      <c r="C23" t="s">
        <v>25</v>
      </c>
      <c r="F23" s="5">
        <v>8811453</v>
      </c>
    </row>
    <row r="24" spans="2:13" x14ac:dyDescent="0.2">
      <c r="F24" s="2"/>
      <c r="H24" t="s">
        <v>26</v>
      </c>
    </row>
    <row r="25" spans="2:13" x14ac:dyDescent="0.2">
      <c r="B25" t="s">
        <v>27</v>
      </c>
      <c r="F25" s="5">
        <v>0</v>
      </c>
      <c r="I25" t="s">
        <v>28</v>
      </c>
      <c r="M25" s="10">
        <v>0</v>
      </c>
    </row>
    <row r="26" spans="2:13" x14ac:dyDescent="0.2">
      <c r="F26" s="2"/>
    </row>
    <row r="27" spans="2:13" x14ac:dyDescent="0.2">
      <c r="B27" t="s">
        <v>29</v>
      </c>
      <c r="F27" s="2"/>
      <c r="H27" t="s">
        <v>30</v>
      </c>
    </row>
    <row r="28" spans="2:13" ht="15.75" thickBot="1" x14ac:dyDescent="0.25">
      <c r="C28" t="s">
        <v>31</v>
      </c>
      <c r="F28" s="3">
        <f>SUM(F23-F25)</f>
        <v>8811453</v>
      </c>
      <c r="H28" t="s">
        <v>32</v>
      </c>
      <c r="M28" s="9">
        <f>SUM(1-M20)</f>
        <v>1</v>
      </c>
    </row>
    <row r="29" spans="2:13" ht="15.75" thickTop="1" x14ac:dyDescent="0.2">
      <c r="I29" t="s">
        <v>33</v>
      </c>
    </row>
    <row r="30" spans="2:13" x14ac:dyDescent="0.2">
      <c r="B30" t="s">
        <v>34</v>
      </c>
    </row>
    <row r="31" spans="2:13" x14ac:dyDescent="0.2">
      <c r="C31" t="s">
        <v>35</v>
      </c>
      <c r="F31" s="7">
        <v>-29166</v>
      </c>
      <c r="H31" t="s">
        <v>36</v>
      </c>
    </row>
    <row r="32" spans="2:13" x14ac:dyDescent="0.2">
      <c r="F32" s="4"/>
      <c r="I32" t="s">
        <v>37</v>
      </c>
      <c r="M32" s="8">
        <f>SUM(M11/M13)</f>
        <v>-3.3100102786680018E-3</v>
      </c>
    </row>
    <row r="33" spans="2:13" x14ac:dyDescent="0.2">
      <c r="B33" t="s">
        <v>38</v>
      </c>
      <c r="F33" s="4"/>
    </row>
    <row r="34" spans="2:13" x14ac:dyDescent="0.2">
      <c r="C34" t="s">
        <v>39</v>
      </c>
      <c r="F34" s="7">
        <v>-29166</v>
      </c>
      <c r="H34" t="s">
        <v>40</v>
      </c>
      <c r="M34" s="20">
        <f>SUM(M32/M28)</f>
        <v>-3.3100102786680018E-3</v>
      </c>
    </row>
    <row r="35" spans="2:13" x14ac:dyDescent="0.2">
      <c r="F35" s="4"/>
    </row>
    <row r="36" spans="2:13" x14ac:dyDescent="0.2">
      <c r="B36" t="s">
        <v>41</v>
      </c>
      <c r="F36" s="4"/>
      <c r="H36" t="s">
        <v>42</v>
      </c>
      <c r="M36" s="11">
        <f>SUM(M34*100)</f>
        <v>-0.33100102786680019</v>
      </c>
    </row>
    <row r="37" spans="2:13" ht="15.75" thickBot="1" x14ac:dyDescent="0.25">
      <c r="C37" t="s">
        <v>43</v>
      </c>
      <c r="F37" s="6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-0.33100102786680019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42036</v>
      </c>
      <c r="J41" s="1" t="s">
        <v>47</v>
      </c>
      <c r="K41" s="16">
        <v>42044</v>
      </c>
    </row>
    <row r="42" spans="2:13" x14ac:dyDescent="0.2">
      <c r="B42" s="1" t="s">
        <v>48</v>
      </c>
      <c r="C42" s="1" t="s">
        <v>49</v>
      </c>
      <c r="D42" s="1"/>
      <c r="E42" s="1"/>
      <c r="G42" s="1" t="s">
        <v>50</v>
      </c>
      <c r="H42" s="1" t="s">
        <v>51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18" t="s">
        <v>54</v>
      </c>
    </row>
    <row r="45" spans="2:13" ht="14.25" customHeight="1" x14ac:dyDescent="0.2"/>
  </sheetData>
  <pageMargins left="0.7" right="0.7" top="0.75" bottom="0.75" header="0.3" footer="0.3"/>
  <pageSetup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FF"/>
    <pageSetUpPr fitToPage="1"/>
  </sheetPr>
  <dimension ref="B1:M45"/>
  <sheetViews>
    <sheetView topLeftCell="B1" workbookViewId="0">
      <selection activeCell="B1" sqref="A1:XFD1048576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17">
        <v>42094</v>
      </c>
      <c r="H3" t="s">
        <v>3</v>
      </c>
      <c r="K3" s="1"/>
      <c r="L3" s="12"/>
      <c r="M3" s="17">
        <v>42036</v>
      </c>
    </row>
    <row r="5" spans="2:13" ht="15.75" thickBot="1" x14ac:dyDescent="0.25">
      <c r="B5" t="s">
        <v>4</v>
      </c>
      <c r="F5" s="3">
        <v>8403821</v>
      </c>
      <c r="H5" t="s">
        <v>5</v>
      </c>
    </row>
    <row r="6" spans="2:13" ht="15.75" thickTop="1" x14ac:dyDescent="0.2">
      <c r="F6" s="2"/>
    </row>
    <row r="7" spans="2:13" ht="15.75" thickBot="1" x14ac:dyDescent="0.25">
      <c r="B7" t="s">
        <v>6</v>
      </c>
      <c r="F7" s="5">
        <v>8403821</v>
      </c>
      <c r="I7" t="s">
        <v>7</v>
      </c>
      <c r="M7" s="6">
        <v>-25043</v>
      </c>
    </row>
    <row r="8" spans="2:13" ht="15.75" thickTop="1" x14ac:dyDescent="0.2">
      <c r="F8" s="2"/>
      <c r="I8" t="s">
        <v>8</v>
      </c>
      <c r="M8" s="7">
        <f>F37</f>
        <v>0</v>
      </c>
    </row>
    <row r="9" spans="2:13" x14ac:dyDescent="0.2">
      <c r="B9" t="s">
        <v>9</v>
      </c>
      <c r="F9" s="5">
        <v>0</v>
      </c>
      <c r="I9" t="s">
        <v>10</v>
      </c>
      <c r="M9" s="4">
        <v>0</v>
      </c>
    </row>
    <row r="10" spans="2:13" x14ac:dyDescent="0.2">
      <c r="F10" s="2"/>
      <c r="I10" t="s">
        <v>11</v>
      </c>
      <c r="M10" s="4"/>
    </row>
    <row r="11" spans="2:13" ht="15.75" thickBot="1" x14ac:dyDescent="0.25">
      <c r="B11" t="s">
        <v>12</v>
      </c>
      <c r="F11" s="3">
        <f>SUM(F7+F9)</f>
        <v>8403821</v>
      </c>
      <c r="J11" t="s">
        <v>13</v>
      </c>
      <c r="M11" s="6">
        <f>SUM(M7+M8-M9)</f>
        <v>-25043</v>
      </c>
    </row>
    <row r="12" spans="2:13" ht="15.75" thickTop="1" x14ac:dyDescent="0.2">
      <c r="F12" s="2"/>
    </row>
    <row r="13" spans="2:13" ht="15.75" thickBot="1" x14ac:dyDescent="0.25">
      <c r="B13" t="s">
        <v>14</v>
      </c>
      <c r="F13" s="2"/>
      <c r="H13" t="s">
        <v>15</v>
      </c>
      <c r="M13" s="3">
        <v>8403821</v>
      </c>
    </row>
    <row r="14" spans="2:13" ht="16.5" thickTop="1" thickBot="1" x14ac:dyDescent="0.25">
      <c r="B14" t="s">
        <v>16</v>
      </c>
      <c r="F14" s="3">
        <f>SUM(F5-F11)</f>
        <v>0</v>
      </c>
    </row>
    <row r="15" spans="2:13" ht="15.75" thickTop="1" x14ac:dyDescent="0.2">
      <c r="B15" s="1"/>
      <c r="C15" s="1"/>
      <c r="D15" s="1"/>
      <c r="E15" s="1"/>
      <c r="F15" s="1"/>
      <c r="H15" t="s">
        <v>17</v>
      </c>
    </row>
    <row r="16" spans="2:13" x14ac:dyDescent="0.2">
      <c r="B16" s="1"/>
      <c r="C16" s="1"/>
      <c r="D16" s="1"/>
      <c r="E16" s="1"/>
      <c r="F16" s="1"/>
      <c r="I16" t="s">
        <v>18</v>
      </c>
      <c r="M16" s="8">
        <f>SUM(M7/M13)</f>
        <v>-2.9799539994961816E-3</v>
      </c>
    </row>
    <row r="18" spans="2:13" x14ac:dyDescent="0.2">
      <c r="B18" s="1" t="s">
        <v>19</v>
      </c>
      <c r="C18" s="1"/>
      <c r="D18" s="1"/>
      <c r="F18" s="17">
        <v>42094</v>
      </c>
      <c r="H18" s="1" t="s">
        <v>20</v>
      </c>
    </row>
    <row r="19" spans="2:13" x14ac:dyDescent="0.2">
      <c r="F19" s="14"/>
    </row>
    <row r="20" spans="2:13" x14ac:dyDescent="0.2">
      <c r="B20" t="s">
        <v>21</v>
      </c>
      <c r="F20" s="8">
        <v>-2.98E-3</v>
      </c>
      <c r="H20" t="s">
        <v>22</v>
      </c>
      <c r="M20" s="9">
        <v>0</v>
      </c>
    </row>
    <row r="22" spans="2:13" x14ac:dyDescent="0.2">
      <c r="B22" t="s">
        <v>23</v>
      </c>
      <c r="H22" t="s">
        <v>24</v>
      </c>
      <c r="L22" s="13"/>
      <c r="M22" s="17">
        <v>42036</v>
      </c>
    </row>
    <row r="23" spans="2:13" x14ac:dyDescent="0.2">
      <c r="C23" t="s">
        <v>25</v>
      </c>
      <c r="F23" s="5">
        <v>8403821</v>
      </c>
    </row>
    <row r="24" spans="2:13" x14ac:dyDescent="0.2">
      <c r="F24" s="2"/>
      <c r="H24" t="s">
        <v>26</v>
      </c>
    </row>
    <row r="25" spans="2:13" x14ac:dyDescent="0.2">
      <c r="B25" t="s">
        <v>27</v>
      </c>
      <c r="F25" s="5">
        <v>0</v>
      </c>
      <c r="I25" t="s">
        <v>28</v>
      </c>
      <c r="M25" s="10">
        <v>0</v>
      </c>
    </row>
    <row r="26" spans="2:13" x14ac:dyDescent="0.2">
      <c r="F26" s="2"/>
    </row>
    <row r="27" spans="2:13" x14ac:dyDescent="0.2">
      <c r="B27" t="s">
        <v>29</v>
      </c>
      <c r="F27" s="2"/>
      <c r="H27" t="s">
        <v>30</v>
      </c>
    </row>
    <row r="28" spans="2:13" ht="15.75" thickBot="1" x14ac:dyDescent="0.25">
      <c r="C28" t="s">
        <v>31</v>
      </c>
      <c r="F28" s="3">
        <f>SUM(F23-F25)</f>
        <v>8403821</v>
      </c>
      <c r="H28" t="s">
        <v>32</v>
      </c>
      <c r="M28" s="9">
        <f>SUM(1-M20)</f>
        <v>1</v>
      </c>
    </row>
    <row r="29" spans="2:13" ht="15.75" thickTop="1" x14ac:dyDescent="0.2">
      <c r="I29" t="s">
        <v>33</v>
      </c>
    </row>
    <row r="30" spans="2:13" x14ac:dyDescent="0.2">
      <c r="B30" t="s">
        <v>34</v>
      </c>
    </row>
    <row r="31" spans="2:13" x14ac:dyDescent="0.2">
      <c r="C31" t="s">
        <v>35</v>
      </c>
      <c r="F31" s="7">
        <v>-25043</v>
      </c>
      <c r="H31" t="s">
        <v>36</v>
      </c>
    </row>
    <row r="32" spans="2:13" x14ac:dyDescent="0.2">
      <c r="F32" s="4"/>
      <c r="I32" t="s">
        <v>37</v>
      </c>
      <c r="M32" s="8">
        <f>SUM(M11/M13)</f>
        <v>-2.9799539994961816E-3</v>
      </c>
    </row>
    <row r="33" spans="2:13" x14ac:dyDescent="0.2">
      <c r="B33" t="s">
        <v>38</v>
      </c>
      <c r="F33" s="4"/>
    </row>
    <row r="34" spans="2:13" x14ac:dyDescent="0.2">
      <c r="C34" t="s">
        <v>39</v>
      </c>
      <c r="F34" s="7">
        <v>-25043</v>
      </c>
      <c r="H34" t="s">
        <v>40</v>
      </c>
      <c r="M34" s="20">
        <f>SUM(M32/M28)</f>
        <v>-2.9799539994961816E-3</v>
      </c>
    </row>
    <row r="35" spans="2:13" x14ac:dyDescent="0.2">
      <c r="F35" s="4"/>
    </row>
    <row r="36" spans="2:13" x14ac:dyDescent="0.2">
      <c r="B36" t="s">
        <v>41</v>
      </c>
      <c r="F36" s="4"/>
      <c r="H36" t="s">
        <v>42</v>
      </c>
      <c r="M36" s="11">
        <f>SUM(M34*100)</f>
        <v>-0.29799539994961816</v>
      </c>
    </row>
    <row r="37" spans="2:13" ht="15.75" thickBot="1" x14ac:dyDescent="0.25">
      <c r="C37" t="s">
        <v>43</v>
      </c>
      <c r="F37" s="6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-0.29799539994961816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42064</v>
      </c>
      <c r="J41" s="1" t="s">
        <v>47</v>
      </c>
      <c r="K41" s="16">
        <v>42072</v>
      </c>
    </row>
    <row r="42" spans="2:13" x14ac:dyDescent="0.2">
      <c r="B42" s="1" t="s">
        <v>48</v>
      </c>
      <c r="C42" s="1" t="s">
        <v>49</v>
      </c>
      <c r="D42" s="1"/>
      <c r="E42" s="1"/>
      <c r="G42" s="1" t="s">
        <v>50</v>
      </c>
      <c r="H42" s="1" t="s">
        <v>51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18" t="s">
        <v>54</v>
      </c>
    </row>
    <row r="45" spans="2:13" ht="14.25" customHeight="1" x14ac:dyDescent="0.2"/>
  </sheetData>
  <pageMargins left="0.7" right="0.7" top="0.75" bottom="0.75" header="0.3" footer="0.3"/>
  <pageSetup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B1:M49"/>
  <sheetViews>
    <sheetView topLeftCell="B1" workbookViewId="0">
      <selection activeCell="B1" sqref="A1:XFD1048576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17">
        <v>42124</v>
      </c>
      <c r="H3" t="s">
        <v>3</v>
      </c>
      <c r="K3" s="1"/>
      <c r="L3" s="12"/>
      <c r="M3" s="17">
        <v>42064</v>
      </c>
    </row>
    <row r="5" spans="2:13" ht="15.75" thickBot="1" x14ac:dyDescent="0.25">
      <c r="B5" t="s">
        <v>4</v>
      </c>
      <c r="F5" s="3">
        <v>8485780</v>
      </c>
      <c r="H5" t="s">
        <v>5</v>
      </c>
    </row>
    <row r="6" spans="2:13" ht="15.75" thickTop="1" x14ac:dyDescent="0.2">
      <c r="F6" s="2"/>
    </row>
    <row r="7" spans="2:13" ht="15.75" thickBot="1" x14ac:dyDescent="0.25">
      <c r="B7" t="s">
        <v>6</v>
      </c>
      <c r="F7" s="5">
        <v>8485780</v>
      </c>
      <c r="I7" t="s">
        <v>7</v>
      </c>
      <c r="M7" s="6">
        <v>-34452</v>
      </c>
    </row>
    <row r="8" spans="2:13" ht="15.75" thickTop="1" x14ac:dyDescent="0.2">
      <c r="F8" s="2"/>
      <c r="I8" t="s">
        <v>8</v>
      </c>
      <c r="M8" s="7">
        <f>F37</f>
        <v>0</v>
      </c>
    </row>
    <row r="9" spans="2:13" x14ac:dyDescent="0.2">
      <c r="B9" t="s">
        <v>9</v>
      </c>
      <c r="F9" s="5">
        <v>0</v>
      </c>
      <c r="I9" t="s">
        <v>10</v>
      </c>
      <c r="M9" s="4">
        <v>0</v>
      </c>
    </row>
    <row r="10" spans="2:13" x14ac:dyDescent="0.2">
      <c r="F10" s="2"/>
      <c r="I10" t="s">
        <v>11</v>
      </c>
      <c r="M10" s="4"/>
    </row>
    <row r="11" spans="2:13" ht="15.75" thickBot="1" x14ac:dyDescent="0.25">
      <c r="B11" t="s">
        <v>12</v>
      </c>
      <c r="F11" s="3">
        <f>SUM(F7+F9)</f>
        <v>8485780</v>
      </c>
      <c r="J11" t="s">
        <v>13</v>
      </c>
      <c r="M11" s="6">
        <f>SUM(M7+M8-M9)</f>
        <v>-34452</v>
      </c>
    </row>
    <row r="12" spans="2:13" ht="15.75" thickTop="1" x14ac:dyDescent="0.2">
      <c r="F12" s="2"/>
    </row>
    <row r="13" spans="2:13" ht="15.75" thickBot="1" x14ac:dyDescent="0.25">
      <c r="B13" t="s">
        <v>14</v>
      </c>
      <c r="F13" s="2"/>
      <c r="H13" t="s">
        <v>15</v>
      </c>
      <c r="M13" s="3">
        <v>8485780</v>
      </c>
    </row>
    <row r="14" spans="2:13" ht="16.5" thickTop="1" thickBot="1" x14ac:dyDescent="0.25">
      <c r="B14" t="s">
        <v>16</v>
      </c>
      <c r="F14" s="3">
        <f>SUM(F5-F11)</f>
        <v>0</v>
      </c>
    </row>
    <row r="15" spans="2:13" ht="15.75" thickTop="1" x14ac:dyDescent="0.2">
      <c r="B15" s="1"/>
      <c r="C15" s="1"/>
      <c r="D15" s="1"/>
      <c r="E15" s="1"/>
      <c r="F15" s="1"/>
      <c r="H15" t="s">
        <v>17</v>
      </c>
    </row>
    <row r="16" spans="2:13" x14ac:dyDescent="0.2">
      <c r="B16" s="1"/>
      <c r="C16" s="1"/>
      <c r="D16" s="1"/>
      <c r="E16" s="1"/>
      <c r="F16" s="1"/>
      <c r="I16" t="s">
        <v>18</v>
      </c>
      <c r="M16" s="8">
        <f>SUM(M7/M13)</f>
        <v>-4.0599685591660405E-3</v>
      </c>
    </row>
    <row r="18" spans="2:13" x14ac:dyDescent="0.2">
      <c r="B18" s="1" t="s">
        <v>19</v>
      </c>
      <c r="C18" s="1"/>
      <c r="D18" s="1"/>
      <c r="F18" s="17">
        <v>42124</v>
      </c>
      <c r="H18" s="1" t="s">
        <v>20</v>
      </c>
    </row>
    <row r="19" spans="2:13" x14ac:dyDescent="0.2">
      <c r="F19" s="14"/>
    </row>
    <row r="20" spans="2:13" x14ac:dyDescent="0.2">
      <c r="B20" t="s">
        <v>21</v>
      </c>
      <c r="F20" s="8">
        <v>-4.0600000000000002E-3</v>
      </c>
      <c r="H20" t="s">
        <v>22</v>
      </c>
      <c r="M20" s="9">
        <v>0</v>
      </c>
    </row>
    <row r="22" spans="2:13" x14ac:dyDescent="0.2">
      <c r="B22" t="s">
        <v>23</v>
      </c>
      <c r="H22" t="s">
        <v>24</v>
      </c>
      <c r="L22" s="13"/>
      <c r="M22" s="17">
        <v>42064</v>
      </c>
    </row>
    <row r="23" spans="2:13" x14ac:dyDescent="0.2">
      <c r="C23" t="s">
        <v>25</v>
      </c>
      <c r="F23" s="5">
        <v>8485780</v>
      </c>
    </row>
    <row r="24" spans="2:13" x14ac:dyDescent="0.2">
      <c r="F24" s="2"/>
      <c r="H24" t="s">
        <v>26</v>
      </c>
    </row>
    <row r="25" spans="2:13" x14ac:dyDescent="0.2">
      <c r="B25" t="s">
        <v>27</v>
      </c>
      <c r="F25" s="5">
        <v>0</v>
      </c>
      <c r="I25" t="s">
        <v>28</v>
      </c>
      <c r="M25" s="10">
        <v>0</v>
      </c>
    </row>
    <row r="26" spans="2:13" x14ac:dyDescent="0.2">
      <c r="F26" s="2"/>
    </row>
    <row r="27" spans="2:13" x14ac:dyDescent="0.2">
      <c r="B27" t="s">
        <v>29</v>
      </c>
      <c r="F27" s="2"/>
      <c r="H27" t="s">
        <v>30</v>
      </c>
    </row>
    <row r="28" spans="2:13" ht="15.75" thickBot="1" x14ac:dyDescent="0.25">
      <c r="C28" t="s">
        <v>31</v>
      </c>
      <c r="F28" s="3">
        <f>SUM(F23-F25)</f>
        <v>8485780</v>
      </c>
      <c r="H28" t="s">
        <v>32</v>
      </c>
      <c r="M28" s="9">
        <f>SUM(1-M20)</f>
        <v>1</v>
      </c>
    </row>
    <row r="29" spans="2:13" ht="15.75" thickTop="1" x14ac:dyDescent="0.2">
      <c r="I29" t="s">
        <v>33</v>
      </c>
    </row>
    <row r="30" spans="2:13" x14ac:dyDescent="0.2">
      <c r="B30" t="s">
        <v>34</v>
      </c>
    </row>
    <row r="31" spans="2:13" x14ac:dyDescent="0.2">
      <c r="C31" t="s">
        <v>35</v>
      </c>
      <c r="F31" s="7">
        <v>-34452</v>
      </c>
      <c r="H31" t="s">
        <v>36</v>
      </c>
    </row>
    <row r="32" spans="2:13" x14ac:dyDescent="0.2">
      <c r="F32" s="4"/>
      <c r="I32" t="s">
        <v>37</v>
      </c>
      <c r="M32" s="8">
        <f>SUM(M11/M13)</f>
        <v>-4.0599685591660405E-3</v>
      </c>
    </row>
    <row r="33" spans="2:13" x14ac:dyDescent="0.2">
      <c r="B33" t="s">
        <v>38</v>
      </c>
      <c r="F33" s="4"/>
    </row>
    <row r="34" spans="2:13" x14ac:dyDescent="0.2">
      <c r="C34" t="s">
        <v>39</v>
      </c>
      <c r="F34" s="7">
        <v>-34452</v>
      </c>
      <c r="H34" t="s">
        <v>40</v>
      </c>
      <c r="M34" s="20">
        <f>SUM(M32/M28)</f>
        <v>-4.0599685591660405E-3</v>
      </c>
    </row>
    <row r="35" spans="2:13" x14ac:dyDescent="0.2">
      <c r="F35" s="4"/>
    </row>
    <row r="36" spans="2:13" x14ac:dyDescent="0.2">
      <c r="B36" t="s">
        <v>41</v>
      </c>
      <c r="F36" s="4"/>
      <c r="H36" t="s">
        <v>42</v>
      </c>
      <c r="M36" s="11">
        <f>SUM(M34*100)</f>
        <v>-0.40599685591660406</v>
      </c>
    </row>
    <row r="37" spans="2:13" ht="15.75" thickBot="1" x14ac:dyDescent="0.25">
      <c r="C37" t="s">
        <v>43</v>
      </c>
      <c r="F37" s="6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-0.40599685591660406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42095</v>
      </c>
      <c r="J41" s="1" t="s">
        <v>47</v>
      </c>
      <c r="K41" s="16">
        <v>42102</v>
      </c>
    </row>
    <row r="42" spans="2:13" x14ac:dyDescent="0.2">
      <c r="B42" s="1" t="s">
        <v>48</v>
      </c>
      <c r="C42" s="1" t="s">
        <v>49</v>
      </c>
      <c r="D42" s="1"/>
      <c r="E42" s="1"/>
      <c r="G42" s="1" t="s">
        <v>50</v>
      </c>
      <c r="H42" s="1" t="s">
        <v>51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18" t="s">
        <v>54</v>
      </c>
    </row>
    <row r="45" spans="2:13" ht="14.25" customHeight="1" x14ac:dyDescent="0.2"/>
    <row r="49" customFormat="1" x14ac:dyDescent="0.2"/>
  </sheetData>
  <pageMargins left="0.7" right="0.7" top="0.75" bottom="0.75" header="0.3" footer="0.3"/>
  <pageSetup scale="7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-0.249977111117893"/>
    <pageSetUpPr fitToPage="1"/>
  </sheetPr>
  <dimension ref="B1:M49"/>
  <sheetViews>
    <sheetView topLeftCell="B1" workbookViewId="0">
      <selection activeCell="B1" sqref="A1:XFD1048576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17">
        <v>42154</v>
      </c>
      <c r="H3" t="s">
        <v>3</v>
      </c>
      <c r="K3" s="1"/>
      <c r="L3" s="12"/>
      <c r="M3" s="17">
        <v>42095</v>
      </c>
    </row>
    <row r="5" spans="2:13" ht="15.75" thickBot="1" x14ac:dyDescent="0.25">
      <c r="B5" t="s">
        <v>4</v>
      </c>
      <c r="F5" s="3">
        <v>8548770</v>
      </c>
      <c r="H5" t="s">
        <v>5</v>
      </c>
    </row>
    <row r="6" spans="2:13" ht="15.75" thickTop="1" x14ac:dyDescent="0.2">
      <c r="F6" s="2"/>
    </row>
    <row r="7" spans="2:13" ht="15.75" thickBot="1" x14ac:dyDescent="0.25">
      <c r="B7" t="s">
        <v>6</v>
      </c>
      <c r="F7" s="5">
        <v>8548770</v>
      </c>
      <c r="I7" t="s">
        <v>7</v>
      </c>
      <c r="M7" s="6">
        <v>-47275</v>
      </c>
    </row>
    <row r="8" spans="2:13" ht="15.75" thickTop="1" x14ac:dyDescent="0.2">
      <c r="F8" s="2"/>
      <c r="I8" t="s">
        <v>8</v>
      </c>
      <c r="M8" s="7">
        <f>F37</f>
        <v>0</v>
      </c>
    </row>
    <row r="9" spans="2:13" x14ac:dyDescent="0.2">
      <c r="B9" t="s">
        <v>9</v>
      </c>
      <c r="F9" s="5">
        <v>0</v>
      </c>
      <c r="I9" t="s">
        <v>10</v>
      </c>
      <c r="M9" s="4">
        <v>0</v>
      </c>
    </row>
    <row r="10" spans="2:13" x14ac:dyDescent="0.2">
      <c r="F10" s="2"/>
      <c r="I10" t="s">
        <v>11</v>
      </c>
      <c r="M10" s="4"/>
    </row>
    <row r="11" spans="2:13" ht="15.75" thickBot="1" x14ac:dyDescent="0.25">
      <c r="B11" t="s">
        <v>12</v>
      </c>
      <c r="F11" s="3">
        <f>SUM(F7+F9)</f>
        <v>8548770</v>
      </c>
      <c r="J11" t="s">
        <v>13</v>
      </c>
      <c r="M11" s="6">
        <f>SUM(M7+M8-M9)</f>
        <v>-47275</v>
      </c>
    </row>
    <row r="12" spans="2:13" ht="15.75" thickTop="1" x14ac:dyDescent="0.2">
      <c r="F12" s="2"/>
    </row>
    <row r="13" spans="2:13" ht="15.75" thickBot="1" x14ac:dyDescent="0.25">
      <c r="B13" t="s">
        <v>14</v>
      </c>
      <c r="F13" s="2"/>
      <c r="H13" t="s">
        <v>15</v>
      </c>
      <c r="M13" s="3">
        <v>8548770</v>
      </c>
    </row>
    <row r="14" spans="2:13" ht="16.5" thickTop="1" thickBot="1" x14ac:dyDescent="0.25">
      <c r="B14" t="s">
        <v>16</v>
      </c>
      <c r="F14" s="3">
        <f>SUM(F5-F11)</f>
        <v>0</v>
      </c>
    </row>
    <row r="15" spans="2:13" ht="15.75" thickTop="1" x14ac:dyDescent="0.2">
      <c r="B15" s="1"/>
      <c r="C15" s="1"/>
      <c r="D15" s="1"/>
      <c r="E15" s="1"/>
      <c r="F15" s="1"/>
      <c r="H15" t="s">
        <v>17</v>
      </c>
    </row>
    <row r="16" spans="2:13" x14ac:dyDescent="0.2">
      <c r="B16" s="1"/>
      <c r="C16" s="1"/>
      <c r="D16" s="1"/>
      <c r="E16" s="1"/>
      <c r="F16" s="1"/>
      <c r="I16" t="s">
        <v>18</v>
      </c>
      <c r="M16" s="8">
        <f>SUM(M7/M13)</f>
        <v>-5.5300353150219269E-3</v>
      </c>
    </row>
    <row r="18" spans="2:13" x14ac:dyDescent="0.2">
      <c r="B18" s="1" t="s">
        <v>19</v>
      </c>
      <c r="C18" s="1"/>
      <c r="D18" s="1"/>
      <c r="F18" s="17">
        <v>42154</v>
      </c>
      <c r="H18" s="1" t="s">
        <v>20</v>
      </c>
    </row>
    <row r="19" spans="2:13" x14ac:dyDescent="0.2">
      <c r="F19" s="14"/>
    </row>
    <row r="20" spans="2:13" x14ac:dyDescent="0.2">
      <c r="B20" t="s">
        <v>21</v>
      </c>
      <c r="F20" s="8">
        <v>-5.5300000000000002E-3</v>
      </c>
      <c r="H20" t="s">
        <v>22</v>
      </c>
      <c r="M20" s="9">
        <v>0</v>
      </c>
    </row>
    <row r="22" spans="2:13" x14ac:dyDescent="0.2">
      <c r="B22" t="s">
        <v>23</v>
      </c>
      <c r="H22" t="s">
        <v>24</v>
      </c>
      <c r="L22" s="13"/>
      <c r="M22" s="17">
        <v>42095</v>
      </c>
    </row>
    <row r="23" spans="2:13" x14ac:dyDescent="0.2">
      <c r="C23" t="s">
        <v>25</v>
      </c>
      <c r="F23" s="5">
        <v>8548770</v>
      </c>
    </row>
    <row r="24" spans="2:13" x14ac:dyDescent="0.2">
      <c r="F24" s="2"/>
      <c r="H24" t="s">
        <v>26</v>
      </c>
    </row>
    <row r="25" spans="2:13" x14ac:dyDescent="0.2">
      <c r="B25" t="s">
        <v>27</v>
      </c>
      <c r="F25" s="5">
        <v>0</v>
      </c>
      <c r="I25" t="s">
        <v>28</v>
      </c>
      <c r="M25" s="10">
        <v>0</v>
      </c>
    </row>
    <row r="26" spans="2:13" x14ac:dyDescent="0.2">
      <c r="F26" s="2"/>
    </row>
    <row r="27" spans="2:13" x14ac:dyDescent="0.2">
      <c r="B27" t="s">
        <v>29</v>
      </c>
      <c r="F27" s="2"/>
      <c r="H27" t="s">
        <v>30</v>
      </c>
    </row>
    <row r="28" spans="2:13" ht="15.75" thickBot="1" x14ac:dyDescent="0.25">
      <c r="C28" t="s">
        <v>31</v>
      </c>
      <c r="F28" s="3">
        <f>SUM(F23-F25)</f>
        <v>8548770</v>
      </c>
      <c r="H28" t="s">
        <v>32</v>
      </c>
      <c r="M28" s="9">
        <f>SUM(1-M20)</f>
        <v>1</v>
      </c>
    </row>
    <row r="29" spans="2:13" ht="15.75" thickTop="1" x14ac:dyDescent="0.2">
      <c r="I29" t="s">
        <v>33</v>
      </c>
    </row>
    <row r="30" spans="2:13" x14ac:dyDescent="0.2">
      <c r="B30" t="s">
        <v>34</v>
      </c>
    </row>
    <row r="31" spans="2:13" x14ac:dyDescent="0.2">
      <c r="C31" t="s">
        <v>35</v>
      </c>
      <c r="F31" s="7">
        <v>-47275</v>
      </c>
      <c r="H31" t="s">
        <v>36</v>
      </c>
    </row>
    <row r="32" spans="2:13" x14ac:dyDescent="0.2">
      <c r="F32" s="4"/>
      <c r="I32" t="s">
        <v>37</v>
      </c>
      <c r="M32" s="8">
        <f>SUM(M11/M13)</f>
        <v>-5.5300353150219269E-3</v>
      </c>
    </row>
    <row r="33" spans="2:13" x14ac:dyDescent="0.2">
      <c r="B33" t="s">
        <v>38</v>
      </c>
      <c r="F33" s="4"/>
    </row>
    <row r="34" spans="2:13" x14ac:dyDescent="0.2">
      <c r="C34" t="s">
        <v>39</v>
      </c>
      <c r="F34" s="7">
        <v>-47275</v>
      </c>
      <c r="H34" t="s">
        <v>40</v>
      </c>
      <c r="M34" s="20">
        <f>SUM(M32/M28)</f>
        <v>-5.5300353150219269E-3</v>
      </c>
    </row>
    <row r="35" spans="2:13" x14ac:dyDescent="0.2">
      <c r="F35" s="4"/>
    </row>
    <row r="36" spans="2:13" x14ac:dyDescent="0.2">
      <c r="B36" t="s">
        <v>41</v>
      </c>
      <c r="F36" s="4"/>
      <c r="H36" t="s">
        <v>42</v>
      </c>
      <c r="M36" s="11">
        <f>SUM(M34*100)</f>
        <v>-0.55300353150219272</v>
      </c>
    </row>
    <row r="37" spans="2:13" ht="15.75" thickBot="1" x14ac:dyDescent="0.25">
      <c r="C37" t="s">
        <v>43</v>
      </c>
      <c r="F37" s="6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-0.55300353150219272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42125</v>
      </c>
      <c r="J41" s="1" t="s">
        <v>47</v>
      </c>
      <c r="K41" s="16">
        <v>42132</v>
      </c>
    </row>
    <row r="42" spans="2:13" x14ac:dyDescent="0.2">
      <c r="B42" s="1" t="s">
        <v>48</v>
      </c>
      <c r="C42" s="1" t="s">
        <v>49</v>
      </c>
      <c r="D42" s="1"/>
      <c r="E42" s="1"/>
      <c r="G42" s="1" t="s">
        <v>50</v>
      </c>
      <c r="H42" s="1" t="s">
        <v>51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18" t="s">
        <v>54</v>
      </c>
    </row>
    <row r="45" spans="2:13" ht="14.25" customHeight="1" x14ac:dyDescent="0.2"/>
    <row r="49" customFormat="1" x14ac:dyDescent="0.2"/>
  </sheetData>
  <pageMargins left="0.7" right="0.7" top="0.75" bottom="0.75" header="0.3" footer="0.3"/>
  <pageSetup scale="7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B1:M49"/>
  <sheetViews>
    <sheetView topLeftCell="B1" workbookViewId="0">
      <selection activeCell="B1" sqref="A1:XFD1048576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23">
        <v>42185</v>
      </c>
      <c r="H3" t="s">
        <v>3</v>
      </c>
      <c r="K3" s="1"/>
      <c r="L3" s="12"/>
      <c r="M3" s="17">
        <v>42125</v>
      </c>
    </row>
    <row r="4" spans="2:13" x14ac:dyDescent="0.2">
      <c r="F4" s="24"/>
    </row>
    <row r="5" spans="2:13" ht="15.75" thickBot="1" x14ac:dyDescent="0.25">
      <c r="B5" t="s">
        <v>4</v>
      </c>
      <c r="F5" s="29">
        <v>9192556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7">
        <v>9192556</v>
      </c>
      <c r="I7" t="s">
        <v>7</v>
      </c>
      <c r="M7" s="6">
        <v>-67290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9192556</v>
      </c>
      <c r="J11" t="s">
        <v>13</v>
      </c>
      <c r="M11" s="6">
        <f>SUM(M7+M8-M9)</f>
        <v>-67290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v>9192556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-7.3200533127021471E-3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v>42185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26">
        <v>-7.3200000000000001E-3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17">
        <v>42125</v>
      </c>
    </row>
    <row r="23" spans="2:13" x14ac:dyDescent="0.2">
      <c r="C23" t="s">
        <v>25</v>
      </c>
      <c r="F23" s="27">
        <v>9192556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9192556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0">
        <v>-67290</v>
      </c>
      <c r="H31" t="s">
        <v>36</v>
      </c>
    </row>
    <row r="32" spans="2:13" x14ac:dyDescent="0.2">
      <c r="F32" s="31"/>
      <c r="I32" t="s">
        <v>37</v>
      </c>
      <c r="M32" s="8">
        <f>SUM(M11/M13)</f>
        <v>-7.3200533127021471E-3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v>-67290</v>
      </c>
      <c r="H34" t="s">
        <v>40</v>
      </c>
      <c r="M34" s="20">
        <f>SUM(M32/M28)</f>
        <v>-7.3200533127021471E-3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-0.73200533127021472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-0.73200533127021472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42156</v>
      </c>
      <c r="J41" s="1" t="s">
        <v>47</v>
      </c>
      <c r="K41" s="16">
        <v>42163</v>
      </c>
    </row>
    <row r="42" spans="2:13" x14ac:dyDescent="0.2">
      <c r="B42" s="1" t="s">
        <v>48</v>
      </c>
      <c r="C42" s="1" t="s">
        <v>49</v>
      </c>
      <c r="D42" s="1"/>
      <c r="E42" s="1"/>
      <c r="G42" s="1" t="s">
        <v>50</v>
      </c>
      <c r="H42" s="1" t="s">
        <v>51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18" t="s">
        <v>54</v>
      </c>
    </row>
    <row r="45" spans="2:13" ht="14.25" customHeight="1" x14ac:dyDescent="0.2"/>
    <row r="49" customFormat="1" x14ac:dyDescent="0.2"/>
  </sheetData>
  <pageMargins left="0.7" right="0.7" top="0.75" bottom="0.75" header="0.3" footer="0.3"/>
  <pageSetup scale="7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B1:M49"/>
  <sheetViews>
    <sheetView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23">
        <v>42215</v>
      </c>
      <c r="H3" t="s">
        <v>3</v>
      </c>
      <c r="K3" s="1"/>
      <c r="L3" s="12"/>
      <c r="M3" s="17">
        <v>42156</v>
      </c>
    </row>
    <row r="4" spans="2:13" x14ac:dyDescent="0.2">
      <c r="F4" s="24"/>
    </row>
    <row r="5" spans="2:13" ht="15.75" thickBot="1" x14ac:dyDescent="0.25">
      <c r="B5" t="s">
        <v>4</v>
      </c>
      <c r="F5" s="29">
        <v>8548442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7">
        <v>8548442</v>
      </c>
      <c r="I7" t="s">
        <v>7</v>
      </c>
      <c r="M7" s="6">
        <v>-20345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8548442</v>
      </c>
      <c r="J11" t="s">
        <v>13</v>
      </c>
      <c r="M11" s="6">
        <f>SUM(M7+M8-M9)</f>
        <v>-20345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v>8548442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-2.3799658464080356E-3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v>42215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26">
        <v>-2.3800000000000002E-3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17">
        <v>42156</v>
      </c>
    </row>
    <row r="23" spans="2:13" x14ac:dyDescent="0.2">
      <c r="C23" t="s">
        <v>25</v>
      </c>
      <c r="F23" s="27">
        <v>8548442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8548442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0">
        <v>-20345</v>
      </c>
      <c r="H31" t="s">
        <v>36</v>
      </c>
    </row>
    <row r="32" spans="2:13" x14ac:dyDescent="0.2">
      <c r="F32" s="31"/>
      <c r="I32" t="s">
        <v>37</v>
      </c>
      <c r="M32" s="8">
        <f>SUM(M11/M13)</f>
        <v>-2.3799658464080356E-3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v>-20345</v>
      </c>
      <c r="H34" t="s">
        <v>40</v>
      </c>
      <c r="M34" s="20">
        <f>SUM(M32/M28)</f>
        <v>-2.3799658464080356E-3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-0.23799658464080356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-0.23799658464080356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42186</v>
      </c>
      <c r="J41" s="1" t="s">
        <v>47</v>
      </c>
      <c r="K41" s="16">
        <v>42193</v>
      </c>
    </row>
    <row r="42" spans="2:13" x14ac:dyDescent="0.2">
      <c r="B42" s="1" t="s">
        <v>48</v>
      </c>
      <c r="C42" s="33" t="s">
        <v>58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60</v>
      </c>
    </row>
    <row r="45" spans="2:13" ht="14.25" customHeight="1" x14ac:dyDescent="0.2"/>
    <row r="49" customFormat="1" x14ac:dyDescent="0.2"/>
  </sheetData>
  <pageMargins left="0.7" right="0.7" top="0.75" bottom="0.75" header="0.3" footer="0.3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92D050"/>
    <pageSetUpPr fitToPage="1"/>
  </sheetPr>
  <dimension ref="B1:M43"/>
  <sheetViews>
    <sheetView defaultGridColor="0" topLeftCell="B1" colorId="22" zoomScale="87" workbookViewId="0">
      <selection activeCell="O12" sqref="O11:O1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17">
        <v>41698</v>
      </c>
      <c r="H3" t="s">
        <v>3</v>
      </c>
      <c r="K3" s="1"/>
      <c r="L3" s="12"/>
      <c r="M3" s="17">
        <v>41640</v>
      </c>
    </row>
    <row r="5" spans="2:13" ht="15.75" thickBot="1" x14ac:dyDescent="0.25">
      <c r="B5" t="s">
        <v>4</v>
      </c>
      <c r="F5" s="3">
        <v>9448185</v>
      </c>
      <c r="H5" t="s">
        <v>5</v>
      </c>
    </row>
    <row r="6" spans="2:13" ht="15.75" thickTop="1" x14ac:dyDescent="0.2">
      <c r="F6" s="2"/>
    </row>
    <row r="7" spans="2:13" ht="15.75" thickBot="1" x14ac:dyDescent="0.25">
      <c r="B7" t="s">
        <v>6</v>
      </c>
      <c r="F7" s="5">
        <v>9448185</v>
      </c>
      <c r="I7" t="s">
        <v>7</v>
      </c>
      <c r="M7" s="6">
        <v>-12188</v>
      </c>
    </row>
    <row r="8" spans="2:13" ht="15.75" thickTop="1" x14ac:dyDescent="0.2">
      <c r="F8" s="2"/>
      <c r="I8" t="s">
        <v>8</v>
      </c>
      <c r="M8" s="7">
        <f>F37</f>
        <v>0</v>
      </c>
    </row>
    <row r="9" spans="2:13" x14ac:dyDescent="0.2">
      <c r="B9" t="s">
        <v>9</v>
      </c>
      <c r="F9" s="5">
        <v>0</v>
      </c>
      <c r="I9" t="s">
        <v>10</v>
      </c>
      <c r="M9" s="4">
        <v>0</v>
      </c>
    </row>
    <row r="10" spans="2:13" x14ac:dyDescent="0.2">
      <c r="F10" s="2"/>
      <c r="I10" t="s">
        <v>11</v>
      </c>
      <c r="M10" s="4"/>
    </row>
    <row r="11" spans="2:13" ht="15.75" thickBot="1" x14ac:dyDescent="0.25">
      <c r="B11" t="s">
        <v>12</v>
      </c>
      <c r="F11" s="3">
        <f>SUM(F7+F9)</f>
        <v>9448185</v>
      </c>
      <c r="J11" t="s">
        <v>13</v>
      </c>
      <c r="M11" s="6">
        <f>SUM(M7+M8-M9)</f>
        <v>-12188</v>
      </c>
    </row>
    <row r="12" spans="2:13" ht="15.75" thickTop="1" x14ac:dyDescent="0.2">
      <c r="F12" s="2"/>
    </row>
    <row r="13" spans="2:13" ht="15.75" thickBot="1" x14ac:dyDescent="0.25">
      <c r="B13" t="s">
        <v>14</v>
      </c>
      <c r="F13" s="2"/>
      <c r="H13" t="s">
        <v>15</v>
      </c>
      <c r="M13" s="3">
        <v>9448185</v>
      </c>
    </row>
    <row r="14" spans="2:13" ht="16.5" thickTop="1" thickBot="1" x14ac:dyDescent="0.25">
      <c r="B14" t="s">
        <v>16</v>
      </c>
      <c r="F14" s="3">
        <f>SUM(F5-F11)</f>
        <v>0</v>
      </c>
    </row>
    <row r="15" spans="2:13" ht="15.75" thickTop="1" x14ac:dyDescent="0.2">
      <c r="B15" s="1"/>
      <c r="C15" s="1"/>
      <c r="D15" s="1"/>
      <c r="E15" s="1"/>
      <c r="F15" s="1"/>
      <c r="H15" t="s">
        <v>17</v>
      </c>
    </row>
    <row r="16" spans="2:13" x14ac:dyDescent="0.2">
      <c r="B16" s="1"/>
      <c r="C16" s="1"/>
      <c r="D16" s="1"/>
      <c r="E16" s="1"/>
      <c r="F16" s="1"/>
      <c r="I16" t="s">
        <v>18</v>
      </c>
      <c r="M16" s="8">
        <f>SUM(M7/M13)</f>
        <v>-1.2899832084151612E-3</v>
      </c>
    </row>
    <row r="18" spans="2:13" x14ac:dyDescent="0.2">
      <c r="B18" s="1" t="s">
        <v>19</v>
      </c>
      <c r="C18" s="1"/>
      <c r="D18" s="1"/>
      <c r="F18" s="17">
        <v>41698</v>
      </c>
      <c r="H18" s="1" t="s">
        <v>20</v>
      </c>
    </row>
    <row r="19" spans="2:13" x14ac:dyDescent="0.2">
      <c r="F19" s="14"/>
    </row>
    <row r="20" spans="2:13" x14ac:dyDescent="0.2">
      <c r="B20" t="s">
        <v>21</v>
      </c>
      <c r="F20" s="8">
        <v>-1.2899999999999999E-3</v>
      </c>
      <c r="H20" t="s">
        <v>22</v>
      </c>
      <c r="M20" s="9">
        <v>0</v>
      </c>
    </row>
    <row r="22" spans="2:13" x14ac:dyDescent="0.2">
      <c r="B22" t="s">
        <v>23</v>
      </c>
      <c r="H22" t="s">
        <v>24</v>
      </c>
      <c r="L22" s="13"/>
      <c r="M22" s="17">
        <v>41671</v>
      </c>
    </row>
    <row r="23" spans="2:13" x14ac:dyDescent="0.2">
      <c r="C23" t="s">
        <v>25</v>
      </c>
      <c r="F23" s="5">
        <v>9448185</v>
      </c>
    </row>
    <row r="24" spans="2:13" x14ac:dyDescent="0.2">
      <c r="F24" s="2"/>
      <c r="H24" t="s">
        <v>26</v>
      </c>
    </row>
    <row r="25" spans="2:13" x14ac:dyDescent="0.2">
      <c r="B25" t="s">
        <v>27</v>
      </c>
      <c r="F25" s="5">
        <v>0</v>
      </c>
      <c r="I25" t="s">
        <v>28</v>
      </c>
      <c r="M25" s="10">
        <v>0</v>
      </c>
    </row>
    <row r="26" spans="2:13" x14ac:dyDescent="0.2">
      <c r="F26" s="2"/>
    </row>
    <row r="27" spans="2:13" x14ac:dyDescent="0.2">
      <c r="B27" t="s">
        <v>29</v>
      </c>
      <c r="F27" s="2"/>
      <c r="H27" t="s">
        <v>30</v>
      </c>
    </row>
    <row r="28" spans="2:13" ht="15.75" thickBot="1" x14ac:dyDescent="0.25">
      <c r="C28" t="s">
        <v>31</v>
      </c>
      <c r="F28" s="3">
        <f>SUM(F23-F25)</f>
        <v>9448185</v>
      </c>
      <c r="H28" t="s">
        <v>32</v>
      </c>
      <c r="M28" s="9">
        <f>SUM(1-M20)</f>
        <v>1</v>
      </c>
    </row>
    <row r="29" spans="2:13" ht="15.75" thickTop="1" x14ac:dyDescent="0.2">
      <c r="I29" t="s">
        <v>33</v>
      </c>
    </row>
    <row r="30" spans="2:13" x14ac:dyDescent="0.2">
      <c r="B30" t="s">
        <v>34</v>
      </c>
    </row>
    <row r="31" spans="2:13" x14ac:dyDescent="0.2">
      <c r="C31" t="s">
        <v>35</v>
      </c>
      <c r="F31" s="7">
        <v>-12188</v>
      </c>
      <c r="H31" t="s">
        <v>36</v>
      </c>
    </row>
    <row r="32" spans="2:13" x14ac:dyDescent="0.2">
      <c r="F32" s="4"/>
      <c r="I32" t="s">
        <v>37</v>
      </c>
      <c r="M32" s="8">
        <f>SUM(M11/M13)</f>
        <v>-1.2899832084151612E-3</v>
      </c>
    </row>
    <row r="33" spans="2:13" x14ac:dyDescent="0.2">
      <c r="B33" t="s">
        <v>38</v>
      </c>
      <c r="F33" s="4"/>
    </row>
    <row r="34" spans="2:13" x14ac:dyDescent="0.2">
      <c r="C34" t="s">
        <v>39</v>
      </c>
      <c r="F34" s="7">
        <v>-12188</v>
      </c>
      <c r="H34" t="s">
        <v>40</v>
      </c>
      <c r="M34" s="20">
        <f>SUM(M32/M28)</f>
        <v>-1.2899832084151612E-3</v>
      </c>
    </row>
    <row r="35" spans="2:13" x14ac:dyDescent="0.2">
      <c r="F35" s="4"/>
    </row>
    <row r="36" spans="2:13" x14ac:dyDescent="0.2">
      <c r="B36" t="s">
        <v>41</v>
      </c>
      <c r="F36" s="4"/>
      <c r="H36" t="s">
        <v>42</v>
      </c>
      <c r="M36" s="11">
        <f>SUM(M34*100)</f>
        <v>-0.12899832084151611</v>
      </c>
    </row>
    <row r="37" spans="2:13" ht="15.75" thickBot="1" x14ac:dyDescent="0.25">
      <c r="C37" t="s">
        <v>43</v>
      </c>
      <c r="F37" s="6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-0.12899832084151611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41671</v>
      </c>
      <c r="J41" s="1" t="s">
        <v>47</v>
      </c>
      <c r="K41" s="16">
        <v>41680</v>
      </c>
    </row>
    <row r="42" spans="2:13" x14ac:dyDescent="0.2">
      <c r="B42" s="1" t="s">
        <v>48</v>
      </c>
      <c r="C42" s="1" t="s">
        <v>49</v>
      </c>
      <c r="D42" s="1"/>
      <c r="E42" s="1"/>
      <c r="G42" s="1" t="s">
        <v>50</v>
      </c>
      <c r="H42" s="1" t="s">
        <v>51</v>
      </c>
      <c r="I42" s="1"/>
      <c r="J42" s="1"/>
      <c r="K42" s="21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18" t="s">
        <v>54</v>
      </c>
    </row>
  </sheetData>
  <phoneticPr fontId="2" type="noConversion"/>
  <pageMargins left="0.5" right="0.5" top="0.5" bottom="0.5" header="0.5" footer="0.5"/>
  <pageSetup paperSize="9" scale="8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FF"/>
  </sheetPr>
  <dimension ref="B1:M49"/>
  <sheetViews>
    <sheetView workbookViewId="0">
      <selection activeCell="I45" sqref="I45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23">
        <v>42246</v>
      </c>
      <c r="H3" t="s">
        <v>3</v>
      </c>
      <c r="K3" s="1"/>
      <c r="L3" s="12"/>
      <c r="M3" s="17">
        <v>42186</v>
      </c>
    </row>
    <row r="4" spans="2:13" x14ac:dyDescent="0.2">
      <c r="F4" s="24"/>
    </row>
    <row r="5" spans="2:13" ht="15.75" thickBot="1" x14ac:dyDescent="0.25">
      <c r="B5" t="s">
        <v>4</v>
      </c>
      <c r="F5" s="29">
        <v>9991025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7">
        <v>9991025</v>
      </c>
      <c r="I7" t="s">
        <v>7</v>
      </c>
      <c r="M7" s="6">
        <v>-27375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9991025</v>
      </c>
      <c r="J11" t="s">
        <v>13</v>
      </c>
      <c r="M11" s="6">
        <f>SUM(M7+M8-M9)</f>
        <v>-27375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v>9991025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-2.7399591133041904E-3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v>42246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26">
        <v>-2.7399999999999998E-3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17">
        <v>42186</v>
      </c>
    </row>
    <row r="23" spans="2:13" x14ac:dyDescent="0.2">
      <c r="C23" t="s">
        <v>25</v>
      </c>
      <c r="F23" s="27">
        <v>9991025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9991025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0">
        <v>-27375</v>
      </c>
      <c r="H31" t="s">
        <v>36</v>
      </c>
    </row>
    <row r="32" spans="2:13" x14ac:dyDescent="0.2">
      <c r="F32" s="31"/>
      <c r="I32" t="s">
        <v>37</v>
      </c>
      <c r="M32" s="8">
        <f>SUM(M11/M13)</f>
        <v>-2.7399591133041904E-3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v>-27375</v>
      </c>
      <c r="H34" t="s">
        <v>40</v>
      </c>
      <c r="M34" s="20">
        <f>SUM(M32/M28)</f>
        <v>-2.7399591133041904E-3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-0.27399591133041906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-0.27399591133041906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42217</v>
      </c>
      <c r="J41" s="1" t="s">
        <v>47</v>
      </c>
      <c r="K41" s="16">
        <v>42223</v>
      </c>
    </row>
    <row r="42" spans="2:13" x14ac:dyDescent="0.2">
      <c r="B42" s="1" t="s">
        <v>48</v>
      </c>
      <c r="C42" s="33" t="s">
        <v>58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60</v>
      </c>
    </row>
    <row r="45" spans="2:13" ht="14.25" customHeight="1" x14ac:dyDescent="0.2"/>
    <row r="49" customFormat="1" x14ac:dyDescent="0.2"/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B1:M49"/>
  <sheetViews>
    <sheetView workbookViewId="0">
      <selection sqref="A1:XFD1048576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23">
        <v>42277</v>
      </c>
      <c r="H3" t="s">
        <v>3</v>
      </c>
      <c r="K3" s="1"/>
      <c r="L3" s="12"/>
      <c r="M3" s="17">
        <v>42217</v>
      </c>
    </row>
    <row r="4" spans="2:13" x14ac:dyDescent="0.2">
      <c r="F4" s="24"/>
    </row>
    <row r="5" spans="2:13" ht="15.75" thickBot="1" x14ac:dyDescent="0.25">
      <c r="B5" t="s">
        <v>4</v>
      </c>
      <c r="F5" s="29">
        <v>8955191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7">
        <v>8955191</v>
      </c>
      <c r="I7" t="s">
        <v>7</v>
      </c>
      <c r="M7" s="6">
        <v>-32149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8955191</v>
      </c>
      <c r="J11" t="s">
        <v>13</v>
      </c>
      <c r="M11" s="6">
        <f>SUM(M7+M8-M9)</f>
        <v>-32149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v>8955191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-3.5899848478943663E-3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v>42277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26">
        <v>-3.5899999999999999E-3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17">
        <v>42217</v>
      </c>
    </row>
    <row r="23" spans="2:13" x14ac:dyDescent="0.2">
      <c r="C23" t="s">
        <v>25</v>
      </c>
      <c r="F23" s="27">
        <v>8955191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8955191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0">
        <v>-32149</v>
      </c>
      <c r="H31" t="s">
        <v>36</v>
      </c>
    </row>
    <row r="32" spans="2:13" x14ac:dyDescent="0.2">
      <c r="F32" s="31"/>
      <c r="I32" t="s">
        <v>37</v>
      </c>
      <c r="M32" s="8">
        <f>SUM(M11/M13)</f>
        <v>-3.5899848478943663E-3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v>-32149</v>
      </c>
      <c r="H34" t="s">
        <v>40</v>
      </c>
      <c r="M34" s="20">
        <f>SUM(M32/M28)</f>
        <v>-3.5899848478943663E-3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-0.35899848478943663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-0.35899848478943663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42248</v>
      </c>
      <c r="J41" s="1" t="s">
        <v>47</v>
      </c>
      <c r="K41" s="16">
        <v>42254</v>
      </c>
    </row>
    <row r="42" spans="2:13" x14ac:dyDescent="0.2">
      <c r="B42" s="1" t="s">
        <v>48</v>
      </c>
      <c r="C42" s="33" t="s">
        <v>58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60</v>
      </c>
    </row>
    <row r="45" spans="2:13" ht="14.25" customHeight="1" x14ac:dyDescent="0.2"/>
    <row r="49" customFormat="1" x14ac:dyDescent="0.2"/>
  </sheetData>
  <pageMargins left="0.7" right="0.7" top="0.75" bottom="0.75" header="0.3" footer="0.3"/>
  <pageSetup scale="7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M49"/>
  <sheetViews>
    <sheetView workbookViewId="0">
      <selection sqref="A1:XFD1048576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23">
        <v>42308</v>
      </c>
      <c r="H3" t="s">
        <v>3</v>
      </c>
      <c r="K3" s="1"/>
      <c r="L3" s="12"/>
      <c r="M3" s="23">
        <v>42277</v>
      </c>
    </row>
    <row r="4" spans="2:13" x14ac:dyDescent="0.2">
      <c r="F4" s="24"/>
    </row>
    <row r="5" spans="2:13" ht="15.75" thickBot="1" x14ac:dyDescent="0.25">
      <c r="B5" t="s">
        <v>4</v>
      </c>
      <c r="F5" s="29">
        <v>8626539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7">
        <v>8626539</v>
      </c>
      <c r="I7" t="s">
        <v>7</v>
      </c>
      <c r="M7" s="6">
        <v>-31056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8626539</v>
      </c>
      <c r="J11" t="s">
        <v>13</v>
      </c>
      <c r="M11" s="6">
        <f>SUM(M7+M8-M9)</f>
        <v>-31056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v>8626539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-3.6000532774499716E-3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v>42308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26">
        <v>-3.5999999999999999E-3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v>42277</v>
      </c>
    </row>
    <row r="23" spans="2:13" x14ac:dyDescent="0.2">
      <c r="C23" t="s">
        <v>25</v>
      </c>
      <c r="F23" s="27">
        <v>8626539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8626539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0">
        <v>-31056</v>
      </c>
      <c r="H31" t="s">
        <v>36</v>
      </c>
    </row>
    <row r="32" spans="2:13" x14ac:dyDescent="0.2">
      <c r="F32" s="31"/>
      <c r="I32" t="s">
        <v>37</v>
      </c>
      <c r="M32" s="8">
        <f>SUM(M11/M13)</f>
        <v>-3.6000532774499716E-3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v>-31056</v>
      </c>
      <c r="H34" t="s">
        <v>40</v>
      </c>
      <c r="M34" s="20">
        <f>SUM(M32/M28)</f>
        <v>-3.6000532774499716E-3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-0.36000532774499716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-0.36000532774499716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42278</v>
      </c>
      <c r="J41" s="1" t="s">
        <v>47</v>
      </c>
      <c r="K41" s="16">
        <v>42284</v>
      </c>
    </row>
    <row r="42" spans="2:13" x14ac:dyDescent="0.2">
      <c r="B42" s="1" t="s">
        <v>48</v>
      </c>
      <c r="C42" s="33" t="s">
        <v>58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60</v>
      </c>
    </row>
    <row r="45" spans="2:13" ht="14.25" customHeight="1" x14ac:dyDescent="0.2"/>
    <row r="49" customFormat="1" x14ac:dyDescent="0.2"/>
  </sheetData>
  <pageMargins left="0.7" right="0.7" top="0.75" bottom="0.75" header="0.3" footer="0.3"/>
  <pageSetup scale="7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-0.249977111117893"/>
    <pageSetUpPr fitToPage="1"/>
  </sheetPr>
  <dimension ref="B1:M49"/>
  <sheetViews>
    <sheetView topLeftCell="A13" workbookViewId="0">
      <selection sqref="A1:XFD1048576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23">
        <v>42338</v>
      </c>
      <c r="H3" t="s">
        <v>3</v>
      </c>
      <c r="K3" s="1"/>
      <c r="L3" s="12"/>
      <c r="M3" s="23">
        <v>42308</v>
      </c>
    </row>
    <row r="4" spans="2:13" x14ac:dyDescent="0.2">
      <c r="F4" s="24"/>
    </row>
    <row r="5" spans="2:13" ht="15.75" thickBot="1" x14ac:dyDescent="0.25">
      <c r="B5" t="s">
        <v>4</v>
      </c>
      <c r="F5" s="29">
        <v>9941799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7">
        <v>9941799</v>
      </c>
      <c r="I7" t="s">
        <v>7</v>
      </c>
      <c r="M7" s="6">
        <v>-44340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9941799</v>
      </c>
      <c r="J11" t="s">
        <v>13</v>
      </c>
      <c r="M11" s="6">
        <f>SUM(M7+M8-M9)</f>
        <v>-44340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v>9941799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-4.4599573980524049E-3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v>42338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26">
        <v>-4.4600000000000004E-3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v>42308</v>
      </c>
    </row>
    <row r="23" spans="2:13" x14ac:dyDescent="0.2">
      <c r="C23" t="s">
        <v>25</v>
      </c>
      <c r="F23" s="27">
        <v>9941799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9941799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0">
        <v>-44340</v>
      </c>
      <c r="H31" t="s">
        <v>36</v>
      </c>
    </row>
    <row r="32" spans="2:13" x14ac:dyDescent="0.2">
      <c r="F32" s="31"/>
      <c r="I32" t="s">
        <v>37</v>
      </c>
      <c r="M32" s="8">
        <f>SUM(M11/M13)</f>
        <v>-4.4599573980524049E-3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v>-44340</v>
      </c>
      <c r="H34" t="s">
        <v>40</v>
      </c>
      <c r="M34" s="20">
        <f>SUM(M32/M28)</f>
        <v>-4.4599573980524049E-3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-0.44599573980524049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-0.44599573980524049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42309</v>
      </c>
      <c r="J41" s="1" t="s">
        <v>47</v>
      </c>
      <c r="K41" s="16">
        <v>42315</v>
      </c>
    </row>
    <row r="42" spans="2:13" x14ac:dyDescent="0.2">
      <c r="B42" s="1" t="s">
        <v>48</v>
      </c>
      <c r="C42" s="33" t="s">
        <v>58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60</v>
      </c>
    </row>
    <row r="45" spans="2:13" ht="14.25" customHeight="1" x14ac:dyDescent="0.2"/>
    <row r="49" customFormat="1" x14ac:dyDescent="0.2"/>
  </sheetData>
  <pageMargins left="0.7" right="0.7" top="0.75" bottom="0.75" header="0.3" footer="0.3"/>
  <pageSetup scale="7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3" tint="-0.249977111117893"/>
    <pageSetUpPr fitToPage="1"/>
  </sheetPr>
  <dimension ref="B1:M49"/>
  <sheetViews>
    <sheetView topLeftCell="A13"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23">
        <v>42368</v>
      </c>
      <c r="H3" t="s">
        <v>3</v>
      </c>
      <c r="K3" s="1"/>
      <c r="L3" s="12"/>
      <c r="M3" s="23">
        <v>42338</v>
      </c>
    </row>
    <row r="4" spans="2:13" x14ac:dyDescent="0.2">
      <c r="F4" s="24"/>
    </row>
    <row r="5" spans="2:13" ht="15.75" thickBot="1" x14ac:dyDescent="0.25">
      <c r="B5" t="s">
        <v>4</v>
      </c>
      <c r="F5" s="29">
        <v>8766328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7">
        <v>8766328</v>
      </c>
      <c r="I7" t="s">
        <v>7</v>
      </c>
      <c r="M7" s="6">
        <v>-31471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8766328</v>
      </c>
      <c r="J11" t="s">
        <v>13</v>
      </c>
      <c r="M11" s="6">
        <f>SUM(M7+M8-M9)</f>
        <v>-31471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v>8766328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-3.5899865941589225E-3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v>42368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26">
        <v>-3.5899999999999999E-3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v>42338</v>
      </c>
    </row>
    <row r="23" spans="2:13" x14ac:dyDescent="0.2">
      <c r="C23" t="s">
        <v>25</v>
      </c>
      <c r="F23" s="27">
        <v>8766328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8766328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0">
        <v>-31471</v>
      </c>
      <c r="H31" t="s">
        <v>36</v>
      </c>
    </row>
    <row r="32" spans="2:13" x14ac:dyDescent="0.2">
      <c r="F32" s="31"/>
      <c r="I32" t="s">
        <v>37</v>
      </c>
      <c r="M32" s="8">
        <f>SUM(M11/M13)</f>
        <v>-3.5899865941589225E-3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v>-31471</v>
      </c>
      <c r="H34" t="s">
        <v>40</v>
      </c>
      <c r="M34" s="20">
        <f>SUM(M32/M28)</f>
        <v>-3.5899865941589225E-3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-0.35899865941589226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-0.35899865941589226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42339</v>
      </c>
      <c r="J41" s="1" t="s">
        <v>47</v>
      </c>
      <c r="K41" s="16">
        <v>42345</v>
      </c>
    </row>
    <row r="42" spans="2:13" x14ac:dyDescent="0.2">
      <c r="B42" s="1" t="s">
        <v>48</v>
      </c>
      <c r="C42" s="33" t="s">
        <v>58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60</v>
      </c>
    </row>
    <row r="45" spans="2:13" ht="14.25" customHeight="1" x14ac:dyDescent="0.2"/>
    <row r="49" customFormat="1" x14ac:dyDescent="0.2"/>
  </sheetData>
  <pageMargins left="0.7" right="0.7" top="0.75" bottom="0.75" header="0.3" footer="0.3"/>
  <pageSetup scale="73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  <pageSetUpPr fitToPage="1"/>
  </sheetPr>
  <dimension ref="B1:M49"/>
  <sheetViews>
    <sheetView topLeftCell="A4" workbookViewId="0">
      <selection activeCell="K39" sqref="K39:K40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23">
        <v>42399</v>
      </c>
      <c r="H3" t="s">
        <v>3</v>
      </c>
      <c r="K3" s="1"/>
      <c r="L3" s="12"/>
      <c r="M3" s="23">
        <v>42368</v>
      </c>
    </row>
    <row r="4" spans="2:13" x14ac:dyDescent="0.2">
      <c r="F4" s="24"/>
    </row>
    <row r="5" spans="2:13" ht="15.75" thickBot="1" x14ac:dyDescent="0.25">
      <c r="B5" t="s">
        <v>4</v>
      </c>
      <c r="F5" s="29">
        <v>8597101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7">
        <v>8597101</v>
      </c>
      <c r="I7" t="s">
        <v>7</v>
      </c>
      <c r="M7" s="6">
        <v>-25791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8597101</v>
      </c>
      <c r="J11" t="s">
        <v>13</v>
      </c>
      <c r="M11" s="6">
        <f>SUM(M7+M8-M9)</f>
        <v>-25791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v>8597101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-2.999964755561206E-3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v>42399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26">
        <v>3.0000000000000001E-3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v>42368</v>
      </c>
    </row>
    <row r="23" spans="2:13" x14ac:dyDescent="0.2">
      <c r="C23" t="s">
        <v>25</v>
      </c>
      <c r="F23" s="27">
        <v>8597101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8597101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0">
        <v>-25791</v>
      </c>
      <c r="H31" t="s">
        <v>36</v>
      </c>
    </row>
    <row r="32" spans="2:13" x14ac:dyDescent="0.2">
      <c r="F32" s="31"/>
      <c r="I32" t="s">
        <v>37</v>
      </c>
      <c r="M32" s="8">
        <f>SUM(M11/M13)</f>
        <v>-2.999964755561206E-3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v>-25791</v>
      </c>
      <c r="H34" t="s">
        <v>40</v>
      </c>
      <c r="M34" s="20">
        <f>SUM(M32/M28)</f>
        <v>-2.999964755561206E-3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-0.29999647555612058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-0.29999647555612058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42370</v>
      </c>
      <c r="J41" s="1" t="s">
        <v>47</v>
      </c>
      <c r="K41" s="16">
        <v>42376</v>
      </c>
    </row>
    <row r="42" spans="2:13" x14ac:dyDescent="0.2">
      <c r="B42" s="1" t="s">
        <v>48</v>
      </c>
      <c r="C42" s="33" t="s">
        <v>58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60</v>
      </c>
    </row>
    <row r="45" spans="2:13" ht="14.25" customHeight="1" x14ac:dyDescent="0.2"/>
    <row r="49" customFormat="1" x14ac:dyDescent="0.2"/>
  </sheetData>
  <pageMargins left="0.7" right="0.7" top="0.75" bottom="0.75" header="0.3" footer="0.3"/>
  <pageSetup scale="7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 tint="0.39997558519241921"/>
    <pageSetUpPr fitToPage="1"/>
  </sheetPr>
  <dimension ref="B1:M49"/>
  <sheetViews>
    <sheetView workbookViewId="0">
      <selection sqref="A1:XFD1048576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23">
        <v>42401</v>
      </c>
      <c r="H3" t="s">
        <v>3</v>
      </c>
      <c r="K3" s="1"/>
      <c r="L3" s="12"/>
      <c r="M3" s="23">
        <v>42399</v>
      </c>
    </row>
    <row r="4" spans="2:13" x14ac:dyDescent="0.2">
      <c r="F4" s="24"/>
    </row>
    <row r="5" spans="2:13" ht="15.75" thickBot="1" x14ac:dyDescent="0.25">
      <c r="B5" t="s">
        <v>4</v>
      </c>
      <c r="F5" s="29">
        <v>9845697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7">
        <v>9845697</v>
      </c>
      <c r="I7" t="s">
        <v>7</v>
      </c>
      <c r="M7" s="6">
        <v>-44896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9845697</v>
      </c>
      <c r="J11" t="s">
        <v>13</v>
      </c>
      <c r="M11" s="6">
        <f>SUM(M7+M8-M9)</f>
        <v>-44896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v>9845697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-4.5599615750921444E-3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v>42401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26">
        <v>-4.5599999999999998E-3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v>42399</v>
      </c>
    </row>
    <row r="23" spans="2:13" x14ac:dyDescent="0.2">
      <c r="C23" t="s">
        <v>25</v>
      </c>
      <c r="F23" s="27">
        <v>9845697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9845697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0">
        <v>-44896</v>
      </c>
      <c r="H31" t="s">
        <v>36</v>
      </c>
    </row>
    <row r="32" spans="2:13" x14ac:dyDescent="0.2">
      <c r="F32" s="31"/>
      <c r="I32" t="s">
        <v>37</v>
      </c>
      <c r="M32" s="8">
        <f>SUM(M11/M13)</f>
        <v>-4.5599615750921444E-3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v>-44896</v>
      </c>
      <c r="H34" t="s">
        <v>40</v>
      </c>
      <c r="M34" s="20">
        <f>SUM(M32/M28)</f>
        <v>-4.5599615750921444E-3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-0.45599615750921446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-0.45599615750921446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42401</v>
      </c>
      <c r="J41" s="1" t="s">
        <v>47</v>
      </c>
      <c r="K41" s="16">
        <v>42405</v>
      </c>
    </row>
    <row r="42" spans="2:13" x14ac:dyDescent="0.2">
      <c r="B42" s="1" t="s">
        <v>48</v>
      </c>
      <c r="C42" s="33" t="s">
        <v>58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60</v>
      </c>
    </row>
    <row r="45" spans="2:13" ht="14.25" customHeight="1" x14ac:dyDescent="0.2"/>
    <row r="49" customFormat="1" x14ac:dyDescent="0.2"/>
  </sheetData>
  <pageMargins left="0.7" right="0.7" top="0.75" bottom="0.75" header="0.3" footer="0.3"/>
  <pageSetup scale="7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 tint="-0.249977111117893"/>
    <pageSetUpPr fitToPage="1"/>
  </sheetPr>
  <dimension ref="B1:M49"/>
  <sheetViews>
    <sheetView workbookViewId="0">
      <selection sqref="A1:XFD1048576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23">
        <v>42430</v>
      </c>
      <c r="H3" t="s">
        <v>3</v>
      </c>
      <c r="K3" s="1"/>
      <c r="L3" s="12"/>
      <c r="M3" s="23">
        <v>42401</v>
      </c>
    </row>
    <row r="4" spans="2:13" x14ac:dyDescent="0.2">
      <c r="F4" s="24"/>
    </row>
    <row r="5" spans="2:13" ht="15.75" thickBot="1" x14ac:dyDescent="0.25">
      <c r="B5" t="s">
        <v>4</v>
      </c>
      <c r="F5" s="29">
        <v>8422326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7">
        <v>8422326</v>
      </c>
      <c r="I7" t="s">
        <v>7</v>
      </c>
      <c r="M7" s="6">
        <v>-26025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8422326</v>
      </c>
      <c r="J11" t="s">
        <v>13</v>
      </c>
      <c r="M11" s="6">
        <f>SUM(M7+M8-M9)</f>
        <v>-26025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v>8422326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-3.0900015031477051E-3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v>42430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26">
        <v>-3.0899999999999999E-3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v>42401</v>
      </c>
    </row>
    <row r="23" spans="2:13" x14ac:dyDescent="0.2">
      <c r="C23" t="s">
        <v>25</v>
      </c>
      <c r="F23" s="27">
        <v>8422326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8422326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0">
        <v>-26025</v>
      </c>
      <c r="H31" t="s">
        <v>36</v>
      </c>
    </row>
    <row r="32" spans="2:13" x14ac:dyDescent="0.2">
      <c r="F32" s="31"/>
      <c r="I32" t="s">
        <v>37</v>
      </c>
      <c r="M32" s="8">
        <f>SUM(M11/M13)</f>
        <v>-3.0900015031477051E-3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v>-26025</v>
      </c>
      <c r="H34" t="s">
        <v>40</v>
      </c>
      <c r="M34" s="20">
        <f>SUM(M32/M28)</f>
        <v>-3.0900015031477051E-3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-0.30900015031477052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-0.30900015031477052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42430</v>
      </c>
      <c r="J41" s="1" t="s">
        <v>47</v>
      </c>
      <c r="K41" s="16">
        <v>42434</v>
      </c>
    </row>
    <row r="42" spans="2:13" x14ac:dyDescent="0.2">
      <c r="B42" s="1" t="s">
        <v>48</v>
      </c>
      <c r="C42" s="33" t="s">
        <v>58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60</v>
      </c>
    </row>
    <row r="45" spans="2:13" ht="14.25" customHeight="1" x14ac:dyDescent="0.2"/>
    <row r="49" customFormat="1" x14ac:dyDescent="0.2"/>
  </sheetData>
  <pageMargins left="0.7" right="0.7" top="0.75" bottom="0.75" header="0.3" footer="0.3"/>
  <pageSetup scale="73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  <pageSetUpPr fitToPage="1"/>
  </sheetPr>
  <dimension ref="B1:M49"/>
  <sheetViews>
    <sheetView workbookViewId="0">
      <selection activeCell="F34" sqref="F34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23">
        <v>42461</v>
      </c>
      <c r="H3" t="s">
        <v>3</v>
      </c>
      <c r="K3" s="1"/>
      <c r="L3" s="12"/>
      <c r="M3" s="23">
        <v>42430</v>
      </c>
    </row>
    <row r="4" spans="2:13" x14ac:dyDescent="0.2">
      <c r="F4" s="24"/>
    </row>
    <row r="5" spans="2:13" ht="15.75" thickBot="1" x14ac:dyDescent="0.25">
      <c r="B5" t="s">
        <v>4</v>
      </c>
      <c r="F5" s="29">
        <v>8477829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7">
        <v>8477829</v>
      </c>
      <c r="I7" t="s">
        <v>7</v>
      </c>
      <c r="M7" s="6">
        <v>-46374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8477829</v>
      </c>
      <c r="J11" t="s">
        <v>13</v>
      </c>
      <c r="M11" s="6">
        <f>SUM(M7+M8-M9)</f>
        <v>-46374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v>8477829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-5.4700324811930035E-3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v>42461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26">
        <v>-5.47E-3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v>42430</v>
      </c>
    </row>
    <row r="23" spans="2:13" x14ac:dyDescent="0.2">
      <c r="C23" t="s">
        <v>25</v>
      </c>
      <c r="F23" s="27">
        <v>8477829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8477829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0">
        <v>-46374</v>
      </c>
      <c r="H31" t="s">
        <v>36</v>
      </c>
    </row>
    <row r="32" spans="2:13" x14ac:dyDescent="0.2">
      <c r="F32" s="31"/>
      <c r="I32" t="s">
        <v>37</v>
      </c>
      <c r="M32" s="8">
        <f>SUM(M11/M13)</f>
        <v>-5.4700324811930035E-3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v>-46374</v>
      </c>
      <c r="H34" t="s">
        <v>40</v>
      </c>
      <c r="M34" s="20">
        <f>SUM(M32/M28)</f>
        <v>-5.4700324811930035E-3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-0.54700324811930034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-0.54700324811930034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42461</v>
      </c>
      <c r="J41" s="1" t="s">
        <v>47</v>
      </c>
      <c r="K41" s="16">
        <v>42467</v>
      </c>
    </row>
    <row r="42" spans="2:13" x14ac:dyDescent="0.2">
      <c r="B42" s="1" t="s">
        <v>48</v>
      </c>
      <c r="C42" s="33" t="s">
        <v>58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60</v>
      </c>
    </row>
    <row r="45" spans="2:13" ht="14.25" customHeight="1" x14ac:dyDescent="0.2"/>
    <row r="49" customFormat="1" x14ac:dyDescent="0.2"/>
  </sheetData>
  <pageMargins left="0.7" right="0.7" top="0.75" bottom="0.75" header="0.3" footer="0.3"/>
  <pageSetup scale="76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FF"/>
    <pageSetUpPr fitToPage="1"/>
  </sheetPr>
  <dimension ref="B1:M49"/>
  <sheetViews>
    <sheetView topLeftCell="A4" workbookViewId="0">
      <selection activeCell="F34" sqref="F34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23">
        <v>42491</v>
      </c>
      <c r="H3" t="s">
        <v>3</v>
      </c>
      <c r="K3" s="1"/>
      <c r="L3" s="12"/>
      <c r="M3" s="23">
        <v>42461</v>
      </c>
    </row>
    <row r="4" spans="2:13" x14ac:dyDescent="0.2">
      <c r="F4" s="24"/>
    </row>
    <row r="5" spans="2:13" ht="15.75" thickBot="1" x14ac:dyDescent="0.25">
      <c r="B5" t="s">
        <v>4</v>
      </c>
      <c r="F5" s="29">
        <v>8907137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v>8907137</v>
      </c>
      <c r="I7" t="s">
        <v>7</v>
      </c>
      <c r="M7" s="6">
        <v>-61459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8907137</v>
      </c>
      <c r="J11" t="s">
        <v>13</v>
      </c>
      <c r="M11" s="6">
        <f>SUM(M7+M8-M9)</f>
        <v>-61459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v>8907137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-6.8999724602866221E-3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v>42491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26">
        <v>-6.8999999999999999E-3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v>42461</v>
      </c>
    </row>
    <row r="23" spans="2:13" x14ac:dyDescent="0.2">
      <c r="C23" t="s">
        <v>25</v>
      </c>
      <c r="F23" s="27">
        <v>8907137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8907137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0">
        <v>-61459</v>
      </c>
      <c r="H31" t="s">
        <v>36</v>
      </c>
    </row>
    <row r="32" spans="2:13" x14ac:dyDescent="0.2">
      <c r="F32" s="31"/>
      <c r="I32" t="s">
        <v>37</v>
      </c>
      <c r="M32" s="8">
        <f>SUM(M11/M13)</f>
        <v>-6.8999724602866221E-3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v>-61459</v>
      </c>
      <c r="H34" t="s">
        <v>40</v>
      </c>
      <c r="M34" s="20">
        <f>SUM(M32/M28)</f>
        <v>-6.8999724602866221E-3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-0.68999724602866219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-0.68999724602866219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42491</v>
      </c>
      <c r="J41" s="1" t="s">
        <v>47</v>
      </c>
      <c r="K41" s="16">
        <v>42496</v>
      </c>
    </row>
    <row r="42" spans="2:13" x14ac:dyDescent="0.2">
      <c r="B42" s="1" t="s">
        <v>48</v>
      </c>
      <c r="C42" s="33" t="s">
        <v>58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60</v>
      </c>
    </row>
    <row r="45" spans="2:13" ht="14.25" customHeight="1" x14ac:dyDescent="0.2"/>
    <row r="49" customFormat="1" x14ac:dyDescent="0.2"/>
  </sheetData>
  <pageMargins left="0.7" right="0.7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M43"/>
  <sheetViews>
    <sheetView workbookViewId="0">
      <selection sqref="A1:XFD1048576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17">
        <v>41729</v>
      </c>
      <c r="H3" t="s">
        <v>3</v>
      </c>
      <c r="K3" s="1"/>
      <c r="L3" s="12"/>
      <c r="M3" s="17">
        <v>41671</v>
      </c>
    </row>
    <row r="5" spans="2:13" ht="15.75" thickBot="1" x14ac:dyDescent="0.25">
      <c r="B5" t="s">
        <v>4</v>
      </c>
      <c r="F5" s="3">
        <v>7810213</v>
      </c>
      <c r="H5" t="s">
        <v>5</v>
      </c>
    </row>
    <row r="6" spans="2:13" ht="15.75" thickTop="1" x14ac:dyDescent="0.2">
      <c r="F6" s="2"/>
    </row>
    <row r="7" spans="2:13" ht="15.75" thickBot="1" x14ac:dyDescent="0.25">
      <c r="B7" t="s">
        <v>6</v>
      </c>
      <c r="F7" s="5">
        <v>7810213</v>
      </c>
      <c r="I7" t="s">
        <v>7</v>
      </c>
      <c r="M7" s="6">
        <v>7029</v>
      </c>
    </row>
    <row r="8" spans="2:13" ht="15.75" thickTop="1" x14ac:dyDescent="0.2">
      <c r="F8" s="2"/>
      <c r="I8" t="s">
        <v>8</v>
      </c>
      <c r="M8" s="7">
        <f>F37</f>
        <v>0</v>
      </c>
    </row>
    <row r="9" spans="2:13" x14ac:dyDescent="0.2">
      <c r="B9" t="s">
        <v>9</v>
      </c>
      <c r="F9" s="5">
        <v>0</v>
      </c>
      <c r="I9" t="s">
        <v>10</v>
      </c>
      <c r="M9" s="4">
        <v>0</v>
      </c>
    </row>
    <row r="10" spans="2:13" x14ac:dyDescent="0.2">
      <c r="F10" s="2"/>
      <c r="I10" t="s">
        <v>11</v>
      </c>
      <c r="M10" s="4"/>
    </row>
    <row r="11" spans="2:13" ht="15.75" thickBot="1" x14ac:dyDescent="0.25">
      <c r="B11" t="s">
        <v>12</v>
      </c>
      <c r="F11" s="3">
        <f>SUM(F7+F9)</f>
        <v>7810213</v>
      </c>
      <c r="J11" t="s">
        <v>13</v>
      </c>
      <c r="M11" s="6">
        <f>SUM(M7+M8-M9)</f>
        <v>7029</v>
      </c>
    </row>
    <row r="12" spans="2:13" ht="15.75" thickTop="1" x14ac:dyDescent="0.2">
      <c r="F12" s="2"/>
    </row>
    <row r="13" spans="2:13" ht="15.75" thickBot="1" x14ac:dyDescent="0.25">
      <c r="B13" t="s">
        <v>14</v>
      </c>
      <c r="F13" s="2"/>
      <c r="H13" t="s">
        <v>15</v>
      </c>
      <c r="M13" s="3">
        <v>7810213</v>
      </c>
    </row>
    <row r="14" spans="2:13" ht="16.5" thickTop="1" thickBot="1" x14ac:dyDescent="0.25">
      <c r="B14" t="s">
        <v>16</v>
      </c>
      <c r="F14" s="3">
        <f>SUM(F5-F11)</f>
        <v>0</v>
      </c>
    </row>
    <row r="15" spans="2:13" ht="15.75" thickTop="1" x14ac:dyDescent="0.2">
      <c r="B15" s="1"/>
      <c r="C15" s="1"/>
      <c r="D15" s="1"/>
      <c r="E15" s="1"/>
      <c r="F15" s="1"/>
      <c r="H15" t="s">
        <v>17</v>
      </c>
    </row>
    <row r="16" spans="2:13" x14ac:dyDescent="0.2">
      <c r="B16" s="1"/>
      <c r="C16" s="1"/>
      <c r="D16" s="1"/>
      <c r="E16" s="1"/>
      <c r="F16" s="1"/>
      <c r="I16" t="s">
        <v>18</v>
      </c>
      <c r="M16" s="8">
        <f>SUM(M7/M13)</f>
        <v>8.9997545521485779E-4</v>
      </c>
    </row>
    <row r="18" spans="2:13" x14ac:dyDescent="0.2">
      <c r="B18" s="1" t="s">
        <v>19</v>
      </c>
      <c r="C18" s="1"/>
      <c r="D18" s="1"/>
      <c r="F18" s="17">
        <v>41729</v>
      </c>
      <c r="H18" s="1" t="s">
        <v>20</v>
      </c>
    </row>
    <row r="19" spans="2:13" x14ac:dyDescent="0.2">
      <c r="F19" s="14"/>
    </row>
    <row r="20" spans="2:13" x14ac:dyDescent="0.2">
      <c r="B20" t="s">
        <v>21</v>
      </c>
      <c r="F20" s="8">
        <v>8.9999999999999998E-4</v>
      </c>
      <c r="H20" t="s">
        <v>22</v>
      </c>
      <c r="M20" s="9">
        <v>0</v>
      </c>
    </row>
    <row r="22" spans="2:13" x14ac:dyDescent="0.2">
      <c r="B22" t="s">
        <v>23</v>
      </c>
      <c r="H22" t="s">
        <v>24</v>
      </c>
      <c r="L22" s="13"/>
      <c r="M22" s="17">
        <v>41699</v>
      </c>
    </row>
    <row r="23" spans="2:13" x14ac:dyDescent="0.2">
      <c r="C23" t="s">
        <v>25</v>
      </c>
      <c r="F23" s="5">
        <v>7810213</v>
      </c>
    </row>
    <row r="24" spans="2:13" x14ac:dyDescent="0.2">
      <c r="F24" s="2"/>
      <c r="H24" t="s">
        <v>26</v>
      </c>
    </row>
    <row r="25" spans="2:13" x14ac:dyDescent="0.2">
      <c r="B25" t="s">
        <v>27</v>
      </c>
      <c r="F25" s="5">
        <v>0</v>
      </c>
      <c r="I25" t="s">
        <v>28</v>
      </c>
      <c r="M25" s="10">
        <v>0</v>
      </c>
    </row>
    <row r="26" spans="2:13" x14ac:dyDescent="0.2">
      <c r="F26" s="2"/>
    </row>
    <row r="27" spans="2:13" x14ac:dyDescent="0.2">
      <c r="B27" t="s">
        <v>29</v>
      </c>
      <c r="F27" s="2"/>
      <c r="H27" t="s">
        <v>30</v>
      </c>
    </row>
    <row r="28" spans="2:13" ht="15.75" thickBot="1" x14ac:dyDescent="0.25">
      <c r="C28" t="s">
        <v>31</v>
      </c>
      <c r="F28" s="3">
        <f>SUM(F23-F25)</f>
        <v>7810213</v>
      </c>
      <c r="H28" t="s">
        <v>32</v>
      </c>
      <c r="M28" s="9">
        <f>SUM(1-M20)</f>
        <v>1</v>
      </c>
    </row>
    <row r="29" spans="2:13" ht="15.75" thickTop="1" x14ac:dyDescent="0.2">
      <c r="I29" t="s">
        <v>33</v>
      </c>
    </row>
    <row r="30" spans="2:13" x14ac:dyDescent="0.2">
      <c r="B30" t="s">
        <v>34</v>
      </c>
    </row>
    <row r="31" spans="2:13" x14ac:dyDescent="0.2">
      <c r="C31" t="s">
        <v>35</v>
      </c>
      <c r="F31" s="7">
        <v>7029</v>
      </c>
      <c r="H31" t="s">
        <v>36</v>
      </c>
    </row>
    <row r="32" spans="2:13" x14ac:dyDescent="0.2">
      <c r="F32" s="4"/>
      <c r="I32" t="s">
        <v>37</v>
      </c>
      <c r="M32" s="8">
        <f>SUM(M11/M13)</f>
        <v>8.9997545521485779E-4</v>
      </c>
    </row>
    <row r="33" spans="2:13" x14ac:dyDescent="0.2">
      <c r="B33" t="s">
        <v>38</v>
      </c>
      <c r="F33" s="4"/>
    </row>
    <row r="34" spans="2:13" x14ac:dyDescent="0.2">
      <c r="C34" t="s">
        <v>39</v>
      </c>
      <c r="F34" s="7">
        <v>7029</v>
      </c>
      <c r="H34" t="s">
        <v>40</v>
      </c>
      <c r="M34" s="20">
        <f>SUM(M32/M28)</f>
        <v>8.9997545521485779E-4</v>
      </c>
    </row>
    <row r="35" spans="2:13" x14ac:dyDescent="0.2">
      <c r="F35" s="4"/>
    </row>
    <row r="36" spans="2:13" x14ac:dyDescent="0.2">
      <c r="B36" t="s">
        <v>41</v>
      </c>
      <c r="F36" s="4"/>
      <c r="H36" t="s">
        <v>42</v>
      </c>
      <c r="M36" s="11">
        <f>SUM(M34*100)</f>
        <v>8.9997545521485783E-2</v>
      </c>
    </row>
    <row r="37" spans="2:13" ht="15.75" thickBot="1" x14ac:dyDescent="0.25">
      <c r="C37" t="s">
        <v>43</v>
      </c>
      <c r="F37" s="6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8.9997545521485783E-2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41699</v>
      </c>
      <c r="J41" s="1" t="s">
        <v>47</v>
      </c>
      <c r="K41" s="16">
        <v>41708</v>
      </c>
    </row>
    <row r="42" spans="2:13" x14ac:dyDescent="0.2">
      <c r="B42" s="1" t="s">
        <v>48</v>
      </c>
      <c r="C42" s="1" t="s">
        <v>49</v>
      </c>
      <c r="D42" s="1"/>
      <c r="E42" s="1"/>
      <c r="G42" s="1" t="s">
        <v>50</v>
      </c>
      <c r="H42" s="1" t="s">
        <v>51</v>
      </c>
      <c r="I42" s="1"/>
      <c r="J42" s="1"/>
      <c r="K42" s="21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18" t="s">
        <v>54</v>
      </c>
    </row>
  </sheetData>
  <pageMargins left="0.7" right="0.7" top="0.75" bottom="0.75" header="0.3" footer="0.3"/>
  <pageSetup scale="73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5" tint="-0.249977111117893"/>
    <pageSetUpPr fitToPage="1"/>
  </sheetPr>
  <dimension ref="B1:M45"/>
  <sheetViews>
    <sheetView topLeftCell="A16" workbookViewId="0">
      <selection activeCell="H41" sqref="H41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23">
        <v>42522</v>
      </c>
      <c r="H3" t="s">
        <v>3</v>
      </c>
      <c r="K3" s="1"/>
      <c r="L3" s="12"/>
      <c r="M3" s="23">
        <v>42491</v>
      </c>
    </row>
    <row r="4" spans="2:13" x14ac:dyDescent="0.2">
      <c r="F4" s="24"/>
    </row>
    <row r="5" spans="2:13" ht="15.75" thickBot="1" x14ac:dyDescent="0.25">
      <c r="B5" t="s">
        <v>4</v>
      </c>
      <c r="F5" s="29">
        <v>9498221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v>9498221</v>
      </c>
      <c r="I7" t="s">
        <v>7</v>
      </c>
      <c r="M7" s="6">
        <v>-59649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9498221</v>
      </c>
      <c r="J11" t="s">
        <v>13</v>
      </c>
      <c r="M11" s="6">
        <f>SUM(M7+M8-M9)</f>
        <v>-59649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v>9498221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-6.2800181212881862E-3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v>42522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26">
        <v>-6.28E-3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v>42491</v>
      </c>
    </row>
    <row r="23" spans="2:13" x14ac:dyDescent="0.2">
      <c r="C23" t="s">
        <v>25</v>
      </c>
      <c r="F23" s="27">
        <v>9498221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9498221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0">
        <v>-59649</v>
      </c>
      <c r="H31" t="s">
        <v>36</v>
      </c>
    </row>
    <row r="32" spans="2:13" x14ac:dyDescent="0.2">
      <c r="F32" s="31"/>
      <c r="I32" t="s">
        <v>37</v>
      </c>
      <c r="M32" s="8">
        <f>SUM(M11/M13)</f>
        <v>-6.2800181212881862E-3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v>-59649</v>
      </c>
      <c r="H34" t="s">
        <v>40</v>
      </c>
      <c r="M34" s="20">
        <f>SUM(M32/M28)</f>
        <v>-6.2800181212881862E-3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-0.62800181212881867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-0.62800181212881867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42522</v>
      </c>
      <c r="J41" s="1" t="s">
        <v>47</v>
      </c>
      <c r="K41" s="16">
        <v>42527</v>
      </c>
    </row>
    <row r="42" spans="2:13" x14ac:dyDescent="0.2">
      <c r="B42" s="1" t="s">
        <v>48</v>
      </c>
      <c r="C42" s="33" t="s">
        <v>58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60</v>
      </c>
    </row>
    <row r="45" spans="2:13" ht="14.25" customHeight="1" x14ac:dyDescent="0.2"/>
  </sheetData>
  <pageMargins left="0.7" right="0.7" top="0.75" bottom="0.75" header="0.3" footer="0.3"/>
  <pageSetup scale="76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0000"/>
    <pageSetUpPr fitToPage="1"/>
  </sheetPr>
  <dimension ref="B1:M45"/>
  <sheetViews>
    <sheetView workbookViewId="0">
      <selection activeCell="H14" sqref="H14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23">
        <v>42552</v>
      </c>
      <c r="H3" t="s">
        <v>3</v>
      </c>
      <c r="K3" s="1"/>
      <c r="L3" s="12"/>
      <c r="M3" s="23">
        <v>42522</v>
      </c>
    </row>
    <row r="4" spans="2:13" x14ac:dyDescent="0.2">
      <c r="F4" s="24"/>
    </row>
    <row r="5" spans="2:13" ht="15.75" thickBot="1" x14ac:dyDescent="0.25">
      <c r="B5" t="s">
        <v>4</v>
      </c>
      <c r="F5" s="29">
        <v>8291733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v>8291733</v>
      </c>
      <c r="I7" t="s">
        <v>7</v>
      </c>
      <c r="M7" s="6">
        <v>-52735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8291733</v>
      </c>
      <c r="J11" t="s">
        <v>13</v>
      </c>
      <c r="M11" s="6">
        <f>SUM(M7+M8-M9)</f>
        <v>-52735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v>8291733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-6.3599491204070369E-3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v>42552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26">
        <v>-6.3600000000000002E-3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v>42522</v>
      </c>
    </row>
    <row r="23" spans="2:13" x14ac:dyDescent="0.2">
      <c r="C23" t="s">
        <v>25</v>
      </c>
      <c r="F23" s="27">
        <v>8291733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8291733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0">
        <v>-52735</v>
      </c>
      <c r="H31" t="s">
        <v>36</v>
      </c>
    </row>
    <row r="32" spans="2:13" x14ac:dyDescent="0.2">
      <c r="F32" s="31"/>
      <c r="I32" t="s">
        <v>37</v>
      </c>
      <c r="M32" s="8">
        <f>SUM(M11/M13)</f>
        <v>-6.3599491204070369E-3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v>-52735</v>
      </c>
      <c r="H34" t="s">
        <v>40</v>
      </c>
      <c r="M34" s="20">
        <f>SUM(M32/M28)</f>
        <v>-6.3599491204070369E-3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-0.63599491204070369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-0.63599491204070369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42552</v>
      </c>
      <c r="J41" s="1" t="s">
        <v>47</v>
      </c>
      <c r="K41" s="16">
        <v>42557</v>
      </c>
    </row>
    <row r="42" spans="2:13" x14ac:dyDescent="0.2">
      <c r="B42" s="1" t="s">
        <v>48</v>
      </c>
      <c r="C42" s="33" t="s">
        <v>58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60</v>
      </c>
    </row>
    <row r="45" spans="2:13" ht="14.25" customHeight="1" x14ac:dyDescent="0.2"/>
  </sheetData>
  <pageMargins left="0.7" right="0.7" top="0.75" bottom="0.75" header="0.3" footer="0.3"/>
  <pageSetup scale="73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  <pageSetUpPr fitToPage="1"/>
  </sheetPr>
  <dimension ref="B1:M45"/>
  <sheetViews>
    <sheetView workbookViewId="0">
      <selection activeCell="F3" sqref="F3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23">
        <v>42598</v>
      </c>
      <c r="H3" t="s">
        <v>3</v>
      </c>
      <c r="K3" s="1"/>
      <c r="L3" s="12"/>
      <c r="M3" s="23">
        <v>42567</v>
      </c>
    </row>
    <row r="4" spans="2:13" x14ac:dyDescent="0.2">
      <c r="F4" s="24"/>
    </row>
    <row r="5" spans="2:13" ht="15.75" thickBot="1" x14ac:dyDescent="0.25">
      <c r="B5" t="s">
        <v>4</v>
      </c>
      <c r="F5" s="29">
        <v>8666304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v>8666304</v>
      </c>
      <c r="I7" t="s">
        <v>7</v>
      </c>
      <c r="M7" s="6">
        <v>-37958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8666304</v>
      </c>
      <c r="J11" t="s">
        <v>13</v>
      </c>
      <c r="M11" s="6">
        <f>SUM(M7+M8-M9)</f>
        <v>-37958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v>8666304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-4.37995251493601E-3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v>42598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26">
        <v>-4.3800000000000002E-3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v>42567</v>
      </c>
    </row>
    <row r="23" spans="2:13" x14ac:dyDescent="0.2">
      <c r="C23" t="s">
        <v>25</v>
      </c>
      <c r="F23" s="27">
        <v>8666304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8666304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0">
        <v>-37958</v>
      </c>
      <c r="H31" t="s">
        <v>36</v>
      </c>
    </row>
    <row r="32" spans="2:13" x14ac:dyDescent="0.2">
      <c r="F32" s="31"/>
      <c r="I32" t="s">
        <v>37</v>
      </c>
      <c r="M32" s="8">
        <f>SUM(M11/M13)</f>
        <v>-4.37995251493601E-3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v>-37958</v>
      </c>
      <c r="H34" t="s">
        <v>40</v>
      </c>
      <c r="M34" s="20">
        <f>SUM(M32/M28)</f>
        <v>-4.37995251493601E-3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-0.43799525149360097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-0.43799525149360097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42583</v>
      </c>
      <c r="J41" s="1" t="s">
        <v>47</v>
      </c>
      <c r="K41" s="16">
        <v>42590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  <pageSetUpPr fitToPage="1"/>
  </sheetPr>
  <dimension ref="B1:M45"/>
  <sheetViews>
    <sheetView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42643</v>
      </c>
      <c r="H3" t="s">
        <v>3</v>
      </c>
      <c r="K3" s="1"/>
      <c r="L3" s="12"/>
      <c r="M3" s="23">
        <f>+F3-31</f>
        <v>42612</v>
      </c>
    </row>
    <row r="4" spans="2:13" x14ac:dyDescent="0.2">
      <c r="F4" s="24"/>
    </row>
    <row r="5" spans="2:13" ht="15.75" thickBot="1" x14ac:dyDescent="0.25">
      <c r="B5" t="s">
        <v>4</v>
      </c>
      <c r="F5" s="36">
        <v>10509953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10509953</v>
      </c>
      <c r="I7" t="s">
        <v>7</v>
      </c>
      <c r="M7" s="6">
        <f>+F31</f>
        <v>-39517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10509953</v>
      </c>
      <c r="J11" t="s">
        <v>13</v>
      </c>
      <c r="M11" s="6">
        <f>SUM(M7+M8-M9)</f>
        <v>-39517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10509953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-3.7599597257951581E-3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42643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-3.7599999999999999E-3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42612</v>
      </c>
    </row>
    <row r="23" spans="2:13" x14ac:dyDescent="0.2">
      <c r="C23" t="s">
        <v>25</v>
      </c>
      <c r="F23" s="27">
        <f>+F11</f>
        <v>10509953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10509953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-39517</v>
      </c>
      <c r="H31" t="s">
        <v>36</v>
      </c>
    </row>
    <row r="32" spans="2:13" x14ac:dyDescent="0.2">
      <c r="F32" s="31"/>
      <c r="I32" t="s">
        <v>37</v>
      </c>
      <c r="M32" s="8">
        <f>SUM(M11/M13)</f>
        <v>-3.7599597257951581E-3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-39517</v>
      </c>
      <c r="H34" t="s">
        <v>40</v>
      </c>
      <c r="M34" s="20">
        <f>SUM(M32/M28)</f>
        <v>-3.7599597257951581E-3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-0.37599597257951584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-0.37599597257951584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42614</v>
      </c>
      <c r="J41" s="1" t="s">
        <v>47</v>
      </c>
      <c r="K41" s="40">
        <v>42621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0000"/>
    <pageSetUpPr fitToPage="1"/>
  </sheetPr>
  <dimension ref="B1:M45"/>
  <sheetViews>
    <sheetView workbookViewId="0">
      <selection activeCell="F3" sqref="F3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42659</v>
      </c>
      <c r="H3" t="s">
        <v>3</v>
      </c>
      <c r="K3" s="1"/>
      <c r="L3" s="12"/>
      <c r="M3" s="23">
        <f>+F3-31</f>
        <v>42628</v>
      </c>
    </row>
    <row r="4" spans="2:13" x14ac:dyDescent="0.2">
      <c r="F4" s="24"/>
    </row>
    <row r="5" spans="2:13" ht="15.75" thickBot="1" x14ac:dyDescent="0.25">
      <c r="B5" t="s">
        <v>4</v>
      </c>
      <c r="F5" s="36">
        <v>8244816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8244816</v>
      </c>
      <c r="I7" t="s">
        <v>7</v>
      </c>
      <c r="M7" s="6">
        <f>+F31</f>
        <v>-31578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8244816</v>
      </c>
      <c r="J11" t="s">
        <v>13</v>
      </c>
      <c r="M11" s="6">
        <f>SUM(M7+M8-M9)</f>
        <v>-31578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8244816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-3.830043023397975E-3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42659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-3.8300000000000001E-3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42628</v>
      </c>
    </row>
    <row r="23" spans="2:13" x14ac:dyDescent="0.2">
      <c r="C23" t="s">
        <v>25</v>
      </c>
      <c r="F23" s="27">
        <f>+F11</f>
        <v>8244816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8244816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-31578</v>
      </c>
      <c r="H31" t="s">
        <v>36</v>
      </c>
    </row>
    <row r="32" spans="2:13" x14ac:dyDescent="0.2">
      <c r="F32" s="31"/>
      <c r="I32" t="s">
        <v>37</v>
      </c>
      <c r="M32" s="8">
        <f>SUM(M11/M13)</f>
        <v>-3.830043023397975E-3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-31578</v>
      </c>
      <c r="H34" t="s">
        <v>40</v>
      </c>
      <c r="M34" s="20">
        <f>SUM(M32/M28)</f>
        <v>-3.830043023397975E-3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-0.38300430233979749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-0.38300430233979749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42644</v>
      </c>
      <c r="J41" s="1" t="s">
        <v>47</v>
      </c>
      <c r="K41" s="40">
        <v>42649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0000"/>
    <pageSetUpPr fitToPage="1"/>
  </sheetPr>
  <dimension ref="B1:M45"/>
  <sheetViews>
    <sheetView topLeftCell="A4"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42690</v>
      </c>
      <c r="H3" t="s">
        <v>3</v>
      </c>
      <c r="K3" s="1"/>
      <c r="L3" s="12"/>
      <c r="M3" s="23">
        <f>+F3-31</f>
        <v>42659</v>
      </c>
    </row>
    <row r="4" spans="2:13" x14ac:dyDescent="0.2">
      <c r="F4" s="24"/>
    </row>
    <row r="5" spans="2:13" ht="15.75" thickBot="1" x14ac:dyDescent="0.25">
      <c r="B5" t="s">
        <v>4</v>
      </c>
      <c r="F5" s="36">
        <v>8580449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8580449</v>
      </c>
      <c r="I7" t="s">
        <v>7</v>
      </c>
      <c r="M7" s="6">
        <f>+F31</f>
        <v>-39041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8580449</v>
      </c>
      <c r="J11" t="s">
        <v>13</v>
      </c>
      <c r="M11" s="6">
        <f>SUM(M7+M8-M9)</f>
        <v>-39041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8580449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-4.5499949944344401E-3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42690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-4.5500000000000002E-3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42659</v>
      </c>
    </row>
    <row r="23" spans="2:13" x14ac:dyDescent="0.2">
      <c r="C23" t="s">
        <v>25</v>
      </c>
      <c r="F23" s="27">
        <f>+F11</f>
        <v>8580449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8580449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-39041</v>
      </c>
      <c r="H31" t="s">
        <v>36</v>
      </c>
    </row>
    <row r="32" spans="2:13" x14ac:dyDescent="0.2">
      <c r="F32" s="31"/>
      <c r="I32" t="s">
        <v>37</v>
      </c>
      <c r="M32" s="8">
        <f>SUM(M11/M13)</f>
        <v>-4.5499949944344401E-3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-39041</v>
      </c>
      <c r="H34" t="s">
        <v>40</v>
      </c>
      <c r="M34" s="20">
        <f>SUM(M32/M28)</f>
        <v>-4.5499949944344401E-3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-0.45499949944344403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-0.45499949944344403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42675</v>
      </c>
      <c r="J41" s="1" t="s">
        <v>47</v>
      </c>
      <c r="K41" s="40">
        <v>42681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  <pageSetUpPr fitToPage="1"/>
  </sheetPr>
  <dimension ref="B1:M45"/>
  <sheetViews>
    <sheetView workbookViewId="0">
      <selection activeCell="F21" sqref="F21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42720</v>
      </c>
      <c r="H3" t="s">
        <v>3</v>
      </c>
      <c r="K3" s="1"/>
      <c r="L3" s="12"/>
      <c r="M3" s="23">
        <f>+F3-31</f>
        <v>42689</v>
      </c>
    </row>
    <row r="4" spans="2:13" x14ac:dyDescent="0.2">
      <c r="F4" s="24"/>
    </row>
    <row r="5" spans="2:13" ht="15.75" thickBot="1" x14ac:dyDescent="0.25">
      <c r="B5" t="s">
        <v>4</v>
      </c>
      <c r="F5" s="36">
        <v>8743285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8743285</v>
      </c>
      <c r="I7" t="s">
        <v>7</v>
      </c>
      <c r="M7" s="6">
        <f>+F31</f>
        <v>-49837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8743285</v>
      </c>
      <c r="J11" t="s">
        <v>13</v>
      </c>
      <c r="M11" s="6">
        <f>SUM(M7+M8-M9)</f>
        <v>-49837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8743285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-5.7000315098958802E-3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42720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5.7000000000000002E-3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42689</v>
      </c>
    </row>
    <row r="23" spans="2:13" x14ac:dyDescent="0.2">
      <c r="C23" t="s">
        <v>25</v>
      </c>
      <c r="F23" s="27">
        <f>+F11</f>
        <v>8743285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8743285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-49837</v>
      </c>
      <c r="H31" t="s">
        <v>36</v>
      </c>
    </row>
    <row r="32" spans="2:13" x14ac:dyDescent="0.2">
      <c r="F32" s="31"/>
      <c r="I32" t="s">
        <v>37</v>
      </c>
      <c r="M32" s="8">
        <f>SUM(M11/M13)</f>
        <v>-5.7000315098958802E-3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-49837</v>
      </c>
      <c r="H34" t="s">
        <v>40</v>
      </c>
      <c r="M34" s="20">
        <f>SUM(M32/M28)</f>
        <v>-5.7000315098958802E-3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-0.57000315098958798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-0.57000315098958798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42705</v>
      </c>
      <c r="J41" s="1" t="s">
        <v>47</v>
      </c>
      <c r="K41" s="40">
        <v>42712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0000"/>
    <pageSetUpPr fitToPage="1"/>
  </sheetPr>
  <dimension ref="B1:M45"/>
  <sheetViews>
    <sheetView workbookViewId="0">
      <selection activeCell="F21" sqref="F21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42720</v>
      </c>
      <c r="H3" t="s">
        <v>3</v>
      </c>
      <c r="K3" s="1"/>
      <c r="L3" s="12"/>
      <c r="M3" s="23">
        <f>+F3-31</f>
        <v>42689</v>
      </c>
    </row>
    <row r="4" spans="2:13" x14ac:dyDescent="0.2">
      <c r="F4" s="24"/>
    </row>
    <row r="5" spans="2:13" ht="15.75" thickBot="1" x14ac:dyDescent="0.25">
      <c r="B5" t="s">
        <v>4</v>
      </c>
      <c r="F5" s="36">
        <v>8743285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8743285</v>
      </c>
      <c r="I7" t="s">
        <v>7</v>
      </c>
      <c r="M7" s="6">
        <f>+F31</f>
        <v>-49837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8743285</v>
      </c>
      <c r="J11" t="s">
        <v>13</v>
      </c>
      <c r="M11" s="6">
        <f>SUM(M7+M8-M9)</f>
        <v>-49837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8743285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-5.7000315098958802E-3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42720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-5.7000000000000002E-3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42689</v>
      </c>
    </row>
    <row r="23" spans="2:13" x14ac:dyDescent="0.2">
      <c r="C23" t="s">
        <v>25</v>
      </c>
      <c r="F23" s="27">
        <f>+F11</f>
        <v>8743285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8743285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-49837</v>
      </c>
      <c r="H31" t="s">
        <v>36</v>
      </c>
    </row>
    <row r="32" spans="2:13" x14ac:dyDescent="0.2">
      <c r="F32" s="31"/>
      <c r="I32" t="s">
        <v>37</v>
      </c>
      <c r="M32" s="8">
        <f>SUM(M11/M13)</f>
        <v>-5.7000315098958802E-3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-49837</v>
      </c>
      <c r="H34" t="s">
        <v>40</v>
      </c>
      <c r="M34" s="20">
        <f>SUM(M32/M28)</f>
        <v>-5.7000315098958802E-3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-0.57000315098958798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-0.57000315098958798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42705</v>
      </c>
      <c r="J41" s="1" t="s">
        <v>47</v>
      </c>
      <c r="K41" s="40">
        <v>42712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0000"/>
    <pageSetUpPr fitToPage="1"/>
  </sheetPr>
  <dimension ref="B1:M45"/>
  <sheetViews>
    <sheetView workbookViewId="0">
      <selection activeCell="H41" sqref="H41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42766</v>
      </c>
      <c r="H3" t="s">
        <v>3</v>
      </c>
      <c r="K3" s="1"/>
      <c r="L3" s="12"/>
      <c r="M3" s="23">
        <f>+F3-31</f>
        <v>42735</v>
      </c>
    </row>
    <row r="4" spans="2:13" x14ac:dyDescent="0.2">
      <c r="F4" s="24"/>
    </row>
    <row r="5" spans="2:13" ht="15.75" thickBot="1" x14ac:dyDescent="0.25">
      <c r="B5" t="s">
        <v>4</v>
      </c>
      <c r="F5" s="36">
        <v>8242067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8242067</v>
      </c>
      <c r="I7" t="s">
        <v>7</v>
      </c>
      <c r="M7" s="6">
        <f>+F31</f>
        <v>-32309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8242067</v>
      </c>
      <c r="J11" t="s">
        <v>13</v>
      </c>
      <c r="M11" s="6">
        <f>SUM(M7+M8-M9)</f>
        <v>-32309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8242067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-3.9200118125708033E-3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42766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-3.9199999999999999E-3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42735</v>
      </c>
    </row>
    <row r="23" spans="2:13" x14ac:dyDescent="0.2">
      <c r="C23" t="s">
        <v>25</v>
      </c>
      <c r="F23" s="27">
        <f>+F11</f>
        <v>8242067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8242067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-32309</v>
      </c>
      <c r="H31" t="s">
        <v>36</v>
      </c>
    </row>
    <row r="32" spans="2:13" x14ac:dyDescent="0.2">
      <c r="F32" s="31"/>
      <c r="I32" t="s">
        <v>37</v>
      </c>
      <c r="M32" s="8">
        <f>SUM(M11/M13)</f>
        <v>-3.9200118125708033E-3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-32309</v>
      </c>
      <c r="H34" t="s">
        <v>40</v>
      </c>
      <c r="M34" s="20">
        <f>SUM(M32/M28)</f>
        <v>-3.9200118125708033E-3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-0.39200118125708033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-0.39200118125708033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42736</v>
      </c>
      <c r="J41" s="1" t="s">
        <v>47</v>
      </c>
      <c r="K41" s="40">
        <v>42744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0000"/>
    <pageSetUpPr fitToPage="1"/>
  </sheetPr>
  <dimension ref="B1:M45"/>
  <sheetViews>
    <sheetView workbookViewId="0">
      <selection activeCell="F32" sqref="F3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42783</v>
      </c>
      <c r="H3" t="s">
        <v>3</v>
      </c>
      <c r="K3" s="1"/>
      <c r="L3" s="12"/>
      <c r="M3" s="23">
        <f>+F3-31</f>
        <v>42752</v>
      </c>
    </row>
    <row r="4" spans="2:13" x14ac:dyDescent="0.2">
      <c r="F4" s="24"/>
    </row>
    <row r="5" spans="2:13" ht="15.75" thickBot="1" x14ac:dyDescent="0.25">
      <c r="B5" t="s">
        <v>4</v>
      </c>
      <c r="F5" s="36">
        <v>8033120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8033120</v>
      </c>
      <c r="I7" t="s">
        <v>7</v>
      </c>
      <c r="M7" s="6">
        <f>+F31</f>
        <v>-25947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8033120</v>
      </c>
      <c r="J11" t="s">
        <v>13</v>
      </c>
      <c r="M11" s="6">
        <f>SUM(M7+M8-M9)</f>
        <v>-25947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8033120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-3.2300027884557929E-3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42783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-3.2299999999999998E-3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42752</v>
      </c>
    </row>
    <row r="23" spans="2:13" x14ac:dyDescent="0.2">
      <c r="C23" t="s">
        <v>25</v>
      </c>
      <c r="F23" s="27">
        <f>+F11</f>
        <v>8033120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8033120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-25947</v>
      </c>
      <c r="H31" t="s">
        <v>36</v>
      </c>
    </row>
    <row r="32" spans="2:13" x14ac:dyDescent="0.2">
      <c r="F32" s="31"/>
      <c r="I32" t="s">
        <v>37</v>
      </c>
      <c r="M32" s="8">
        <f>SUM(M11/M13)</f>
        <v>-3.2300027884557929E-3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-25947</v>
      </c>
      <c r="H34" t="s">
        <v>40</v>
      </c>
      <c r="M34" s="20">
        <f>SUM(M32/M28)</f>
        <v>-3.2300027884557929E-3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-0.3230002788455793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-0.3230002788455793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42767</v>
      </c>
      <c r="J41" s="1" t="s">
        <v>47</v>
      </c>
      <c r="K41" s="40">
        <v>42408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B1:M43"/>
  <sheetViews>
    <sheetView topLeftCell="A4" workbookViewId="0">
      <selection sqref="A1:XFD1048576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17">
        <v>41759</v>
      </c>
      <c r="H3" t="s">
        <v>3</v>
      </c>
      <c r="K3" s="1"/>
      <c r="L3" s="12"/>
      <c r="M3" s="17">
        <v>41699</v>
      </c>
    </row>
    <row r="5" spans="2:13" ht="15.75" thickBot="1" x14ac:dyDescent="0.25">
      <c r="B5" t="s">
        <v>4</v>
      </c>
      <c r="F5" s="3">
        <v>8696198</v>
      </c>
      <c r="H5" t="s">
        <v>5</v>
      </c>
    </row>
    <row r="6" spans="2:13" ht="15.75" thickTop="1" x14ac:dyDescent="0.2">
      <c r="F6" s="2"/>
    </row>
    <row r="7" spans="2:13" ht="15.75" thickBot="1" x14ac:dyDescent="0.25">
      <c r="B7" t="s">
        <v>6</v>
      </c>
      <c r="F7" s="5">
        <v>8696198</v>
      </c>
      <c r="I7" t="s">
        <v>7</v>
      </c>
      <c r="M7" s="6">
        <v>7827</v>
      </c>
    </row>
    <row r="8" spans="2:13" ht="15.75" thickTop="1" x14ac:dyDescent="0.2">
      <c r="F8" s="2"/>
      <c r="I8" t="s">
        <v>8</v>
      </c>
      <c r="M8" s="7">
        <f>F37</f>
        <v>0</v>
      </c>
    </row>
    <row r="9" spans="2:13" x14ac:dyDescent="0.2">
      <c r="B9" t="s">
        <v>9</v>
      </c>
      <c r="F9" s="5">
        <v>0</v>
      </c>
      <c r="I9" t="s">
        <v>10</v>
      </c>
      <c r="M9" s="4">
        <v>0</v>
      </c>
    </row>
    <row r="10" spans="2:13" x14ac:dyDescent="0.2">
      <c r="F10" s="2"/>
      <c r="I10" t="s">
        <v>11</v>
      </c>
      <c r="M10" s="4"/>
    </row>
    <row r="11" spans="2:13" ht="15.75" thickBot="1" x14ac:dyDescent="0.25">
      <c r="B11" t="s">
        <v>12</v>
      </c>
      <c r="F11" s="3">
        <f>SUM(F7+F9)</f>
        <v>8696198</v>
      </c>
      <c r="J11" t="s">
        <v>13</v>
      </c>
      <c r="M11" s="6">
        <f>SUM(M7+M8-M9)</f>
        <v>7827</v>
      </c>
    </row>
    <row r="12" spans="2:13" ht="15.75" thickTop="1" x14ac:dyDescent="0.2">
      <c r="F12" s="2"/>
    </row>
    <row r="13" spans="2:13" ht="15.75" thickBot="1" x14ac:dyDescent="0.25">
      <c r="B13" t="s">
        <v>14</v>
      </c>
      <c r="F13" s="2"/>
      <c r="H13" t="s">
        <v>15</v>
      </c>
      <c r="M13" s="3">
        <v>8696198</v>
      </c>
    </row>
    <row r="14" spans="2:13" ht="16.5" thickTop="1" thickBot="1" x14ac:dyDescent="0.25">
      <c r="B14" t="s">
        <v>16</v>
      </c>
      <c r="F14" s="3">
        <f>SUM(F5-F11)</f>
        <v>0</v>
      </c>
    </row>
    <row r="15" spans="2:13" ht="15.75" thickTop="1" x14ac:dyDescent="0.2">
      <c r="B15" s="1"/>
      <c r="C15" s="1"/>
      <c r="D15" s="1"/>
      <c r="E15" s="1"/>
      <c r="F15" s="1"/>
      <c r="H15" t="s">
        <v>17</v>
      </c>
    </row>
    <row r="16" spans="2:13" x14ac:dyDescent="0.2">
      <c r="B16" s="1"/>
      <c r="C16" s="1"/>
      <c r="D16" s="1"/>
      <c r="E16" s="1"/>
      <c r="F16" s="1"/>
      <c r="I16" t="s">
        <v>18</v>
      </c>
      <c r="M16" s="8">
        <f>SUM(M7/M13)</f>
        <v>9.0004850395540667E-4</v>
      </c>
    </row>
    <row r="18" spans="2:13" x14ac:dyDescent="0.2">
      <c r="B18" s="1" t="s">
        <v>19</v>
      </c>
      <c r="C18" s="1"/>
      <c r="D18" s="1"/>
      <c r="F18" s="17">
        <v>41759</v>
      </c>
      <c r="H18" s="1" t="s">
        <v>20</v>
      </c>
    </row>
    <row r="19" spans="2:13" x14ac:dyDescent="0.2">
      <c r="F19" s="14"/>
    </row>
    <row r="20" spans="2:13" x14ac:dyDescent="0.2">
      <c r="B20" t="s">
        <v>21</v>
      </c>
      <c r="F20" s="8">
        <v>8.9999999999999998E-4</v>
      </c>
      <c r="H20" t="s">
        <v>22</v>
      </c>
      <c r="M20" s="9">
        <v>0</v>
      </c>
    </row>
    <row r="22" spans="2:13" x14ac:dyDescent="0.2">
      <c r="B22" t="s">
        <v>23</v>
      </c>
      <c r="H22" t="s">
        <v>24</v>
      </c>
      <c r="L22" s="13"/>
      <c r="M22" s="17">
        <v>41699</v>
      </c>
    </row>
    <row r="23" spans="2:13" x14ac:dyDescent="0.2">
      <c r="C23" t="s">
        <v>25</v>
      </c>
      <c r="F23" s="5">
        <v>8696198</v>
      </c>
    </row>
    <row r="24" spans="2:13" x14ac:dyDescent="0.2">
      <c r="F24" s="2"/>
      <c r="H24" t="s">
        <v>26</v>
      </c>
    </row>
    <row r="25" spans="2:13" x14ac:dyDescent="0.2">
      <c r="B25" t="s">
        <v>27</v>
      </c>
      <c r="F25" s="5">
        <v>0</v>
      </c>
      <c r="I25" t="s">
        <v>28</v>
      </c>
      <c r="M25" s="10">
        <v>0</v>
      </c>
    </row>
    <row r="26" spans="2:13" x14ac:dyDescent="0.2">
      <c r="F26" s="2"/>
    </row>
    <row r="27" spans="2:13" x14ac:dyDescent="0.2">
      <c r="B27" t="s">
        <v>29</v>
      </c>
      <c r="F27" s="2"/>
      <c r="H27" t="s">
        <v>30</v>
      </c>
    </row>
    <row r="28" spans="2:13" ht="15.75" thickBot="1" x14ac:dyDescent="0.25">
      <c r="C28" t="s">
        <v>31</v>
      </c>
      <c r="F28" s="3">
        <f>SUM(F23-F25)</f>
        <v>8696198</v>
      </c>
      <c r="H28" t="s">
        <v>32</v>
      </c>
      <c r="M28" s="9">
        <f>SUM(1-M20)</f>
        <v>1</v>
      </c>
    </row>
    <row r="29" spans="2:13" ht="15.75" thickTop="1" x14ac:dyDescent="0.2">
      <c r="I29" t="s">
        <v>33</v>
      </c>
    </row>
    <row r="30" spans="2:13" x14ac:dyDescent="0.2">
      <c r="B30" t="s">
        <v>34</v>
      </c>
    </row>
    <row r="31" spans="2:13" x14ac:dyDescent="0.2">
      <c r="C31" t="s">
        <v>35</v>
      </c>
      <c r="F31" s="7">
        <v>7827</v>
      </c>
      <c r="H31" t="s">
        <v>36</v>
      </c>
    </row>
    <row r="32" spans="2:13" x14ac:dyDescent="0.2">
      <c r="F32" s="4"/>
      <c r="I32" t="s">
        <v>37</v>
      </c>
      <c r="M32" s="8">
        <f>SUM(M11/M13)</f>
        <v>9.0004850395540667E-4</v>
      </c>
    </row>
    <row r="33" spans="2:13" x14ac:dyDescent="0.2">
      <c r="B33" t="s">
        <v>38</v>
      </c>
      <c r="F33" s="4"/>
    </row>
    <row r="34" spans="2:13" x14ac:dyDescent="0.2">
      <c r="C34" t="s">
        <v>39</v>
      </c>
      <c r="F34" s="7">
        <v>7827</v>
      </c>
      <c r="H34" t="s">
        <v>40</v>
      </c>
      <c r="M34" s="20">
        <f>SUM(M32/M28)</f>
        <v>9.0004850395540667E-4</v>
      </c>
    </row>
    <row r="35" spans="2:13" x14ac:dyDescent="0.2">
      <c r="F35" s="4"/>
    </row>
    <row r="36" spans="2:13" x14ac:dyDescent="0.2">
      <c r="B36" t="s">
        <v>41</v>
      </c>
      <c r="F36" s="4"/>
      <c r="H36" t="s">
        <v>42</v>
      </c>
      <c r="M36" s="11">
        <f>SUM(M34*100)</f>
        <v>9.0004850395540667E-2</v>
      </c>
    </row>
    <row r="37" spans="2:13" ht="15.75" thickBot="1" x14ac:dyDescent="0.25">
      <c r="C37" t="s">
        <v>43</v>
      </c>
      <c r="F37" s="6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9.0004850395540667E-2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41730</v>
      </c>
      <c r="J41" s="1" t="s">
        <v>47</v>
      </c>
      <c r="K41" s="16">
        <v>41738</v>
      </c>
    </row>
    <row r="42" spans="2:13" x14ac:dyDescent="0.2">
      <c r="B42" s="1" t="s">
        <v>48</v>
      </c>
      <c r="C42" s="1" t="s">
        <v>49</v>
      </c>
      <c r="D42" s="1"/>
      <c r="E42" s="1"/>
      <c r="G42" s="1" t="s">
        <v>50</v>
      </c>
      <c r="H42" s="1" t="s">
        <v>51</v>
      </c>
      <c r="I42" s="1"/>
      <c r="J42" s="1"/>
      <c r="K42" s="21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18" t="s">
        <v>54</v>
      </c>
    </row>
  </sheetData>
  <pageMargins left="0.7" right="0.7" top="0.75" bottom="0.75" header="0.3" footer="0.3"/>
  <pageSetup scale="73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0000"/>
    <pageSetUpPr fitToPage="1"/>
  </sheetPr>
  <dimension ref="B1:M45"/>
  <sheetViews>
    <sheetView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42811</v>
      </c>
      <c r="H3" t="s">
        <v>3</v>
      </c>
      <c r="K3" s="1"/>
      <c r="L3" s="12"/>
      <c r="M3" s="23">
        <f>+F3-31</f>
        <v>42780</v>
      </c>
    </row>
    <row r="4" spans="2:13" x14ac:dyDescent="0.2">
      <c r="F4" s="24"/>
    </row>
    <row r="5" spans="2:13" ht="15.75" thickBot="1" x14ac:dyDescent="0.25">
      <c r="B5" t="s">
        <v>4</v>
      </c>
      <c r="F5" s="36">
        <v>8938352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8938352</v>
      </c>
      <c r="I7" t="s">
        <v>7</v>
      </c>
      <c r="M7" s="6">
        <f>+F31</f>
        <v>-35575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8938352</v>
      </c>
      <c r="J11" t="s">
        <v>13</v>
      </c>
      <c r="M11" s="6">
        <f>SUM(M7+M8-M9)</f>
        <v>-35575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8938352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-3.9800401684784844E-3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42811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-3.98E-3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42780</v>
      </c>
    </row>
    <row r="23" spans="2:13" x14ac:dyDescent="0.2">
      <c r="C23" t="s">
        <v>25</v>
      </c>
      <c r="F23" s="27">
        <f>+F11</f>
        <v>8938352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8938352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-35575</v>
      </c>
      <c r="H31" t="s">
        <v>36</v>
      </c>
    </row>
    <row r="32" spans="2:13" x14ac:dyDescent="0.2">
      <c r="F32" s="31"/>
      <c r="I32" t="s">
        <v>37</v>
      </c>
      <c r="M32" s="8">
        <f>SUM(M11/M13)</f>
        <v>-3.9800401684784844E-3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-35575</v>
      </c>
      <c r="H34" t="s">
        <v>40</v>
      </c>
      <c r="M34" s="20">
        <f>SUM(M32/M28)</f>
        <v>-3.9800401684784844E-3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-0.39800401684784842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-0.39800401684784842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42795</v>
      </c>
      <c r="J41" s="1" t="s">
        <v>47</v>
      </c>
      <c r="K41" s="40">
        <v>42800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0000"/>
    <pageSetUpPr fitToPage="1"/>
  </sheetPr>
  <dimension ref="B1:M45"/>
  <sheetViews>
    <sheetView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42855</v>
      </c>
      <c r="H3" t="s">
        <v>3</v>
      </c>
      <c r="K3" s="1"/>
      <c r="L3" s="12"/>
      <c r="M3" s="23">
        <f>+F3-31</f>
        <v>42824</v>
      </c>
    </row>
    <row r="4" spans="2:13" x14ac:dyDescent="0.2">
      <c r="F4" s="24"/>
    </row>
    <row r="5" spans="2:13" ht="15.75" thickBot="1" x14ac:dyDescent="0.25">
      <c r="B5" t="s">
        <v>4</v>
      </c>
      <c r="F5" s="36">
        <v>9078928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9078928</v>
      </c>
      <c r="I7" t="s">
        <v>7</v>
      </c>
      <c r="M7" s="6">
        <f>+F31</f>
        <v>-67093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9078928</v>
      </c>
      <c r="J11" t="s">
        <v>13</v>
      </c>
      <c r="M11" s="6">
        <f>SUM(M7+M8-M9)</f>
        <v>-67093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9078928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-7.3899693884564343E-3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42855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-7.3899999999999999E-3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42824</v>
      </c>
    </row>
    <row r="23" spans="2:13" x14ac:dyDescent="0.2">
      <c r="C23" t="s">
        <v>25</v>
      </c>
      <c r="F23" s="27">
        <f>+F11</f>
        <v>9078928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9078928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-67093</v>
      </c>
      <c r="H31" t="s">
        <v>36</v>
      </c>
    </row>
    <row r="32" spans="2:13" x14ac:dyDescent="0.2">
      <c r="F32" s="31"/>
      <c r="I32" t="s">
        <v>37</v>
      </c>
      <c r="M32" s="8">
        <f>SUM(M11/M13)</f>
        <v>-7.3899693884564343E-3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-67093</v>
      </c>
      <c r="H34" t="s">
        <v>40</v>
      </c>
      <c r="M34" s="20">
        <f>SUM(M32/M28)</f>
        <v>-7.3899693884564343E-3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-0.73899693884564344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-0.73899693884564344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42826</v>
      </c>
      <c r="J41" s="1" t="s">
        <v>47</v>
      </c>
      <c r="K41" s="40">
        <v>42832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0000"/>
    <pageSetUpPr fitToPage="1"/>
  </sheetPr>
  <dimension ref="B1:M45"/>
  <sheetViews>
    <sheetView workbookViewId="0">
      <selection activeCell="F4" sqref="F4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42886</v>
      </c>
      <c r="H3" t="s">
        <v>3</v>
      </c>
      <c r="K3" s="1"/>
      <c r="L3" s="12"/>
      <c r="M3" s="23">
        <f>+F3-31</f>
        <v>42855</v>
      </c>
    </row>
    <row r="4" spans="2:13" x14ac:dyDescent="0.2">
      <c r="F4" s="24"/>
    </row>
    <row r="5" spans="2:13" ht="15.75" thickBot="1" x14ac:dyDescent="0.25">
      <c r="B5" t="s">
        <v>4</v>
      </c>
      <c r="F5" s="36">
        <v>7940203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7940203</v>
      </c>
      <c r="I7" t="s">
        <v>7</v>
      </c>
      <c r="M7" s="6">
        <f>+F31</f>
        <v>-38589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7940203</v>
      </c>
      <c r="J11" t="s">
        <v>13</v>
      </c>
      <c r="M11" s="6">
        <f>SUM(M7+M8-M9)</f>
        <v>-38589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7940203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-4.8599513135873223E-3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42886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-4.8599999999999997E-3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42855</v>
      </c>
    </row>
    <row r="23" spans="2:13" x14ac:dyDescent="0.2">
      <c r="C23" t="s">
        <v>25</v>
      </c>
      <c r="F23" s="27">
        <f>+F11</f>
        <v>7940203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7940203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-38589</v>
      </c>
      <c r="H31" t="s">
        <v>36</v>
      </c>
    </row>
    <row r="32" spans="2:13" x14ac:dyDescent="0.2">
      <c r="F32" s="31"/>
      <c r="I32" t="s">
        <v>37</v>
      </c>
      <c r="M32" s="8">
        <f>SUM(M11/M13)</f>
        <v>-4.8599513135873223E-3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-38589</v>
      </c>
      <c r="H34" t="s">
        <v>40</v>
      </c>
      <c r="M34" s="20">
        <f>SUM(M32/M28)</f>
        <v>-4.8599513135873223E-3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-0.48599513135873224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-0.48599513135873224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42856</v>
      </c>
      <c r="J41" s="1" t="s">
        <v>47</v>
      </c>
      <c r="K41" s="40">
        <v>42860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0000"/>
    <pageSetUpPr fitToPage="1"/>
  </sheetPr>
  <dimension ref="B1:M45"/>
  <sheetViews>
    <sheetView workbookViewId="0">
      <selection activeCell="F32" sqref="F3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42916</v>
      </c>
      <c r="H3" t="s">
        <v>3</v>
      </c>
      <c r="K3" s="1"/>
      <c r="L3" s="12"/>
      <c r="M3" s="23">
        <f>+F3-31</f>
        <v>42885</v>
      </c>
    </row>
    <row r="4" spans="2:13" x14ac:dyDescent="0.2">
      <c r="F4" s="24"/>
    </row>
    <row r="5" spans="2:13" ht="15.75" thickBot="1" x14ac:dyDescent="0.25">
      <c r="B5" t="s">
        <v>4</v>
      </c>
      <c r="F5" s="36">
        <v>8901365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8901365</v>
      </c>
      <c r="I7" t="s">
        <v>7</v>
      </c>
      <c r="M7" s="6">
        <f>+F31</f>
        <v>-47355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8901365</v>
      </c>
      <c r="J11" t="s">
        <v>13</v>
      </c>
      <c r="M11" s="6">
        <f>SUM(M7+M8-M9)</f>
        <v>-47355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8901365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-5.3199705887804847E-3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42916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-5.3200000000000001E-3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42885</v>
      </c>
    </row>
    <row r="23" spans="2:13" x14ac:dyDescent="0.2">
      <c r="C23" t="s">
        <v>25</v>
      </c>
      <c r="F23" s="27">
        <f>+F11</f>
        <v>8901365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8901365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-47355</v>
      </c>
      <c r="H31" t="s">
        <v>36</v>
      </c>
    </row>
    <row r="32" spans="2:13" x14ac:dyDescent="0.2">
      <c r="F32" s="31"/>
      <c r="I32" t="s">
        <v>37</v>
      </c>
      <c r="M32" s="8">
        <f>SUM(M11/M13)</f>
        <v>-5.3199705887804847E-3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-47355</v>
      </c>
      <c r="H34" t="s">
        <v>40</v>
      </c>
      <c r="M34" s="20">
        <f>SUM(M32/M28)</f>
        <v>-5.3199705887804847E-3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-0.53199705887804849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-0.53199705887804849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42887</v>
      </c>
      <c r="J41" s="1" t="s">
        <v>47</v>
      </c>
      <c r="K41" s="40">
        <v>42894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FF0000"/>
    <pageSetUpPr fitToPage="1"/>
  </sheetPr>
  <dimension ref="B1:M45"/>
  <sheetViews>
    <sheetView workbookViewId="0">
      <selection activeCell="E42" sqref="E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42947</v>
      </c>
      <c r="H3" t="s">
        <v>3</v>
      </c>
      <c r="K3" s="1"/>
      <c r="L3" s="12"/>
      <c r="M3" s="23">
        <f>+F3-31</f>
        <v>42916</v>
      </c>
    </row>
    <row r="4" spans="2:13" x14ac:dyDescent="0.2">
      <c r="F4" s="24"/>
    </row>
    <row r="5" spans="2:13" ht="15.75" thickBot="1" x14ac:dyDescent="0.25">
      <c r="B5" t="s">
        <v>4</v>
      </c>
      <c r="F5" s="36">
        <v>10427610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10427610</v>
      </c>
      <c r="I7" t="s">
        <v>7</v>
      </c>
      <c r="M7" s="6">
        <f>+F31</f>
        <v>-52659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10427610</v>
      </c>
      <c r="J11" t="s">
        <v>13</v>
      </c>
      <c r="M11" s="6">
        <f>SUM(M7+M8-M9)</f>
        <v>-52659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10427610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-5.0499587153719789E-3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42947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-5.0499999999999998E-3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42916</v>
      </c>
    </row>
    <row r="23" spans="2:13" x14ac:dyDescent="0.2">
      <c r="C23" t="s">
        <v>25</v>
      </c>
      <c r="F23" s="27">
        <f>+F11</f>
        <v>10427610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10427610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-52659</v>
      </c>
      <c r="H31" t="s">
        <v>36</v>
      </c>
    </row>
    <row r="32" spans="2:13" x14ac:dyDescent="0.2">
      <c r="F32" s="31"/>
      <c r="I32" t="s">
        <v>37</v>
      </c>
      <c r="M32" s="8">
        <f>SUM(M11/M13)</f>
        <v>-5.0499587153719789E-3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-52659</v>
      </c>
      <c r="H34" t="s">
        <v>40</v>
      </c>
      <c r="M34" s="20">
        <f>SUM(M32/M28)</f>
        <v>-5.0499587153719789E-3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-0.50499587153719794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-0.50499587153719794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42917</v>
      </c>
      <c r="J41" s="1" t="s">
        <v>47</v>
      </c>
      <c r="K41" s="40">
        <v>42923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FF0000"/>
    <pageSetUpPr fitToPage="1"/>
  </sheetPr>
  <dimension ref="B1:M45"/>
  <sheetViews>
    <sheetView workbookViewId="0">
      <selection activeCell="F3" sqref="F3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42978</v>
      </c>
      <c r="H3" t="s">
        <v>3</v>
      </c>
      <c r="K3" s="1"/>
      <c r="L3" s="12"/>
      <c r="M3" s="23">
        <f>+F3-31</f>
        <v>42947</v>
      </c>
    </row>
    <row r="4" spans="2:13" x14ac:dyDescent="0.2">
      <c r="F4" s="24"/>
    </row>
    <row r="5" spans="2:13" ht="15.75" thickBot="1" x14ac:dyDescent="0.25">
      <c r="B5" t="s">
        <v>4</v>
      </c>
      <c r="F5" s="36">
        <v>9113872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9113872</v>
      </c>
      <c r="I7" t="s">
        <v>7</v>
      </c>
      <c r="M7" s="6">
        <f>+F31</f>
        <v>-59514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9113872</v>
      </c>
      <c r="J11" t="s">
        <v>13</v>
      </c>
      <c r="M11" s="6">
        <f>SUM(M7+M8-M9)</f>
        <v>-59514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9113872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-6.5300456271494703E-3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42978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-6.5300000000000002E-3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42947</v>
      </c>
    </row>
    <row r="23" spans="2:13" x14ac:dyDescent="0.2">
      <c r="C23" t="s">
        <v>25</v>
      </c>
      <c r="F23" s="27">
        <f>+F11</f>
        <v>9113872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9113872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-59514</v>
      </c>
      <c r="H31" t="s">
        <v>36</v>
      </c>
    </row>
    <row r="32" spans="2:13" x14ac:dyDescent="0.2">
      <c r="F32" s="31"/>
      <c r="I32" t="s">
        <v>37</v>
      </c>
      <c r="M32" s="8">
        <f>SUM(M11/M13)</f>
        <v>-6.5300456271494703E-3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-59514</v>
      </c>
      <c r="H34" t="s">
        <v>40</v>
      </c>
      <c r="M34" s="20">
        <f>SUM(M32/M28)</f>
        <v>-6.5300456271494703E-3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-0.653004562714947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-0.653004562714947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42948</v>
      </c>
      <c r="J41" s="1" t="s">
        <v>47</v>
      </c>
      <c r="K41" s="40">
        <v>42961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FF0000"/>
    <pageSetUpPr fitToPage="1"/>
  </sheetPr>
  <dimension ref="B1:M45"/>
  <sheetViews>
    <sheetView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43008</v>
      </c>
      <c r="H3" t="s">
        <v>3</v>
      </c>
      <c r="K3" s="1"/>
      <c r="L3" s="12"/>
      <c r="M3" s="23">
        <f>+F3-31</f>
        <v>42977</v>
      </c>
    </row>
    <row r="4" spans="2:13" x14ac:dyDescent="0.2">
      <c r="F4" s="24"/>
    </row>
    <row r="5" spans="2:13" ht="15.75" thickBot="1" x14ac:dyDescent="0.25">
      <c r="B5" t="s">
        <v>4</v>
      </c>
      <c r="F5" s="36">
        <v>8382504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8382504</v>
      </c>
      <c r="I7" t="s">
        <v>7</v>
      </c>
      <c r="M7" s="6">
        <f>+F31</f>
        <v>-44427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8382504</v>
      </c>
      <c r="J11" t="s">
        <v>13</v>
      </c>
      <c r="M11" s="6">
        <f>SUM(M7+M8-M9)</f>
        <v>-44427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8382504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-5.2999676468988262E-3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43008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-5.3E-3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42977</v>
      </c>
    </row>
    <row r="23" spans="2:13" x14ac:dyDescent="0.2">
      <c r="C23" t="s">
        <v>25</v>
      </c>
      <c r="F23" s="27">
        <f>+F11</f>
        <v>8382504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8382504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-44427</v>
      </c>
      <c r="H31" t="s">
        <v>36</v>
      </c>
    </row>
    <row r="32" spans="2:13" x14ac:dyDescent="0.2">
      <c r="F32" s="31"/>
      <c r="I32" t="s">
        <v>37</v>
      </c>
      <c r="M32" s="8">
        <f>SUM(M11/M13)</f>
        <v>-5.2999676468988262E-3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-44427</v>
      </c>
      <c r="H34" t="s">
        <v>40</v>
      </c>
      <c r="M34" s="20">
        <f>SUM(M32/M28)</f>
        <v>-5.2999676468988262E-3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-0.52999676468988266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-0.52999676468988266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42979</v>
      </c>
      <c r="J41" s="1" t="s">
        <v>47</v>
      </c>
      <c r="K41" s="40">
        <v>42986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FF0000"/>
    <pageSetUpPr fitToPage="1"/>
  </sheetPr>
  <dimension ref="B1:M45"/>
  <sheetViews>
    <sheetView workbookViewId="0">
      <selection activeCell="F3" sqref="F3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43039</v>
      </c>
      <c r="H3" t="s">
        <v>3</v>
      </c>
      <c r="K3" s="1"/>
      <c r="L3" s="12"/>
      <c r="M3" s="23">
        <f>+F3-31</f>
        <v>43008</v>
      </c>
    </row>
    <row r="4" spans="2:13" x14ac:dyDescent="0.2">
      <c r="F4" s="24"/>
    </row>
    <row r="5" spans="2:13" ht="15.75" thickBot="1" x14ac:dyDescent="0.25">
      <c r="B5" t="s">
        <v>4</v>
      </c>
      <c r="F5" s="36">
        <v>10099077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10099077</v>
      </c>
      <c r="I7" t="s">
        <v>7</v>
      </c>
      <c r="M7" s="6">
        <f>+F31</f>
        <v>-71097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10099077</v>
      </c>
      <c r="J11" t="s">
        <v>13</v>
      </c>
      <c r="M11" s="6">
        <f>SUM(M7+M8-M9)</f>
        <v>-71097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10099077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-7.0399502845656095E-3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43039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-7.0400000000000003E-3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43008</v>
      </c>
    </row>
    <row r="23" spans="2:13" x14ac:dyDescent="0.2">
      <c r="C23" t="s">
        <v>25</v>
      </c>
      <c r="F23" s="27">
        <f>+F11</f>
        <v>10099077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10099077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-71097</v>
      </c>
      <c r="H31" t="s">
        <v>36</v>
      </c>
    </row>
    <row r="32" spans="2:13" x14ac:dyDescent="0.2">
      <c r="F32" s="31"/>
      <c r="I32" t="s">
        <v>37</v>
      </c>
      <c r="M32" s="8">
        <f>SUM(M11/M13)</f>
        <v>-7.0399502845656095E-3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-71097</v>
      </c>
      <c r="H34" t="s">
        <v>40</v>
      </c>
      <c r="M34" s="20">
        <f>SUM(M32/M28)</f>
        <v>-7.0399502845656095E-3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-0.70399502845656092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-0.70399502845656092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43009</v>
      </c>
      <c r="J41" s="1" t="s">
        <v>47</v>
      </c>
      <c r="K41" s="40">
        <v>43018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FF0000"/>
    <pageSetUpPr fitToPage="1"/>
  </sheetPr>
  <dimension ref="B1:M45"/>
  <sheetViews>
    <sheetView workbookViewId="0">
      <selection activeCell="F3" sqref="F3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43069</v>
      </c>
      <c r="H3" t="s">
        <v>3</v>
      </c>
      <c r="K3" s="1"/>
      <c r="L3" s="12"/>
      <c r="M3" s="23">
        <f>+F3-31</f>
        <v>43038</v>
      </c>
    </row>
    <row r="4" spans="2:13" x14ac:dyDescent="0.2">
      <c r="F4" s="24"/>
    </row>
    <row r="5" spans="2:13" ht="15.75" thickBot="1" x14ac:dyDescent="0.25">
      <c r="B5" t="s">
        <v>4</v>
      </c>
      <c r="F5" s="36">
        <v>8321937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8321937</v>
      </c>
      <c r="I7" t="s">
        <v>7</v>
      </c>
      <c r="M7" s="6">
        <f>+F31</f>
        <v>-22220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8321937</v>
      </c>
      <c r="J11" t="s">
        <v>13</v>
      </c>
      <c r="M11" s="6">
        <f>SUM(M7+M8-M9)</f>
        <v>-22220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8321937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-2.6700514555685773E-3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43069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-2.6700000000000001E-3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43038</v>
      </c>
    </row>
    <row r="23" spans="2:13" x14ac:dyDescent="0.2">
      <c r="C23" t="s">
        <v>25</v>
      </c>
      <c r="F23" s="27">
        <f>+F11</f>
        <v>8321937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8321937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-22220</v>
      </c>
      <c r="H31" t="s">
        <v>36</v>
      </c>
    </row>
    <row r="32" spans="2:13" x14ac:dyDescent="0.2">
      <c r="F32" s="31"/>
      <c r="I32" t="s">
        <v>37</v>
      </c>
      <c r="M32" s="8">
        <f>SUM(M11/M13)</f>
        <v>-2.6700514555685773E-3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-22220</v>
      </c>
      <c r="H34" t="s">
        <v>40</v>
      </c>
      <c r="M34" s="20">
        <f>SUM(M32/M28)</f>
        <v>-2.6700514555685773E-3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-0.26700514555685773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-0.26700514555685773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43040</v>
      </c>
      <c r="J41" s="1" t="s">
        <v>47</v>
      </c>
      <c r="K41" s="40">
        <v>43046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FF0000"/>
    <pageSetUpPr fitToPage="1"/>
  </sheetPr>
  <dimension ref="B1:M45"/>
  <sheetViews>
    <sheetView workbookViewId="0">
      <selection activeCell="F30" sqref="F30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43100</v>
      </c>
      <c r="H3" t="s">
        <v>3</v>
      </c>
      <c r="K3" s="1"/>
      <c r="L3" s="12"/>
      <c r="M3" s="23">
        <f>+F3-31</f>
        <v>43069</v>
      </c>
    </row>
    <row r="4" spans="2:13" x14ac:dyDescent="0.2">
      <c r="F4" s="24"/>
    </row>
    <row r="5" spans="2:13" ht="15.75" thickBot="1" x14ac:dyDescent="0.25">
      <c r="B5" t="s">
        <v>4</v>
      </c>
      <c r="F5" s="36">
        <v>7547261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7547261</v>
      </c>
      <c r="I7" t="s">
        <v>7</v>
      </c>
      <c r="M7" s="6">
        <f>+F31</f>
        <v>-24755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7547261</v>
      </c>
      <c r="J11" t="s">
        <v>13</v>
      </c>
      <c r="M11" s="6">
        <f>SUM(M7+M8-M9)</f>
        <v>-24755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7547261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-3.2799978694257425E-3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43100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-3.2799999999999999E-3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43069</v>
      </c>
    </row>
    <row r="23" spans="2:13" x14ac:dyDescent="0.2">
      <c r="C23" t="s">
        <v>25</v>
      </c>
      <c r="F23" s="27">
        <f>+F11</f>
        <v>7547261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7547261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-24755</v>
      </c>
      <c r="H31" t="s">
        <v>36</v>
      </c>
    </row>
    <row r="32" spans="2:13" x14ac:dyDescent="0.2">
      <c r="F32" s="31"/>
      <c r="I32" t="s">
        <v>37</v>
      </c>
      <c r="M32" s="8">
        <f>SUM(M11/M13)</f>
        <v>-3.2799978694257425E-3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-24755</v>
      </c>
      <c r="H34" t="s">
        <v>40</v>
      </c>
      <c r="M34" s="20">
        <f>SUM(M32/M28)</f>
        <v>-3.2799978694257425E-3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-0.32799978694257426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-0.32799978694257426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43070</v>
      </c>
      <c r="J41" s="1" t="s">
        <v>47</v>
      </c>
      <c r="K41" s="40">
        <v>43077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1:M43"/>
  <sheetViews>
    <sheetView topLeftCell="B1" workbookViewId="0">
      <selection activeCell="B1" sqref="A1:XFD1048576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17">
        <v>41790</v>
      </c>
      <c r="H3" t="s">
        <v>3</v>
      </c>
      <c r="K3" s="1"/>
      <c r="L3" s="12"/>
      <c r="M3" s="17">
        <v>41730</v>
      </c>
    </row>
    <row r="5" spans="2:13" ht="15.75" thickBot="1" x14ac:dyDescent="0.25">
      <c r="B5" t="s">
        <v>4</v>
      </c>
      <c r="F5" s="3">
        <v>7606380</v>
      </c>
      <c r="H5" t="s">
        <v>5</v>
      </c>
    </row>
    <row r="6" spans="2:13" ht="15.75" thickTop="1" x14ac:dyDescent="0.2">
      <c r="F6" s="2"/>
    </row>
    <row r="7" spans="2:13" ht="15.75" thickBot="1" x14ac:dyDescent="0.25">
      <c r="B7" t="s">
        <v>6</v>
      </c>
      <c r="F7" s="5">
        <v>7606380</v>
      </c>
      <c r="I7" t="s">
        <v>7</v>
      </c>
      <c r="M7" s="6">
        <v>19016</v>
      </c>
    </row>
    <row r="8" spans="2:13" ht="15.75" thickTop="1" x14ac:dyDescent="0.2">
      <c r="F8" s="2"/>
      <c r="I8" t="s">
        <v>8</v>
      </c>
      <c r="M8" s="7">
        <f>F37</f>
        <v>0</v>
      </c>
    </row>
    <row r="9" spans="2:13" x14ac:dyDescent="0.2">
      <c r="B9" t="s">
        <v>9</v>
      </c>
      <c r="F9" s="5">
        <v>0</v>
      </c>
      <c r="I9" t="s">
        <v>10</v>
      </c>
      <c r="M9" s="4">
        <v>0</v>
      </c>
    </row>
    <row r="10" spans="2:13" x14ac:dyDescent="0.2">
      <c r="F10" s="2"/>
      <c r="I10" t="s">
        <v>11</v>
      </c>
      <c r="M10" s="4"/>
    </row>
    <row r="11" spans="2:13" ht="15.75" thickBot="1" x14ac:dyDescent="0.25">
      <c r="B11" t="s">
        <v>12</v>
      </c>
      <c r="F11" s="3">
        <f>SUM(F7+F9)</f>
        <v>7606380</v>
      </c>
      <c r="J11" t="s">
        <v>13</v>
      </c>
      <c r="M11" s="6">
        <f>SUM(M7+M8-M9)</f>
        <v>19016</v>
      </c>
    </row>
    <row r="12" spans="2:13" ht="15.75" thickTop="1" x14ac:dyDescent="0.2">
      <c r="F12" s="2"/>
    </row>
    <row r="13" spans="2:13" ht="15.75" thickBot="1" x14ac:dyDescent="0.25">
      <c r="B13" t="s">
        <v>14</v>
      </c>
      <c r="F13" s="2"/>
      <c r="H13" t="s">
        <v>15</v>
      </c>
      <c r="M13" s="3">
        <v>7606380</v>
      </c>
    </row>
    <row r="14" spans="2:13" ht="16.5" thickTop="1" thickBot="1" x14ac:dyDescent="0.25">
      <c r="B14" t="s">
        <v>16</v>
      </c>
      <c r="F14" s="3">
        <f>SUM(F5-F11)</f>
        <v>0</v>
      </c>
    </row>
    <row r="15" spans="2:13" ht="15.75" thickTop="1" x14ac:dyDescent="0.2">
      <c r="B15" s="1"/>
      <c r="C15" s="1"/>
      <c r="D15" s="1"/>
      <c r="E15" s="1"/>
      <c r="F15" s="1"/>
      <c r="H15" t="s">
        <v>17</v>
      </c>
    </row>
    <row r="16" spans="2:13" x14ac:dyDescent="0.2">
      <c r="B16" s="1"/>
      <c r="C16" s="1"/>
      <c r="D16" s="1"/>
      <c r="E16" s="1"/>
      <c r="F16" s="1"/>
      <c r="I16" t="s">
        <v>18</v>
      </c>
      <c r="M16" s="8">
        <f>SUM(M7/M13)</f>
        <v>2.5000065734291478E-3</v>
      </c>
    </row>
    <row r="18" spans="2:13" x14ac:dyDescent="0.2">
      <c r="B18" s="1" t="s">
        <v>19</v>
      </c>
      <c r="C18" s="1"/>
      <c r="D18" s="1"/>
      <c r="F18" s="17">
        <v>41790</v>
      </c>
      <c r="H18" s="1" t="s">
        <v>20</v>
      </c>
    </row>
    <row r="19" spans="2:13" x14ac:dyDescent="0.2">
      <c r="F19" s="14"/>
    </row>
    <row r="20" spans="2:13" x14ac:dyDescent="0.2">
      <c r="B20" t="s">
        <v>21</v>
      </c>
      <c r="F20" s="8">
        <v>2.5000000000000001E-3</v>
      </c>
      <c r="H20" t="s">
        <v>22</v>
      </c>
      <c r="M20" s="9">
        <v>0</v>
      </c>
    </row>
    <row r="22" spans="2:13" x14ac:dyDescent="0.2">
      <c r="B22" t="s">
        <v>23</v>
      </c>
      <c r="H22" t="s">
        <v>24</v>
      </c>
      <c r="L22" s="13"/>
      <c r="M22" s="17">
        <v>41730</v>
      </c>
    </row>
    <row r="23" spans="2:13" x14ac:dyDescent="0.2">
      <c r="C23" t="s">
        <v>25</v>
      </c>
      <c r="F23" s="5">
        <v>7606380</v>
      </c>
    </row>
    <row r="24" spans="2:13" x14ac:dyDescent="0.2">
      <c r="F24" s="2"/>
      <c r="H24" t="s">
        <v>26</v>
      </c>
    </row>
    <row r="25" spans="2:13" x14ac:dyDescent="0.2">
      <c r="B25" t="s">
        <v>27</v>
      </c>
      <c r="F25" s="5">
        <v>0</v>
      </c>
      <c r="I25" t="s">
        <v>28</v>
      </c>
      <c r="M25" s="10">
        <v>0</v>
      </c>
    </row>
    <row r="26" spans="2:13" x14ac:dyDescent="0.2">
      <c r="F26" s="2"/>
    </row>
    <row r="27" spans="2:13" x14ac:dyDescent="0.2">
      <c r="B27" t="s">
        <v>29</v>
      </c>
      <c r="F27" s="2"/>
      <c r="H27" t="s">
        <v>30</v>
      </c>
    </row>
    <row r="28" spans="2:13" ht="15.75" thickBot="1" x14ac:dyDescent="0.25">
      <c r="C28" t="s">
        <v>31</v>
      </c>
      <c r="F28" s="3">
        <f>SUM(F23-F25)</f>
        <v>7606380</v>
      </c>
      <c r="H28" t="s">
        <v>32</v>
      </c>
      <c r="M28" s="9">
        <f>SUM(1-M20)</f>
        <v>1</v>
      </c>
    </row>
    <row r="29" spans="2:13" ht="15.75" thickTop="1" x14ac:dyDescent="0.2">
      <c r="I29" t="s">
        <v>33</v>
      </c>
    </row>
    <row r="30" spans="2:13" x14ac:dyDescent="0.2">
      <c r="B30" t="s">
        <v>34</v>
      </c>
    </row>
    <row r="31" spans="2:13" x14ac:dyDescent="0.2">
      <c r="C31" t="s">
        <v>35</v>
      </c>
      <c r="F31" s="7">
        <v>19016</v>
      </c>
      <c r="H31" t="s">
        <v>36</v>
      </c>
    </row>
    <row r="32" spans="2:13" x14ac:dyDescent="0.2">
      <c r="F32" s="4"/>
      <c r="I32" t="s">
        <v>37</v>
      </c>
      <c r="M32" s="8">
        <f>SUM(M11/M13)</f>
        <v>2.5000065734291478E-3</v>
      </c>
    </row>
    <row r="33" spans="2:13" x14ac:dyDescent="0.2">
      <c r="B33" t="s">
        <v>38</v>
      </c>
      <c r="F33" s="4"/>
    </row>
    <row r="34" spans="2:13" x14ac:dyDescent="0.2">
      <c r="C34" t="s">
        <v>39</v>
      </c>
      <c r="F34" s="7">
        <v>19016</v>
      </c>
      <c r="H34" t="s">
        <v>40</v>
      </c>
      <c r="M34" s="20">
        <f>SUM(M32/M28)</f>
        <v>2.5000065734291478E-3</v>
      </c>
    </row>
    <row r="35" spans="2:13" x14ac:dyDescent="0.2">
      <c r="F35" s="4"/>
    </row>
    <row r="36" spans="2:13" x14ac:dyDescent="0.2">
      <c r="B36" t="s">
        <v>41</v>
      </c>
      <c r="F36" s="4"/>
      <c r="H36" t="s">
        <v>42</v>
      </c>
      <c r="M36" s="11">
        <f>SUM(M34*100)</f>
        <v>0.25000065734291477</v>
      </c>
    </row>
    <row r="37" spans="2:13" ht="15.75" thickBot="1" x14ac:dyDescent="0.25">
      <c r="C37" t="s">
        <v>43</v>
      </c>
      <c r="F37" s="6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0.25000065734291477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41760</v>
      </c>
      <c r="J41" s="1" t="s">
        <v>47</v>
      </c>
      <c r="K41" s="16">
        <v>41767</v>
      </c>
    </row>
    <row r="42" spans="2:13" x14ac:dyDescent="0.2">
      <c r="B42" s="1" t="s">
        <v>48</v>
      </c>
      <c r="C42" s="1" t="s">
        <v>49</v>
      </c>
      <c r="D42" s="1"/>
      <c r="E42" s="1"/>
      <c r="G42" s="1" t="s">
        <v>50</v>
      </c>
      <c r="H42" s="1" t="s">
        <v>51</v>
      </c>
      <c r="I42" s="1"/>
      <c r="J42" s="1"/>
      <c r="K42" s="21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18" t="s">
        <v>54</v>
      </c>
    </row>
  </sheetData>
  <pageMargins left="0.7" right="0.7" top="0.75" bottom="0.75" header="0.3" footer="0.3"/>
  <pageSetup scale="73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FF0000"/>
    <pageSetUpPr fitToPage="1"/>
  </sheetPr>
  <dimension ref="B1:M45"/>
  <sheetViews>
    <sheetView workbookViewId="0">
      <selection activeCell="A42" sqref="A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43131</v>
      </c>
      <c r="H3" t="s">
        <v>3</v>
      </c>
      <c r="K3" s="1"/>
      <c r="L3" s="12"/>
      <c r="M3" s="23">
        <f>+F3-31</f>
        <v>43100</v>
      </c>
    </row>
    <row r="4" spans="2:13" x14ac:dyDescent="0.2">
      <c r="F4" s="24"/>
    </row>
    <row r="5" spans="2:13" ht="15.75" thickBot="1" x14ac:dyDescent="0.25">
      <c r="B5" t="s">
        <v>4</v>
      </c>
      <c r="F5" s="36">
        <v>8740786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8740786</v>
      </c>
      <c r="I7" t="s">
        <v>7</v>
      </c>
      <c r="M7" s="6">
        <f>+F31</f>
        <v>-20191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8740786</v>
      </c>
      <c r="J11" t="s">
        <v>13</v>
      </c>
      <c r="M11" s="6">
        <f>SUM(M7+M8-M9)</f>
        <v>-20191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8740786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-2.3099753271616534E-3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43131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-2.31E-3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43100</v>
      </c>
    </row>
    <row r="23" spans="2:13" x14ac:dyDescent="0.2">
      <c r="C23" t="s">
        <v>25</v>
      </c>
      <c r="F23" s="27">
        <f>+F11</f>
        <v>8740786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8740786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-20191</v>
      </c>
      <c r="H31" t="s">
        <v>36</v>
      </c>
    </row>
    <row r="32" spans="2:13" x14ac:dyDescent="0.2">
      <c r="F32" s="31"/>
      <c r="I32" t="s">
        <v>37</v>
      </c>
      <c r="M32" s="8">
        <f>SUM(M11/M13)</f>
        <v>-2.3099753271616534E-3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-20191</v>
      </c>
      <c r="H34" t="s">
        <v>40</v>
      </c>
      <c r="M34" s="20">
        <f>SUM(M32/M28)</f>
        <v>-2.3099753271616534E-3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-0.23099753271616533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-0.23099753271616533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43101</v>
      </c>
      <c r="J41" s="1" t="s">
        <v>47</v>
      </c>
      <c r="K41" s="40">
        <v>43109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FF0000"/>
    <pageSetUpPr fitToPage="1"/>
  </sheetPr>
  <dimension ref="B1:M45"/>
  <sheetViews>
    <sheetView workbookViewId="0">
      <selection activeCell="G42" sqref="G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43159</v>
      </c>
      <c r="H3" t="s">
        <v>3</v>
      </c>
      <c r="K3" s="1"/>
      <c r="L3" s="12"/>
      <c r="M3" s="23">
        <f>+F3-31</f>
        <v>43128</v>
      </c>
    </row>
    <row r="4" spans="2:13" x14ac:dyDescent="0.2">
      <c r="F4" s="24"/>
    </row>
    <row r="5" spans="2:13" ht="15.75" thickBot="1" x14ac:dyDescent="0.25">
      <c r="B5" t="s">
        <v>4</v>
      </c>
      <c r="F5" s="36">
        <v>9266801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9266801</v>
      </c>
      <c r="I7" t="s">
        <v>7</v>
      </c>
      <c r="M7" s="6">
        <f>+F31</f>
        <v>-10379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9266801</v>
      </c>
      <c r="J11" t="s">
        <v>13</v>
      </c>
      <c r="M11" s="6">
        <f>SUM(M7+M8-M9)</f>
        <v>-10379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9266801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-1.1200197349657125E-3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43159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-1.1199999999999999E-3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43128</v>
      </c>
    </row>
    <row r="23" spans="2:13" x14ac:dyDescent="0.2">
      <c r="C23" t="s">
        <v>25</v>
      </c>
      <c r="F23" s="27">
        <f>+F11</f>
        <v>9266801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9266801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-10379</v>
      </c>
      <c r="H31" t="s">
        <v>36</v>
      </c>
    </row>
    <row r="32" spans="2:13" x14ac:dyDescent="0.2">
      <c r="F32" s="31"/>
      <c r="I32" t="s">
        <v>37</v>
      </c>
      <c r="M32" s="8">
        <f>SUM(M11/M13)</f>
        <v>-1.1200197349657125E-3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-10379</v>
      </c>
      <c r="H34" t="s">
        <v>40</v>
      </c>
      <c r="M34" s="20">
        <f>SUM(M32/M28)</f>
        <v>-1.1200197349657125E-3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-0.11200197349657125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-0.11200197349657125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43132</v>
      </c>
      <c r="J41" s="1" t="s">
        <v>47</v>
      </c>
      <c r="K41" s="40">
        <v>43139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FF0000"/>
    <pageSetUpPr fitToPage="1"/>
  </sheetPr>
  <dimension ref="B1:M45"/>
  <sheetViews>
    <sheetView workbookViewId="0">
      <selection activeCell="P29" sqref="P29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43190</v>
      </c>
      <c r="H3" t="s">
        <v>3</v>
      </c>
      <c r="K3" s="1"/>
      <c r="L3" s="12"/>
      <c r="M3" s="23">
        <f>+F3-31</f>
        <v>43159</v>
      </c>
    </row>
    <row r="4" spans="2:13" x14ac:dyDescent="0.2">
      <c r="F4" s="24"/>
    </row>
    <row r="5" spans="2:13" ht="15.75" thickBot="1" x14ac:dyDescent="0.25">
      <c r="B5" t="s">
        <v>4</v>
      </c>
      <c r="F5" s="36">
        <v>6917724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6917724</v>
      </c>
      <c r="I7" t="s">
        <v>7</v>
      </c>
      <c r="M7" s="6">
        <f>+F31</f>
        <v>35834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6917724</v>
      </c>
      <c r="J11" t="s">
        <v>13</v>
      </c>
      <c r="M11" s="6">
        <f>SUM(M7+M8-M9)</f>
        <v>35834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6917724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5.1800274194229202E-3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43190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5.1799999999999997E-3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43159</v>
      </c>
    </row>
    <row r="23" spans="2:13" x14ac:dyDescent="0.2">
      <c r="C23" t="s">
        <v>25</v>
      </c>
      <c r="F23" s="27">
        <f>+F11</f>
        <v>6917724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6917724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35834</v>
      </c>
      <c r="H31" t="s">
        <v>36</v>
      </c>
    </row>
    <row r="32" spans="2:13" x14ac:dyDescent="0.2">
      <c r="F32" s="31"/>
      <c r="I32" t="s">
        <v>37</v>
      </c>
      <c r="M32" s="8">
        <f>SUM(M11/M13)</f>
        <v>5.1800274194229202E-3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35834</v>
      </c>
      <c r="H34" t="s">
        <v>40</v>
      </c>
      <c r="M34" s="20">
        <f>SUM(M32/M28)</f>
        <v>5.1800274194229202E-3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0.51800274194229201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0.51800274194229201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43160</v>
      </c>
      <c r="J41" s="1" t="s">
        <v>47</v>
      </c>
      <c r="K41" s="40">
        <v>43165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FF0000"/>
    <pageSetUpPr fitToPage="1"/>
  </sheetPr>
  <dimension ref="B1:M45"/>
  <sheetViews>
    <sheetView workbookViewId="0">
      <selection activeCell="F32" sqref="F3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43220</v>
      </c>
      <c r="H3" t="s">
        <v>3</v>
      </c>
      <c r="K3" s="1"/>
      <c r="L3" s="12"/>
      <c r="M3" s="23">
        <f>+F3-31</f>
        <v>43189</v>
      </c>
    </row>
    <row r="4" spans="2:13" x14ac:dyDescent="0.2">
      <c r="F4" s="24"/>
    </row>
    <row r="5" spans="2:13" ht="15.75" thickBot="1" x14ac:dyDescent="0.25">
      <c r="B5" t="s">
        <v>4</v>
      </c>
      <c r="F5" s="36">
        <v>9346299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9346299</v>
      </c>
      <c r="I7" t="s">
        <v>7</v>
      </c>
      <c r="M7" s="6">
        <f>+F31</f>
        <v>-14206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9346299</v>
      </c>
      <c r="J11" t="s">
        <v>13</v>
      </c>
      <c r="M11" s="6">
        <f>SUM(M7+M8-M9)</f>
        <v>-14206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9346299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-1.5199599328033482E-3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43220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-1.5200000000000001E-3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43189</v>
      </c>
    </row>
    <row r="23" spans="2:13" x14ac:dyDescent="0.2">
      <c r="C23" t="s">
        <v>25</v>
      </c>
      <c r="F23" s="27">
        <f>+F11</f>
        <v>9346299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9346299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-14206</v>
      </c>
      <c r="H31" t="s">
        <v>36</v>
      </c>
    </row>
    <row r="32" spans="2:13" x14ac:dyDescent="0.2">
      <c r="F32" s="31"/>
      <c r="I32" t="s">
        <v>37</v>
      </c>
      <c r="M32" s="8">
        <f>SUM(M11/M13)</f>
        <v>-1.5199599328033482E-3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-14206</v>
      </c>
      <c r="H34" t="s">
        <v>40</v>
      </c>
      <c r="M34" s="20">
        <f>SUM(M32/M28)</f>
        <v>-1.5199599328033482E-3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-0.15199599328033483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-0.15199599328033483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43191</v>
      </c>
      <c r="J41" s="1" t="s">
        <v>47</v>
      </c>
      <c r="K41" s="40">
        <v>43196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FF0000"/>
    <pageSetUpPr fitToPage="1"/>
  </sheetPr>
  <dimension ref="B1:M45"/>
  <sheetViews>
    <sheetView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43251</v>
      </c>
      <c r="H3" t="s">
        <v>3</v>
      </c>
      <c r="K3" s="1"/>
      <c r="L3" s="12"/>
      <c r="M3" s="23">
        <f>+F3-31</f>
        <v>43220</v>
      </c>
    </row>
    <row r="4" spans="2:13" x14ac:dyDescent="0.2">
      <c r="F4" s="24"/>
    </row>
    <row r="5" spans="2:13" ht="15.75" thickBot="1" x14ac:dyDescent="0.25">
      <c r="B5" t="s">
        <v>4</v>
      </c>
      <c r="F5" s="36">
        <v>9401546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9401546</v>
      </c>
      <c r="I7" t="s">
        <v>7</v>
      </c>
      <c r="M7" s="6">
        <f>+F31</f>
        <v>-18521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9401546</v>
      </c>
      <c r="J11" t="s">
        <v>13</v>
      </c>
      <c r="M11" s="6">
        <f>SUM(M7+M8-M9)</f>
        <v>-18521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9401546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-1.9699951476065745E-3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43251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-1.97E-3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43220</v>
      </c>
    </row>
    <row r="23" spans="2:13" x14ac:dyDescent="0.2">
      <c r="C23" t="s">
        <v>25</v>
      </c>
      <c r="F23" s="27">
        <f>+F11</f>
        <v>9401546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9401546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-18521</v>
      </c>
      <c r="H31" t="s">
        <v>36</v>
      </c>
    </row>
    <row r="32" spans="2:13" x14ac:dyDescent="0.2">
      <c r="F32" s="31"/>
      <c r="I32" t="s">
        <v>37</v>
      </c>
      <c r="M32" s="8">
        <f>SUM(M11/M13)</f>
        <v>-1.9699951476065745E-3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-18521</v>
      </c>
      <c r="H34" t="s">
        <v>40</v>
      </c>
      <c r="M34" s="20">
        <f>SUM(M32/M28)</f>
        <v>-1.9699951476065745E-3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-0.19699951476065744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-0.19699951476065744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43221</v>
      </c>
      <c r="J41" s="1" t="s">
        <v>47</v>
      </c>
      <c r="K41" s="40">
        <v>43227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FF0000"/>
    <pageSetUpPr fitToPage="1"/>
  </sheetPr>
  <dimension ref="B1:M45"/>
  <sheetViews>
    <sheetView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43281</v>
      </c>
      <c r="H3" t="s">
        <v>3</v>
      </c>
      <c r="K3" s="1"/>
      <c r="L3" s="12"/>
      <c r="M3" s="23">
        <f>+F3-31</f>
        <v>43250</v>
      </c>
    </row>
    <row r="4" spans="2:13" x14ac:dyDescent="0.2">
      <c r="F4" s="24"/>
    </row>
    <row r="5" spans="2:13" ht="15.75" thickBot="1" x14ac:dyDescent="0.25">
      <c r="B5" t="s">
        <v>4</v>
      </c>
      <c r="F5" s="36">
        <v>8684356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8684356</v>
      </c>
      <c r="I7" t="s">
        <v>7</v>
      </c>
      <c r="M7" s="6">
        <f>+F31</f>
        <v>-16761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8684356</v>
      </c>
      <c r="J11" t="s">
        <v>13</v>
      </c>
      <c r="M11" s="6">
        <f>SUM(M7+M8-M9)</f>
        <v>-16761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8684356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-1.9300222146581738E-3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43281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-1.9300000000000001E-3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43250</v>
      </c>
    </row>
    <row r="23" spans="2:13" x14ac:dyDescent="0.2">
      <c r="C23" t="s">
        <v>25</v>
      </c>
      <c r="F23" s="27">
        <f>+F11</f>
        <v>8684356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8684356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-16761</v>
      </c>
      <c r="H31" t="s">
        <v>36</v>
      </c>
    </row>
    <row r="32" spans="2:13" x14ac:dyDescent="0.2">
      <c r="F32" s="31"/>
      <c r="I32" t="s">
        <v>37</v>
      </c>
      <c r="M32" s="8">
        <f>SUM(M11/M13)</f>
        <v>-1.9300222146581738E-3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-16761</v>
      </c>
      <c r="H34" t="s">
        <v>40</v>
      </c>
      <c r="M34" s="20">
        <f>SUM(M32/M28)</f>
        <v>-1.9300222146581738E-3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-0.19300222146581739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-0.19300222146581739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43252</v>
      </c>
      <c r="J41" s="1" t="s">
        <v>47</v>
      </c>
      <c r="K41" s="40">
        <v>43259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FF0000"/>
    <pageSetUpPr fitToPage="1"/>
  </sheetPr>
  <dimension ref="B1:M45"/>
  <sheetViews>
    <sheetView workbookViewId="0">
      <selection activeCell="H5" sqref="H5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43312</v>
      </c>
      <c r="H3" t="s">
        <v>3</v>
      </c>
      <c r="K3" s="1"/>
      <c r="L3" s="12"/>
      <c r="M3" s="23">
        <f>+F3-31</f>
        <v>43281</v>
      </c>
    </row>
    <row r="4" spans="2:13" x14ac:dyDescent="0.2">
      <c r="F4" s="24"/>
    </row>
    <row r="5" spans="2:13" ht="15.75" thickBot="1" x14ac:dyDescent="0.25">
      <c r="B5" t="s">
        <v>4</v>
      </c>
      <c r="F5" s="36">
        <v>9732795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9732795</v>
      </c>
      <c r="I7" t="s">
        <v>7</v>
      </c>
      <c r="M7" s="6">
        <f>+F31</f>
        <v>-9149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9732795</v>
      </c>
      <c r="J11" t="s">
        <v>13</v>
      </c>
      <c r="M11" s="6">
        <f>SUM(M7+M8-M9)</f>
        <v>-9149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9732795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-9.4001774413208128E-4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43312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-9.3999999999999997E-4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43281</v>
      </c>
    </row>
    <row r="23" spans="2:13" x14ac:dyDescent="0.2">
      <c r="C23" t="s">
        <v>25</v>
      </c>
      <c r="F23" s="27">
        <f>+F11</f>
        <v>9732795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9732795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-9149</v>
      </c>
      <c r="H31" t="s">
        <v>36</v>
      </c>
    </row>
    <row r="32" spans="2:13" x14ac:dyDescent="0.2">
      <c r="F32" s="31"/>
      <c r="I32" t="s">
        <v>37</v>
      </c>
      <c r="M32" s="8">
        <f>SUM(M11/M13)</f>
        <v>-9.4001774413208128E-4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-9149</v>
      </c>
      <c r="H34" t="s">
        <v>40</v>
      </c>
      <c r="M34" s="20">
        <f>SUM(M32/M28)</f>
        <v>-9.4001774413208128E-4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-9.4001774413208131E-2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-9.4001774413208131E-2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43282</v>
      </c>
      <c r="J41" s="1" t="s">
        <v>47</v>
      </c>
      <c r="K41" s="40">
        <v>43291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FF0000"/>
    <pageSetUpPr fitToPage="1"/>
  </sheetPr>
  <dimension ref="B1:M45"/>
  <sheetViews>
    <sheetView workbookViewId="0">
      <selection activeCell="H20" sqref="H20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43343</v>
      </c>
      <c r="H3" t="s">
        <v>3</v>
      </c>
      <c r="K3" s="1"/>
      <c r="L3" s="12"/>
      <c r="M3" s="23">
        <f>+F3-31</f>
        <v>43312</v>
      </c>
    </row>
    <row r="4" spans="2:13" x14ac:dyDescent="0.2">
      <c r="F4" s="24"/>
    </row>
    <row r="5" spans="2:13" ht="15.75" thickBot="1" x14ac:dyDescent="0.25">
      <c r="B5" t="s">
        <v>4</v>
      </c>
      <c r="F5" s="36">
        <v>8612042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8612042</v>
      </c>
      <c r="I7" t="s">
        <v>7</v>
      </c>
      <c r="M7" s="6">
        <f>+F31</f>
        <v>-58562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8612042</v>
      </c>
      <c r="J11" t="s">
        <v>13</v>
      </c>
      <c r="M11" s="6">
        <f>SUM(M7+M8-M9)</f>
        <v>-58562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8612042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-6.8000132837252765E-3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43343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-6.7999999999999996E-3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43312</v>
      </c>
    </row>
    <row r="23" spans="2:13" x14ac:dyDescent="0.2">
      <c r="C23" t="s">
        <v>25</v>
      </c>
      <c r="F23" s="27">
        <f>+F11</f>
        <v>8612042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8612042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-58562</v>
      </c>
      <c r="H31" t="s">
        <v>36</v>
      </c>
    </row>
    <row r="32" spans="2:13" x14ac:dyDescent="0.2">
      <c r="F32" s="31"/>
      <c r="I32" t="s">
        <v>37</v>
      </c>
      <c r="M32" s="8">
        <f>SUM(M11/M13)</f>
        <v>-6.8000132837252765E-3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-58562</v>
      </c>
      <c r="H34" t="s">
        <v>40</v>
      </c>
      <c r="M34" s="20">
        <f>SUM(M32/M28)</f>
        <v>-6.8000132837252765E-3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-0.68000132837252769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-0.68000132837252769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43313</v>
      </c>
      <c r="J41" s="1" t="s">
        <v>47</v>
      </c>
      <c r="K41" s="40">
        <v>43325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FF0000"/>
    <pageSetUpPr fitToPage="1"/>
  </sheetPr>
  <dimension ref="B1:M45"/>
  <sheetViews>
    <sheetView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43373</v>
      </c>
      <c r="H3" t="s">
        <v>3</v>
      </c>
      <c r="K3" s="1"/>
      <c r="L3" s="12"/>
      <c r="M3" s="23">
        <f>+F3-31</f>
        <v>43342</v>
      </c>
    </row>
    <row r="4" spans="2:13" x14ac:dyDescent="0.2">
      <c r="F4" s="24"/>
    </row>
    <row r="5" spans="2:13" ht="15.75" thickBot="1" x14ac:dyDescent="0.25">
      <c r="B5" t="s">
        <v>4</v>
      </c>
      <c r="F5" s="36">
        <v>9866704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9866704</v>
      </c>
      <c r="I7" t="s">
        <v>7</v>
      </c>
      <c r="M7" s="6">
        <f>+F31</f>
        <v>-58214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9866704</v>
      </c>
      <c r="J11" t="s">
        <v>13</v>
      </c>
      <c r="M11" s="6">
        <f>SUM(M7+M8-M9)</f>
        <v>-58214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9866704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-5.9000452430720534E-3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43373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-5.8999999999999999E-3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43342</v>
      </c>
    </row>
    <row r="23" spans="2:13" x14ac:dyDescent="0.2">
      <c r="C23" t="s">
        <v>25</v>
      </c>
      <c r="F23" s="27">
        <f>+F11</f>
        <v>9866704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9866704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-58214</v>
      </c>
      <c r="H31" t="s">
        <v>36</v>
      </c>
    </row>
    <row r="32" spans="2:13" x14ac:dyDescent="0.2">
      <c r="F32" s="31"/>
      <c r="I32" t="s">
        <v>37</v>
      </c>
      <c r="M32" s="8">
        <f>SUM(M11/M13)</f>
        <v>-5.9000452430720534E-3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-58214</v>
      </c>
      <c r="H34" t="s">
        <v>40</v>
      </c>
      <c r="M34" s="20">
        <f>SUM(M32/M28)</f>
        <v>-5.9000452430720534E-3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-0.59000452430720529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-0.59000452430720529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43344</v>
      </c>
      <c r="J41" s="1" t="s">
        <v>47</v>
      </c>
      <c r="K41" s="40">
        <v>43361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FF0000"/>
    <pageSetUpPr fitToPage="1"/>
  </sheetPr>
  <dimension ref="B1:M45"/>
  <sheetViews>
    <sheetView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43404</v>
      </c>
      <c r="H3" t="s">
        <v>3</v>
      </c>
      <c r="K3" s="1"/>
      <c r="L3" s="12"/>
      <c r="M3" s="23">
        <f>+F3-31</f>
        <v>43373</v>
      </c>
    </row>
    <row r="4" spans="2:13" x14ac:dyDescent="0.2">
      <c r="F4" s="24"/>
    </row>
    <row r="5" spans="2:13" ht="15.75" thickBot="1" x14ac:dyDescent="0.25">
      <c r="B5" t="s">
        <v>4</v>
      </c>
      <c r="F5" s="36">
        <v>9062293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9062293</v>
      </c>
      <c r="I7" t="s">
        <v>7</v>
      </c>
      <c r="M7" s="6">
        <f>+F31</f>
        <v>-49118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9062293</v>
      </c>
      <c r="J11" t="s">
        <v>13</v>
      </c>
      <c r="M11" s="6">
        <f>SUM(M7+M8-M9)</f>
        <v>-49118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9062293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-5.4200410425926417E-3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43404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-5.4200000000000003E-3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43373</v>
      </c>
    </row>
    <row r="23" spans="2:13" x14ac:dyDescent="0.2">
      <c r="C23" t="s">
        <v>25</v>
      </c>
      <c r="F23" s="27">
        <f>+F11</f>
        <v>9062293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9062293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-49118</v>
      </c>
      <c r="H31" t="s">
        <v>36</v>
      </c>
    </row>
    <row r="32" spans="2:13" x14ac:dyDescent="0.2">
      <c r="F32" s="31"/>
      <c r="I32" t="s">
        <v>37</v>
      </c>
      <c r="M32" s="8">
        <f>SUM(M11/M13)</f>
        <v>-5.4200410425926417E-3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-49118</v>
      </c>
      <c r="H34" t="s">
        <v>40</v>
      </c>
      <c r="M34" s="20">
        <f>SUM(M32/M28)</f>
        <v>-5.4200410425926417E-3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-0.54200410425926415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-0.54200410425926415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43374</v>
      </c>
      <c r="J41" s="1" t="s">
        <v>47</v>
      </c>
      <c r="K41" s="40">
        <v>43381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B1:M43"/>
  <sheetViews>
    <sheetView topLeftCell="B1" workbookViewId="0">
      <selection activeCell="B1" sqref="A1:XFD1048576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17">
        <v>41820</v>
      </c>
      <c r="H3" t="s">
        <v>3</v>
      </c>
      <c r="K3" s="1"/>
      <c r="L3" s="12"/>
      <c r="M3" s="17">
        <v>41760</v>
      </c>
    </row>
    <row r="5" spans="2:13" ht="15.75" thickBot="1" x14ac:dyDescent="0.25">
      <c r="B5" t="s">
        <v>4</v>
      </c>
      <c r="F5" s="3">
        <v>9747302</v>
      </c>
      <c r="H5" t="s">
        <v>5</v>
      </c>
    </row>
    <row r="6" spans="2:13" ht="15.75" thickTop="1" x14ac:dyDescent="0.2">
      <c r="F6" s="2"/>
    </row>
    <row r="7" spans="2:13" ht="15.75" thickBot="1" x14ac:dyDescent="0.25">
      <c r="B7" t="s">
        <v>6</v>
      </c>
      <c r="F7" s="5">
        <v>9747302</v>
      </c>
      <c r="I7" t="s">
        <v>7</v>
      </c>
      <c r="M7" s="6">
        <v>24368</v>
      </c>
    </row>
    <row r="8" spans="2:13" ht="15.75" thickTop="1" x14ac:dyDescent="0.2">
      <c r="F8" s="2"/>
      <c r="I8" t="s">
        <v>8</v>
      </c>
      <c r="M8" s="7">
        <f>F37</f>
        <v>0</v>
      </c>
    </row>
    <row r="9" spans="2:13" x14ac:dyDescent="0.2">
      <c r="B9" t="s">
        <v>9</v>
      </c>
      <c r="F9" s="5">
        <v>0</v>
      </c>
      <c r="I9" t="s">
        <v>10</v>
      </c>
      <c r="M9" s="4">
        <v>0</v>
      </c>
    </row>
    <row r="10" spans="2:13" x14ac:dyDescent="0.2">
      <c r="F10" s="2"/>
      <c r="I10" t="s">
        <v>11</v>
      </c>
      <c r="M10" s="4"/>
    </row>
    <row r="11" spans="2:13" ht="15.75" thickBot="1" x14ac:dyDescent="0.25">
      <c r="B11" t="s">
        <v>12</v>
      </c>
      <c r="F11" s="3">
        <f>SUM(F7+F9)</f>
        <v>9747302</v>
      </c>
      <c r="J11" t="s">
        <v>13</v>
      </c>
      <c r="M11" s="6">
        <f>SUM(M7+M8-M9)</f>
        <v>24368</v>
      </c>
    </row>
    <row r="12" spans="2:13" ht="15.75" thickTop="1" x14ac:dyDescent="0.2">
      <c r="F12" s="2"/>
    </row>
    <row r="13" spans="2:13" ht="15.75" thickBot="1" x14ac:dyDescent="0.25">
      <c r="B13" t="s">
        <v>14</v>
      </c>
      <c r="F13" s="2"/>
      <c r="H13" t="s">
        <v>15</v>
      </c>
      <c r="M13" s="3">
        <v>9747302</v>
      </c>
    </row>
    <row r="14" spans="2:13" ht="16.5" thickTop="1" thickBot="1" x14ac:dyDescent="0.25">
      <c r="B14" t="s">
        <v>16</v>
      </c>
      <c r="F14" s="3">
        <f>SUM(F5-F11)</f>
        <v>0</v>
      </c>
    </row>
    <row r="15" spans="2:13" ht="15.75" thickTop="1" x14ac:dyDescent="0.2">
      <c r="B15" s="1"/>
      <c r="C15" s="1"/>
      <c r="D15" s="1"/>
      <c r="E15" s="1"/>
      <c r="F15" s="1"/>
      <c r="H15" t="s">
        <v>17</v>
      </c>
    </row>
    <row r="16" spans="2:13" x14ac:dyDescent="0.2">
      <c r="B16" s="1"/>
      <c r="C16" s="1"/>
      <c r="D16" s="1"/>
      <c r="E16" s="1"/>
      <c r="F16" s="1"/>
      <c r="I16" t="s">
        <v>18</v>
      </c>
      <c r="M16" s="8">
        <f>SUM(M7/M13)</f>
        <v>2.4999738389146044E-3</v>
      </c>
    </row>
    <row r="18" spans="2:13" x14ac:dyDescent="0.2">
      <c r="B18" s="1" t="s">
        <v>19</v>
      </c>
      <c r="C18" s="1"/>
      <c r="D18" s="1"/>
      <c r="F18" s="17">
        <v>41820</v>
      </c>
      <c r="H18" s="1" t="s">
        <v>20</v>
      </c>
    </row>
    <row r="19" spans="2:13" x14ac:dyDescent="0.2">
      <c r="F19" s="14"/>
    </row>
    <row r="20" spans="2:13" x14ac:dyDescent="0.2">
      <c r="B20" t="s">
        <v>21</v>
      </c>
      <c r="F20" s="8">
        <v>2.5000000000000001E-3</v>
      </c>
      <c r="H20" t="s">
        <v>22</v>
      </c>
      <c r="M20" s="9">
        <v>0</v>
      </c>
    </row>
    <row r="22" spans="2:13" x14ac:dyDescent="0.2">
      <c r="B22" t="s">
        <v>23</v>
      </c>
      <c r="H22" t="s">
        <v>24</v>
      </c>
      <c r="L22" s="13"/>
      <c r="M22" s="17">
        <v>41760</v>
      </c>
    </row>
    <row r="23" spans="2:13" x14ac:dyDescent="0.2">
      <c r="C23" t="s">
        <v>25</v>
      </c>
      <c r="F23" s="5">
        <v>9747302</v>
      </c>
    </row>
    <row r="24" spans="2:13" x14ac:dyDescent="0.2">
      <c r="F24" s="2"/>
      <c r="H24" t="s">
        <v>26</v>
      </c>
    </row>
    <row r="25" spans="2:13" x14ac:dyDescent="0.2">
      <c r="B25" t="s">
        <v>27</v>
      </c>
      <c r="F25" s="5">
        <v>0</v>
      </c>
      <c r="I25" t="s">
        <v>28</v>
      </c>
      <c r="M25" s="10">
        <v>0</v>
      </c>
    </row>
    <row r="26" spans="2:13" x14ac:dyDescent="0.2">
      <c r="F26" s="2"/>
    </row>
    <row r="27" spans="2:13" x14ac:dyDescent="0.2">
      <c r="B27" t="s">
        <v>29</v>
      </c>
      <c r="F27" s="2"/>
      <c r="H27" t="s">
        <v>30</v>
      </c>
    </row>
    <row r="28" spans="2:13" ht="15.75" thickBot="1" x14ac:dyDescent="0.25">
      <c r="C28" t="s">
        <v>31</v>
      </c>
      <c r="F28" s="3">
        <f>SUM(F23-F25)</f>
        <v>9747302</v>
      </c>
      <c r="H28" t="s">
        <v>32</v>
      </c>
      <c r="M28" s="9">
        <f>SUM(1-M20)</f>
        <v>1</v>
      </c>
    </row>
    <row r="29" spans="2:13" ht="15.75" thickTop="1" x14ac:dyDescent="0.2">
      <c r="I29" t="s">
        <v>33</v>
      </c>
    </row>
    <row r="30" spans="2:13" x14ac:dyDescent="0.2">
      <c r="B30" t="s">
        <v>34</v>
      </c>
    </row>
    <row r="31" spans="2:13" x14ac:dyDescent="0.2">
      <c r="C31" t="s">
        <v>35</v>
      </c>
      <c r="F31" s="7">
        <v>24368</v>
      </c>
      <c r="H31" t="s">
        <v>36</v>
      </c>
    </row>
    <row r="32" spans="2:13" x14ac:dyDescent="0.2">
      <c r="F32" s="4"/>
      <c r="I32" t="s">
        <v>37</v>
      </c>
      <c r="M32" s="8">
        <f>SUM(M11/M13)</f>
        <v>2.4999738389146044E-3</v>
      </c>
    </row>
    <row r="33" spans="2:13" x14ac:dyDescent="0.2">
      <c r="B33" t="s">
        <v>38</v>
      </c>
      <c r="F33" s="4"/>
    </row>
    <row r="34" spans="2:13" x14ac:dyDescent="0.2">
      <c r="C34" t="s">
        <v>39</v>
      </c>
      <c r="F34" s="7">
        <v>24368</v>
      </c>
      <c r="H34" t="s">
        <v>40</v>
      </c>
      <c r="M34" s="20">
        <f>SUM(M32/M28)</f>
        <v>2.4999738389146044E-3</v>
      </c>
    </row>
    <row r="35" spans="2:13" x14ac:dyDescent="0.2">
      <c r="F35" s="4"/>
    </row>
    <row r="36" spans="2:13" x14ac:dyDescent="0.2">
      <c r="B36" t="s">
        <v>41</v>
      </c>
      <c r="F36" s="4"/>
      <c r="H36" t="s">
        <v>42</v>
      </c>
      <c r="M36" s="11">
        <f>SUM(M34*100)</f>
        <v>0.24999738389146045</v>
      </c>
    </row>
    <row r="37" spans="2:13" ht="15.75" thickBot="1" x14ac:dyDescent="0.25">
      <c r="C37" t="s">
        <v>43</v>
      </c>
      <c r="F37" s="6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0.24999738389146045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41791</v>
      </c>
      <c r="J41" s="1" t="s">
        <v>47</v>
      </c>
      <c r="K41" s="16">
        <v>41799</v>
      </c>
    </row>
    <row r="42" spans="2:13" x14ac:dyDescent="0.2">
      <c r="B42" s="1" t="s">
        <v>48</v>
      </c>
      <c r="C42" s="1" t="s">
        <v>49</v>
      </c>
      <c r="D42" s="1"/>
      <c r="E42" s="1"/>
      <c r="G42" s="1" t="s">
        <v>50</v>
      </c>
      <c r="H42" s="1" t="s">
        <v>51</v>
      </c>
      <c r="I42" s="1"/>
      <c r="J42" s="1"/>
      <c r="K42" s="21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18" t="s">
        <v>54</v>
      </c>
    </row>
  </sheetData>
  <pageMargins left="0.7" right="0.7" top="0.75" bottom="0.75" header="0.3" footer="0.3"/>
  <pageSetup scale="73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FF0000"/>
    <pageSetUpPr fitToPage="1"/>
  </sheetPr>
  <dimension ref="B1:M45"/>
  <sheetViews>
    <sheetView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43434</v>
      </c>
      <c r="H3" t="s">
        <v>3</v>
      </c>
      <c r="K3" s="1"/>
      <c r="L3" s="12"/>
      <c r="M3" s="23">
        <f>+F3-31</f>
        <v>43403</v>
      </c>
    </row>
    <row r="4" spans="2:13" x14ac:dyDescent="0.2">
      <c r="F4" s="24"/>
    </row>
    <row r="5" spans="2:13" ht="15.75" thickBot="1" x14ac:dyDescent="0.25">
      <c r="B5" t="s">
        <v>4</v>
      </c>
      <c r="F5" s="36">
        <v>8421996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8421996</v>
      </c>
      <c r="I7" t="s">
        <v>7</v>
      </c>
      <c r="M7" s="6">
        <f>+F31</f>
        <v>-31498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8421996</v>
      </c>
      <c r="J11" t="s">
        <v>13</v>
      </c>
      <c r="M11" s="6">
        <f>SUM(M7+M8-M9)</f>
        <v>-31498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8421996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-3.7399685300254239E-3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43434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-3.7399999999999998E-3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43403</v>
      </c>
    </row>
    <row r="23" spans="2:13" x14ac:dyDescent="0.2">
      <c r="C23" t="s">
        <v>25</v>
      </c>
      <c r="F23" s="27">
        <f>+F11</f>
        <v>8421996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8421996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-31498</v>
      </c>
      <c r="H31" t="s">
        <v>36</v>
      </c>
    </row>
    <row r="32" spans="2:13" x14ac:dyDescent="0.2">
      <c r="F32" s="31"/>
      <c r="I32" t="s">
        <v>37</v>
      </c>
      <c r="M32" s="8">
        <f>SUM(M11/M13)</f>
        <v>-3.7399685300254239E-3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-31498</v>
      </c>
      <c r="H34" t="s">
        <v>40</v>
      </c>
      <c r="M34" s="20">
        <f>SUM(M32/M28)</f>
        <v>-3.7399685300254239E-3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-0.37399685300254237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-0.37399685300254237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43405</v>
      </c>
      <c r="J41" s="1" t="s">
        <v>47</v>
      </c>
      <c r="K41" s="40">
        <v>43411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FF0000"/>
    <pageSetUpPr fitToPage="1"/>
  </sheetPr>
  <dimension ref="B1:M45"/>
  <sheetViews>
    <sheetView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35">
        <v>43465</v>
      </c>
      <c r="H3" t="s">
        <v>3</v>
      </c>
      <c r="K3" s="1"/>
      <c r="L3" s="12"/>
      <c r="M3" s="23">
        <f>+F3-31</f>
        <v>43434</v>
      </c>
    </row>
    <row r="4" spans="2:13" x14ac:dyDescent="0.2">
      <c r="F4" s="24"/>
    </row>
    <row r="5" spans="2:13" ht="15.75" thickBot="1" x14ac:dyDescent="0.25">
      <c r="B5" t="s">
        <v>4</v>
      </c>
      <c r="F5" s="36">
        <v>9565385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9565385</v>
      </c>
      <c r="I7" t="s">
        <v>7</v>
      </c>
      <c r="M7" s="6">
        <f>+F31</f>
        <v>-34053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9565385</v>
      </c>
      <c r="J11" t="s">
        <v>13</v>
      </c>
      <c r="M11" s="6">
        <f>SUM(M7+M8-M9)</f>
        <v>-34053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9565385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-3.5600239823070372E-3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43465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-3.5599999999999998E-3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43434</v>
      </c>
    </row>
    <row r="23" spans="2:13" x14ac:dyDescent="0.2">
      <c r="C23" t="s">
        <v>25</v>
      </c>
      <c r="F23" s="27">
        <f>+F11</f>
        <v>9565385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9565385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-34053</v>
      </c>
      <c r="H31" t="s">
        <v>36</v>
      </c>
    </row>
    <row r="32" spans="2:13" x14ac:dyDescent="0.2">
      <c r="F32" s="31"/>
      <c r="I32" t="s">
        <v>37</v>
      </c>
      <c r="M32" s="8">
        <f>SUM(M11/M13)</f>
        <v>-3.5600239823070372E-3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-34053</v>
      </c>
      <c r="H34" t="s">
        <v>40</v>
      </c>
      <c r="M34" s="20">
        <f>SUM(M32/M28)</f>
        <v>-3.5600239823070372E-3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-0.35600239823070373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-0.35600239823070373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43435</v>
      </c>
      <c r="J41" s="1" t="s">
        <v>47</v>
      </c>
      <c r="K41" s="40">
        <v>43444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rgb="FFFF0000"/>
    <pageSetUpPr fitToPage="1"/>
  </sheetPr>
  <dimension ref="B1:M45"/>
  <sheetViews>
    <sheetView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43496</v>
      </c>
      <c r="H3" t="s">
        <v>3</v>
      </c>
      <c r="K3" s="1"/>
      <c r="L3" s="12"/>
      <c r="M3" s="23">
        <f>+F3-31</f>
        <v>43465</v>
      </c>
    </row>
    <row r="4" spans="2:13" x14ac:dyDescent="0.2">
      <c r="F4" s="24"/>
    </row>
    <row r="5" spans="2:13" ht="15.75" thickBot="1" x14ac:dyDescent="0.25">
      <c r="B5" t="s">
        <v>4</v>
      </c>
      <c r="F5" s="36">
        <v>8872631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8872631</v>
      </c>
      <c r="I7" t="s">
        <v>7</v>
      </c>
      <c r="M7" s="6">
        <f>+F31</f>
        <v>4525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8872631</v>
      </c>
      <c r="J11" t="s">
        <v>13</v>
      </c>
      <c r="M11" s="6">
        <f>SUM(M7+M8-M9)</f>
        <v>4525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8872631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5.0999528775624728E-4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43496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5.1000000000000004E-4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43465</v>
      </c>
    </row>
    <row r="23" spans="2:13" x14ac:dyDescent="0.2">
      <c r="C23" t="s">
        <v>25</v>
      </c>
      <c r="F23" s="27">
        <f>+F11</f>
        <v>8872631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8872631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4525</v>
      </c>
      <c r="H31" t="s">
        <v>36</v>
      </c>
    </row>
    <row r="32" spans="2:13" x14ac:dyDescent="0.2">
      <c r="F32" s="31"/>
      <c r="I32" t="s">
        <v>37</v>
      </c>
      <c r="M32" s="8">
        <f>SUM(M11/M13)</f>
        <v>5.0999528775624728E-4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4525</v>
      </c>
      <c r="H34" t="s">
        <v>40</v>
      </c>
      <c r="M34" s="20">
        <f>SUM(M32/M28)</f>
        <v>5.0999528775624728E-4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5.0999528775624726E-2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5.0999528775624726E-2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43466</v>
      </c>
      <c r="J41" s="1" t="s">
        <v>47</v>
      </c>
      <c r="K41" s="40">
        <v>43472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rgb="FFFF0000"/>
    <pageSetUpPr fitToPage="1"/>
  </sheetPr>
  <dimension ref="B1:M45"/>
  <sheetViews>
    <sheetView workbookViewId="0">
      <selection activeCell="F3" sqref="F3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43524</v>
      </c>
      <c r="H3" t="s">
        <v>3</v>
      </c>
      <c r="K3" s="1"/>
      <c r="L3" s="12"/>
      <c r="M3" s="23">
        <f>+F3-31</f>
        <v>43493</v>
      </c>
    </row>
    <row r="4" spans="2:13" x14ac:dyDescent="0.2">
      <c r="F4" s="24"/>
    </row>
    <row r="5" spans="2:13" ht="15.75" thickBot="1" x14ac:dyDescent="0.25">
      <c r="B5" t="s">
        <v>4</v>
      </c>
      <c r="F5" s="36">
        <v>8607289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8607289</v>
      </c>
      <c r="I7" t="s">
        <v>7</v>
      </c>
      <c r="M7" s="6">
        <f>+F31</f>
        <v>-39852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8607289</v>
      </c>
      <c r="J11" t="s">
        <v>13</v>
      </c>
      <c r="M11" s="6">
        <f>SUM(M7+M8-M9)</f>
        <v>-39852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8607289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-4.6300292693785463E-3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43524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-4.6299999999999996E-3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43493</v>
      </c>
    </row>
    <row r="23" spans="2:13" x14ac:dyDescent="0.2">
      <c r="C23" t="s">
        <v>25</v>
      </c>
      <c r="F23" s="27">
        <f>+F11</f>
        <v>8607289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8607289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-39852</v>
      </c>
      <c r="H31" t="s">
        <v>36</v>
      </c>
    </row>
    <row r="32" spans="2:13" x14ac:dyDescent="0.2">
      <c r="F32" s="31"/>
      <c r="I32" t="s">
        <v>37</v>
      </c>
      <c r="M32" s="8">
        <f>SUM(M11/M13)</f>
        <v>-4.6300292693785463E-3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-39852</v>
      </c>
      <c r="H34" t="s">
        <v>40</v>
      </c>
      <c r="M34" s="20">
        <f>SUM(M32/M28)</f>
        <v>-4.6300292693785463E-3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-0.46300292693785461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-0.46300292693785461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43497</v>
      </c>
      <c r="J41" s="1" t="s">
        <v>47</v>
      </c>
      <c r="K41" s="40">
        <v>43503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rgb="FFFF0000"/>
    <pageSetUpPr fitToPage="1"/>
  </sheetPr>
  <dimension ref="B1:M45"/>
  <sheetViews>
    <sheetView topLeftCell="A7" workbookViewId="0">
      <selection activeCell="F18" sqref="F1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43555</v>
      </c>
      <c r="H3" t="s">
        <v>3</v>
      </c>
      <c r="K3" s="1"/>
      <c r="L3" s="12"/>
      <c r="M3" s="23">
        <f>+F3-31</f>
        <v>43524</v>
      </c>
    </row>
    <row r="4" spans="2:13" x14ac:dyDescent="0.2">
      <c r="F4" s="24"/>
    </row>
    <row r="5" spans="2:13" ht="15.75" thickBot="1" x14ac:dyDescent="0.25">
      <c r="B5" t="s">
        <v>4</v>
      </c>
      <c r="F5" s="36">
        <v>9118874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9118874</v>
      </c>
      <c r="I7" t="s">
        <v>7</v>
      </c>
      <c r="M7" s="6">
        <f>+F31</f>
        <v>-24256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9118874</v>
      </c>
      <c r="J11" t="s">
        <v>13</v>
      </c>
      <c r="M11" s="6">
        <f>SUM(M7+M8-M9)</f>
        <v>-24256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9118874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-2.659977536700255E-3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43555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-2.66E-3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43524</v>
      </c>
    </row>
    <row r="23" spans="2:13" x14ac:dyDescent="0.2">
      <c r="C23" t="s">
        <v>25</v>
      </c>
      <c r="F23" s="27">
        <f>+F11</f>
        <v>9118874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9118874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-24256</v>
      </c>
      <c r="H31" t="s">
        <v>36</v>
      </c>
    </row>
    <row r="32" spans="2:13" x14ac:dyDescent="0.2">
      <c r="F32" s="31"/>
      <c r="I32" t="s">
        <v>37</v>
      </c>
      <c r="M32" s="8">
        <f>SUM(M11/M13)</f>
        <v>-2.659977536700255E-3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-24256</v>
      </c>
      <c r="H34" t="s">
        <v>40</v>
      </c>
      <c r="M34" s="20">
        <f>SUM(M32/M28)</f>
        <v>-2.659977536700255E-3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-0.26599775367002548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-0.26599775367002548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43525</v>
      </c>
      <c r="J41" s="1" t="s">
        <v>47</v>
      </c>
      <c r="K41" s="40">
        <v>43531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rgb="FFFF0000"/>
    <pageSetUpPr fitToPage="1"/>
  </sheetPr>
  <dimension ref="B1:M45"/>
  <sheetViews>
    <sheetView topLeftCell="A3" workbookViewId="0">
      <selection activeCell="G22" sqref="G2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43585</v>
      </c>
      <c r="H3" t="s">
        <v>3</v>
      </c>
      <c r="K3" s="1"/>
      <c r="L3" s="12"/>
      <c r="M3" s="23">
        <f>+F3-31</f>
        <v>43554</v>
      </c>
    </row>
    <row r="4" spans="2:13" x14ac:dyDescent="0.2">
      <c r="F4" s="24"/>
    </row>
    <row r="5" spans="2:13" ht="15.75" thickBot="1" x14ac:dyDescent="0.25">
      <c r="B5" t="s">
        <v>4</v>
      </c>
      <c r="F5" s="36">
        <v>8087924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8087924</v>
      </c>
      <c r="I7" t="s">
        <v>7</v>
      </c>
      <c r="M7" s="6">
        <f>+F31</f>
        <v>-35668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8087924</v>
      </c>
      <c r="J11" t="s">
        <v>13</v>
      </c>
      <c r="M11" s="6">
        <f>SUM(M7+M8-M9)</f>
        <v>-35668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8087924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-4.4100315482687525E-3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43585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-4.4099999999999999E-3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43554</v>
      </c>
    </row>
    <row r="23" spans="2:13" x14ac:dyDescent="0.2">
      <c r="C23" t="s">
        <v>25</v>
      </c>
      <c r="F23" s="27">
        <f>+F11</f>
        <v>8087924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8087924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-35668</v>
      </c>
      <c r="H31" t="s">
        <v>36</v>
      </c>
    </row>
    <row r="32" spans="2:13" x14ac:dyDescent="0.2">
      <c r="F32" s="31"/>
      <c r="I32" t="s">
        <v>37</v>
      </c>
      <c r="M32" s="8">
        <f>SUM(M11/M13)</f>
        <v>-4.4100315482687525E-3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-35668</v>
      </c>
      <c r="H34" t="s">
        <v>40</v>
      </c>
      <c r="M34" s="20">
        <f>SUM(M32/M28)</f>
        <v>-4.4100315482687525E-3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-0.44100315482687524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-0.44100315482687524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43556</v>
      </c>
      <c r="J41" s="1" t="s">
        <v>47</v>
      </c>
      <c r="K41" s="40">
        <v>43560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rgb="FFFF0000"/>
    <pageSetUpPr fitToPage="1"/>
  </sheetPr>
  <dimension ref="B1:M45"/>
  <sheetViews>
    <sheetView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43616</v>
      </c>
      <c r="H3" t="s">
        <v>3</v>
      </c>
      <c r="K3" s="1"/>
      <c r="L3" s="12"/>
      <c r="M3" s="23">
        <f>+F3-31</f>
        <v>43585</v>
      </c>
    </row>
    <row r="4" spans="2:13" x14ac:dyDescent="0.2">
      <c r="F4" s="24"/>
    </row>
    <row r="5" spans="2:13" ht="15.75" thickBot="1" x14ac:dyDescent="0.25">
      <c r="B5" t="s">
        <v>4</v>
      </c>
      <c r="F5" s="36">
        <v>8813944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8813944</v>
      </c>
      <c r="I7" t="s">
        <v>7</v>
      </c>
      <c r="M7" s="6">
        <f>+F31</f>
        <v>-14719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8813944</v>
      </c>
      <c r="J11" t="s">
        <v>13</v>
      </c>
      <c r="M11" s="6">
        <f>SUM(M7+M8-M9)</f>
        <v>-14719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8813944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-1.6699674969570942E-3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43616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-1.67E-3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43585</v>
      </c>
    </row>
    <row r="23" spans="2:13" x14ac:dyDescent="0.2">
      <c r="C23" t="s">
        <v>25</v>
      </c>
      <c r="F23" s="27">
        <f>+F11</f>
        <v>8813944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8813944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-14719</v>
      </c>
      <c r="H31" t="s">
        <v>36</v>
      </c>
    </row>
    <row r="32" spans="2:13" x14ac:dyDescent="0.2">
      <c r="F32" s="31"/>
      <c r="I32" t="s">
        <v>37</v>
      </c>
      <c r="M32" s="8">
        <f>SUM(M11/M13)</f>
        <v>-1.6699674969570942E-3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-14719</v>
      </c>
      <c r="H34" t="s">
        <v>40</v>
      </c>
      <c r="M34" s="20">
        <f>SUM(M32/M28)</f>
        <v>-1.6699674969570942E-3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-0.16699674969570943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-0.16699674969570943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43586</v>
      </c>
      <c r="J41" s="1" t="s">
        <v>47</v>
      </c>
      <c r="K41" s="40">
        <v>43591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rgb="FFFF0000"/>
    <pageSetUpPr fitToPage="1"/>
  </sheetPr>
  <dimension ref="B1:M45"/>
  <sheetViews>
    <sheetView workbookViewId="0">
      <selection activeCell="K41" sqref="K41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43646</v>
      </c>
      <c r="H3" t="s">
        <v>3</v>
      </c>
      <c r="K3" s="1"/>
      <c r="L3" s="12"/>
      <c r="M3" s="23">
        <f>+F3-31</f>
        <v>43615</v>
      </c>
    </row>
    <row r="4" spans="2:13" x14ac:dyDescent="0.2">
      <c r="F4" s="24"/>
    </row>
    <row r="5" spans="2:13" ht="15.75" thickBot="1" x14ac:dyDescent="0.25">
      <c r="B5" t="s">
        <v>4</v>
      </c>
      <c r="F5" s="36">
        <v>10447823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10447823</v>
      </c>
      <c r="I7" t="s">
        <v>7</v>
      </c>
      <c r="M7" s="6">
        <f>+F31</f>
        <v>-39284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10447823</v>
      </c>
      <c r="J11" t="s">
        <v>13</v>
      </c>
      <c r="M11" s="6">
        <f>SUM(M7+M8-M9)</f>
        <v>-39284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10447823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-3.7600177568092416E-3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43646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3.7599999999999999E-3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43615</v>
      </c>
    </row>
    <row r="23" spans="2:13" x14ac:dyDescent="0.2">
      <c r="C23" t="s">
        <v>25</v>
      </c>
      <c r="F23" s="27">
        <f>+F11</f>
        <v>10447823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10447823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-39284</v>
      </c>
      <c r="H31" t="s">
        <v>36</v>
      </c>
    </row>
    <row r="32" spans="2:13" x14ac:dyDescent="0.2">
      <c r="F32" s="31"/>
      <c r="I32" t="s">
        <v>37</v>
      </c>
      <c r="M32" s="8">
        <f>SUM(M11/M13)</f>
        <v>-3.7600177568092416E-3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-39284</v>
      </c>
      <c r="H34" t="s">
        <v>40</v>
      </c>
      <c r="M34" s="20">
        <f>SUM(M32/M28)</f>
        <v>-3.7600177568092416E-3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-0.37600177568092419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-0.37600177568092419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43617</v>
      </c>
      <c r="J41" s="1" t="s">
        <v>47</v>
      </c>
      <c r="K41" s="40">
        <v>43623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rgb="FFFF0000"/>
    <pageSetUpPr fitToPage="1"/>
  </sheetPr>
  <dimension ref="B1:M45"/>
  <sheetViews>
    <sheetView topLeftCell="A4"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43677</v>
      </c>
      <c r="H3" t="s">
        <v>3</v>
      </c>
      <c r="K3" s="1"/>
      <c r="L3" s="12"/>
      <c r="M3" s="23">
        <f>+F3-31</f>
        <v>43646</v>
      </c>
    </row>
    <row r="4" spans="2:13" x14ac:dyDescent="0.2">
      <c r="F4" s="24"/>
    </row>
    <row r="5" spans="2:13" ht="15.75" thickBot="1" x14ac:dyDescent="0.25">
      <c r="B5" t="s">
        <v>4</v>
      </c>
      <c r="F5" s="36">
        <v>8096389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8096389</v>
      </c>
      <c r="I7" t="s">
        <v>7</v>
      </c>
      <c r="M7" s="6">
        <f>+F31</f>
        <v>-28256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8096389</v>
      </c>
      <c r="J11" t="s">
        <v>13</v>
      </c>
      <c r="M11" s="6">
        <f>SUM(M7+M8-M9)</f>
        <v>-28256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8096389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-3.4899508904525215E-3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43677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3.49E-3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43646</v>
      </c>
    </row>
    <row r="23" spans="2:13" x14ac:dyDescent="0.2">
      <c r="C23" t="s">
        <v>25</v>
      </c>
      <c r="F23" s="27">
        <f>+F11</f>
        <v>8096389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8096389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-28256</v>
      </c>
      <c r="H31" t="s">
        <v>36</v>
      </c>
    </row>
    <row r="32" spans="2:13" x14ac:dyDescent="0.2">
      <c r="F32" s="31"/>
      <c r="I32" t="s">
        <v>37</v>
      </c>
      <c r="M32" s="8">
        <f>SUM(M11/M13)</f>
        <v>-3.4899508904525215E-3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-28256</v>
      </c>
      <c r="H34" t="s">
        <v>40</v>
      </c>
      <c r="M34" s="20">
        <f>SUM(M32/M28)</f>
        <v>-3.4899508904525215E-3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-0.34899508904525217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-0.34899508904525217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43647</v>
      </c>
      <c r="J41" s="1" t="s">
        <v>47</v>
      </c>
      <c r="K41" s="40">
        <v>43653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rgb="FFFF0000"/>
    <pageSetUpPr fitToPage="1"/>
  </sheetPr>
  <dimension ref="B1:M45"/>
  <sheetViews>
    <sheetView workbookViewId="0">
      <selection activeCell="K38" sqref="K3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43708</v>
      </c>
      <c r="H3" t="s">
        <v>3</v>
      </c>
      <c r="K3" s="1"/>
      <c r="L3" s="12"/>
      <c r="M3" s="23">
        <f>+F3-31</f>
        <v>43677</v>
      </c>
    </row>
    <row r="4" spans="2:13" x14ac:dyDescent="0.2">
      <c r="F4" s="24"/>
    </row>
    <row r="5" spans="2:13" ht="15.75" thickBot="1" x14ac:dyDescent="0.25">
      <c r="B5" t="s">
        <v>4</v>
      </c>
      <c r="F5" s="36">
        <v>9694919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9694919</v>
      </c>
      <c r="I7" t="s">
        <v>7</v>
      </c>
      <c r="M7" s="6">
        <f>+F31</f>
        <v>-46826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9694919</v>
      </c>
      <c r="J11" t="s">
        <v>13</v>
      </c>
      <c r="M11" s="6">
        <f>SUM(M7+M8-M9)</f>
        <v>-46826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9694919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-4.8299526793364649E-3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43708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4.8300000000000001E-3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43677</v>
      </c>
    </row>
    <row r="23" spans="2:13" x14ac:dyDescent="0.2">
      <c r="C23" t="s">
        <v>25</v>
      </c>
      <c r="F23" s="27">
        <f>+F11</f>
        <v>9694919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9694919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-46826</v>
      </c>
      <c r="H31" t="s">
        <v>36</v>
      </c>
    </row>
    <row r="32" spans="2:13" x14ac:dyDescent="0.2">
      <c r="F32" s="31"/>
      <c r="I32" t="s">
        <v>37</v>
      </c>
      <c r="M32" s="8">
        <f>SUM(M11/M13)</f>
        <v>-4.8299526793364649E-3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-46826</v>
      </c>
      <c r="H34" t="s">
        <v>40</v>
      </c>
      <c r="M34" s="20">
        <f>SUM(M32/M28)</f>
        <v>-4.8299526793364649E-3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-0.4829952679336465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-0.4829952679336465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43678</v>
      </c>
      <c r="J41" s="1" t="s">
        <v>47</v>
      </c>
      <c r="K41" s="40">
        <v>43689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B1:M43"/>
  <sheetViews>
    <sheetView workbookViewId="0">
      <selection sqref="A1:XFD1048576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17">
        <v>41851</v>
      </c>
      <c r="H3" t="s">
        <v>3</v>
      </c>
      <c r="K3" s="1"/>
      <c r="L3" s="12"/>
      <c r="M3" s="17">
        <v>41791</v>
      </c>
    </row>
    <row r="5" spans="2:13" ht="15.75" thickBot="1" x14ac:dyDescent="0.25">
      <c r="B5" t="s">
        <v>4</v>
      </c>
      <c r="F5" s="3">
        <v>8495066</v>
      </c>
      <c r="H5" t="s">
        <v>5</v>
      </c>
    </row>
    <row r="6" spans="2:13" ht="15.75" thickTop="1" x14ac:dyDescent="0.2">
      <c r="F6" s="2"/>
    </row>
    <row r="7" spans="2:13" ht="15.75" thickBot="1" x14ac:dyDescent="0.25">
      <c r="B7" t="s">
        <v>6</v>
      </c>
      <c r="F7" s="5">
        <v>8495066</v>
      </c>
      <c r="I7" t="s">
        <v>7</v>
      </c>
      <c r="M7" s="6">
        <v>21238</v>
      </c>
    </row>
    <row r="8" spans="2:13" ht="15.75" thickTop="1" x14ac:dyDescent="0.2">
      <c r="F8" s="2"/>
      <c r="I8" t="s">
        <v>8</v>
      </c>
      <c r="M8" s="7">
        <f>F37</f>
        <v>0</v>
      </c>
    </row>
    <row r="9" spans="2:13" x14ac:dyDescent="0.2">
      <c r="B9" t="s">
        <v>9</v>
      </c>
      <c r="F9" s="5">
        <v>0</v>
      </c>
      <c r="I9" t="s">
        <v>10</v>
      </c>
      <c r="M9" s="4">
        <v>0</v>
      </c>
    </row>
    <row r="10" spans="2:13" x14ac:dyDescent="0.2">
      <c r="F10" s="2"/>
      <c r="I10" t="s">
        <v>11</v>
      </c>
      <c r="M10" s="4"/>
    </row>
    <row r="11" spans="2:13" ht="15.75" thickBot="1" x14ac:dyDescent="0.25">
      <c r="B11" t="s">
        <v>12</v>
      </c>
      <c r="F11" s="3">
        <f>SUM(F7+F9)</f>
        <v>8495066</v>
      </c>
      <c r="J11" t="s">
        <v>13</v>
      </c>
      <c r="M11" s="6">
        <f>SUM(M7+M8-M9)</f>
        <v>21238</v>
      </c>
    </row>
    <row r="12" spans="2:13" ht="15.75" thickTop="1" x14ac:dyDescent="0.2">
      <c r="F12" s="2"/>
    </row>
    <row r="13" spans="2:13" ht="15.75" thickBot="1" x14ac:dyDescent="0.25">
      <c r="B13" t="s">
        <v>14</v>
      </c>
      <c r="F13" s="2"/>
      <c r="H13" t="s">
        <v>15</v>
      </c>
      <c r="M13" s="3">
        <v>8495066</v>
      </c>
    </row>
    <row r="14" spans="2:13" ht="16.5" thickTop="1" thickBot="1" x14ac:dyDescent="0.25">
      <c r="B14" t="s">
        <v>16</v>
      </c>
      <c r="F14" s="3">
        <f>SUM(F5-F11)</f>
        <v>0</v>
      </c>
    </row>
    <row r="15" spans="2:13" ht="15.75" thickTop="1" x14ac:dyDescent="0.2">
      <c r="B15" s="1"/>
      <c r="C15" s="1"/>
      <c r="D15" s="1"/>
      <c r="E15" s="1"/>
      <c r="F15" s="1"/>
      <c r="H15" t="s">
        <v>17</v>
      </c>
    </row>
    <row r="16" spans="2:13" x14ac:dyDescent="0.2">
      <c r="B16" s="1"/>
      <c r="C16" s="1"/>
      <c r="D16" s="1"/>
      <c r="E16" s="1"/>
      <c r="F16" s="1"/>
      <c r="I16" t="s">
        <v>18</v>
      </c>
      <c r="M16" s="8">
        <f>SUM(M7/M13)</f>
        <v>2.5000394346553637E-3</v>
      </c>
    </row>
    <row r="18" spans="2:13" x14ac:dyDescent="0.2">
      <c r="B18" s="1" t="s">
        <v>19</v>
      </c>
      <c r="C18" s="1"/>
      <c r="D18" s="1"/>
      <c r="F18" s="17">
        <v>41851</v>
      </c>
      <c r="H18" s="1" t="s">
        <v>20</v>
      </c>
    </row>
    <row r="19" spans="2:13" x14ac:dyDescent="0.2">
      <c r="F19" s="14"/>
    </row>
    <row r="20" spans="2:13" x14ac:dyDescent="0.2">
      <c r="B20" t="s">
        <v>21</v>
      </c>
      <c r="F20" s="8">
        <v>2.5000000000000001E-3</v>
      </c>
      <c r="H20" t="s">
        <v>22</v>
      </c>
      <c r="M20" s="9">
        <v>0</v>
      </c>
    </row>
    <row r="22" spans="2:13" x14ac:dyDescent="0.2">
      <c r="B22" t="s">
        <v>23</v>
      </c>
      <c r="H22" t="s">
        <v>24</v>
      </c>
      <c r="L22" s="13"/>
      <c r="M22" s="17">
        <v>41791</v>
      </c>
    </row>
    <row r="23" spans="2:13" x14ac:dyDescent="0.2">
      <c r="C23" t="s">
        <v>25</v>
      </c>
      <c r="F23" s="5">
        <v>8495066</v>
      </c>
    </row>
    <row r="24" spans="2:13" x14ac:dyDescent="0.2">
      <c r="F24" s="2"/>
      <c r="H24" t="s">
        <v>26</v>
      </c>
    </row>
    <row r="25" spans="2:13" x14ac:dyDescent="0.2">
      <c r="B25" t="s">
        <v>27</v>
      </c>
      <c r="F25" s="5">
        <v>0</v>
      </c>
      <c r="I25" t="s">
        <v>28</v>
      </c>
      <c r="M25" s="10">
        <v>0</v>
      </c>
    </row>
    <row r="26" spans="2:13" x14ac:dyDescent="0.2">
      <c r="F26" s="2"/>
    </row>
    <row r="27" spans="2:13" x14ac:dyDescent="0.2">
      <c r="B27" t="s">
        <v>29</v>
      </c>
      <c r="F27" s="2"/>
      <c r="H27" t="s">
        <v>30</v>
      </c>
    </row>
    <row r="28" spans="2:13" ht="15.75" thickBot="1" x14ac:dyDescent="0.25">
      <c r="C28" t="s">
        <v>31</v>
      </c>
      <c r="F28" s="3">
        <f>SUM(F23-F25)</f>
        <v>8495066</v>
      </c>
      <c r="H28" t="s">
        <v>32</v>
      </c>
      <c r="M28" s="9">
        <f>SUM(1-M20)</f>
        <v>1</v>
      </c>
    </row>
    <row r="29" spans="2:13" ht="15.75" thickTop="1" x14ac:dyDescent="0.2">
      <c r="I29" t="s">
        <v>33</v>
      </c>
    </row>
    <row r="30" spans="2:13" x14ac:dyDescent="0.2">
      <c r="B30" t="s">
        <v>34</v>
      </c>
    </row>
    <row r="31" spans="2:13" x14ac:dyDescent="0.2">
      <c r="C31" t="s">
        <v>35</v>
      </c>
      <c r="F31" s="7">
        <v>21238</v>
      </c>
      <c r="H31" t="s">
        <v>36</v>
      </c>
    </row>
    <row r="32" spans="2:13" x14ac:dyDescent="0.2">
      <c r="F32" s="4"/>
      <c r="I32" t="s">
        <v>37</v>
      </c>
      <c r="M32" s="8">
        <f>SUM(M11/M13)</f>
        <v>2.5000394346553637E-3</v>
      </c>
    </row>
    <row r="33" spans="2:13" x14ac:dyDescent="0.2">
      <c r="B33" t="s">
        <v>38</v>
      </c>
      <c r="F33" s="4"/>
    </row>
    <row r="34" spans="2:13" x14ac:dyDescent="0.2">
      <c r="C34" t="s">
        <v>39</v>
      </c>
      <c r="F34" s="7">
        <v>21238</v>
      </c>
      <c r="H34" t="s">
        <v>40</v>
      </c>
      <c r="M34" s="20">
        <f>SUM(M32/M28)</f>
        <v>2.5000394346553637E-3</v>
      </c>
    </row>
    <row r="35" spans="2:13" x14ac:dyDescent="0.2">
      <c r="F35" s="4"/>
    </row>
    <row r="36" spans="2:13" x14ac:dyDescent="0.2">
      <c r="B36" t="s">
        <v>41</v>
      </c>
      <c r="F36" s="4"/>
      <c r="H36" t="s">
        <v>42</v>
      </c>
      <c r="M36" s="11">
        <f>SUM(M34*100)</f>
        <v>0.25000394346553639</v>
      </c>
    </row>
    <row r="37" spans="2:13" ht="15.75" thickBot="1" x14ac:dyDescent="0.25">
      <c r="C37" t="s">
        <v>43</v>
      </c>
      <c r="F37" s="6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0.25000394346553639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41821</v>
      </c>
      <c r="J41" s="1" t="s">
        <v>47</v>
      </c>
      <c r="K41" s="16">
        <v>41827</v>
      </c>
    </row>
    <row r="42" spans="2:13" x14ac:dyDescent="0.2">
      <c r="B42" s="1" t="s">
        <v>48</v>
      </c>
      <c r="C42" s="1" t="s">
        <v>49</v>
      </c>
      <c r="D42" s="1"/>
      <c r="E42" s="1"/>
      <c r="G42" s="1" t="s">
        <v>50</v>
      </c>
      <c r="H42" s="1" t="s">
        <v>51</v>
      </c>
      <c r="I42" s="1"/>
      <c r="J42" s="1"/>
      <c r="K42" s="21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18" t="s">
        <v>54</v>
      </c>
    </row>
  </sheetData>
  <pageMargins left="0.7" right="0.7" top="0.75" bottom="0.75" header="0.3" footer="0.3"/>
  <pageSetup scale="73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rgb="FFFF0000"/>
    <pageSetUpPr fitToPage="1"/>
  </sheetPr>
  <dimension ref="B1:M45"/>
  <sheetViews>
    <sheetView topLeftCell="A4" workbookViewId="0">
      <selection activeCell="F21" sqref="F21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43738</v>
      </c>
      <c r="H3" t="s">
        <v>3</v>
      </c>
      <c r="K3" s="1"/>
      <c r="L3" s="12"/>
      <c r="M3" s="23">
        <f>+F3-31</f>
        <v>43707</v>
      </c>
    </row>
    <row r="4" spans="2:13" x14ac:dyDescent="0.2">
      <c r="F4" s="24"/>
    </row>
    <row r="5" spans="2:13" ht="15.75" thickBot="1" x14ac:dyDescent="0.25">
      <c r="B5" t="s">
        <v>4</v>
      </c>
      <c r="F5" s="36">
        <v>10135989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10135989</v>
      </c>
      <c r="I7" t="s">
        <v>7</v>
      </c>
      <c r="M7" s="6">
        <f>+F31</f>
        <v>-53011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10135989</v>
      </c>
      <c r="J11" t="s">
        <v>13</v>
      </c>
      <c r="M11" s="6">
        <f>SUM(M7+M8-M9)</f>
        <v>-53011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10135989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-5.229978051475786E-3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43738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-5.2300000000000003E-3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43707</v>
      </c>
    </row>
    <row r="23" spans="2:13" x14ac:dyDescent="0.2">
      <c r="C23" t="s">
        <v>25</v>
      </c>
      <c r="F23" s="27">
        <f>+F11</f>
        <v>10135989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10135989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-53011</v>
      </c>
      <c r="H31" t="s">
        <v>36</v>
      </c>
    </row>
    <row r="32" spans="2:13" x14ac:dyDescent="0.2">
      <c r="F32" s="31"/>
      <c r="I32" t="s">
        <v>37</v>
      </c>
      <c r="M32" s="8">
        <f>SUM(M11/M13)</f>
        <v>-5.229978051475786E-3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-53011</v>
      </c>
      <c r="H34" t="s">
        <v>40</v>
      </c>
      <c r="M34" s="20">
        <f>SUM(M32/M28)</f>
        <v>-5.229978051475786E-3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-0.52299780514757865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-0.52299780514757865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/>
      <c r="J41" s="1" t="s">
        <v>47</v>
      </c>
      <c r="K41" s="40"/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rgb="FFFF0000"/>
    <pageSetUpPr fitToPage="1"/>
  </sheetPr>
  <dimension ref="B1:M45"/>
  <sheetViews>
    <sheetView workbookViewId="0">
      <selection activeCell="F21" sqref="F21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43769</v>
      </c>
      <c r="H3" t="s">
        <v>3</v>
      </c>
      <c r="K3" s="1"/>
      <c r="L3" s="12"/>
      <c r="M3" s="23">
        <f>+F3-31</f>
        <v>43738</v>
      </c>
    </row>
    <row r="4" spans="2:13" x14ac:dyDescent="0.2">
      <c r="F4" s="24"/>
    </row>
    <row r="5" spans="2:13" ht="15.75" thickBot="1" x14ac:dyDescent="0.25">
      <c r="B5" t="s">
        <v>4</v>
      </c>
      <c r="F5" s="36">
        <v>7984050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7984050</v>
      </c>
      <c r="I7" t="s">
        <v>7</v>
      </c>
      <c r="M7" s="6">
        <f>+F31</f>
        <v>-48862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7984050</v>
      </c>
      <c r="J11" t="s">
        <v>13</v>
      </c>
      <c r="M11" s="6">
        <f>SUM(M7+M8-M9)</f>
        <v>-48862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7984050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-6.1199516536093838E-3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43769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6.1199999999999996E-3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43738</v>
      </c>
    </row>
    <row r="23" spans="2:13" x14ac:dyDescent="0.2">
      <c r="C23" t="s">
        <v>25</v>
      </c>
      <c r="F23" s="27">
        <f>+F11</f>
        <v>7984050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7984050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-48862</v>
      </c>
      <c r="H31" t="s">
        <v>36</v>
      </c>
    </row>
    <row r="32" spans="2:13" x14ac:dyDescent="0.2">
      <c r="F32" s="31"/>
      <c r="I32" t="s">
        <v>37</v>
      </c>
      <c r="M32" s="8">
        <f>SUM(M11/M13)</f>
        <v>-6.1199516536093838E-3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-48862</v>
      </c>
      <c r="H34" t="s">
        <v>40</v>
      </c>
      <c r="M34" s="20">
        <f>SUM(M32/M28)</f>
        <v>-6.1199516536093838E-3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-0.61199516536093834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-0.61199516536093834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/>
      <c r="J41" s="1" t="s">
        <v>47</v>
      </c>
      <c r="K41" s="40"/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rgb="FFFF0000"/>
    <pageSetUpPr fitToPage="1"/>
  </sheetPr>
  <dimension ref="B1:M45"/>
  <sheetViews>
    <sheetView workbookViewId="0">
      <selection activeCell="F21" sqref="F21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43799</v>
      </c>
      <c r="H3" t="s">
        <v>3</v>
      </c>
      <c r="K3" s="1"/>
      <c r="L3" s="12"/>
      <c r="M3" s="23">
        <f>+F3-31</f>
        <v>43768</v>
      </c>
    </row>
    <row r="4" spans="2:13" x14ac:dyDescent="0.2">
      <c r="F4" s="24"/>
    </row>
    <row r="5" spans="2:13" ht="15.75" thickBot="1" x14ac:dyDescent="0.25">
      <c r="B5" t="s">
        <v>4</v>
      </c>
      <c r="F5" s="36">
        <v>7989461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7989461</v>
      </c>
      <c r="I7" t="s">
        <v>7</v>
      </c>
      <c r="M7" s="6">
        <f>+F31</f>
        <v>-45061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7989461</v>
      </c>
      <c r="J11" t="s">
        <v>13</v>
      </c>
      <c r="M11" s="6">
        <f>SUM(M7+M8-M9)</f>
        <v>-45061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7989461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-5.6400550675446068E-3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43799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-5.64E-3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43768</v>
      </c>
    </row>
    <row r="23" spans="2:13" x14ac:dyDescent="0.2">
      <c r="C23" t="s">
        <v>25</v>
      </c>
      <c r="F23" s="27">
        <f>+F11</f>
        <v>7989461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7989461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-45061</v>
      </c>
      <c r="H31" t="s">
        <v>36</v>
      </c>
    </row>
    <row r="32" spans="2:13" x14ac:dyDescent="0.2">
      <c r="F32" s="31"/>
      <c r="I32" t="s">
        <v>37</v>
      </c>
      <c r="M32" s="8">
        <f>SUM(M11/M13)</f>
        <v>-5.6400550675446068E-3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-45061</v>
      </c>
      <c r="H34" t="s">
        <v>40</v>
      </c>
      <c r="M34" s="20">
        <f>SUM(M32/M28)</f>
        <v>-5.6400550675446068E-3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-0.56400550675446071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-0.56400550675446071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/>
      <c r="J41" s="1" t="s">
        <v>47</v>
      </c>
      <c r="K41" s="40"/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rgb="FFFF0000"/>
    <pageSetUpPr fitToPage="1"/>
  </sheetPr>
  <dimension ref="B1:M45"/>
  <sheetViews>
    <sheetView topLeftCell="A13" workbookViewId="0">
      <selection activeCell="F21" sqref="F21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43830</v>
      </c>
      <c r="H3" t="s">
        <v>3</v>
      </c>
      <c r="K3" s="1"/>
      <c r="L3" s="12"/>
      <c r="M3" s="23">
        <f>+F3-31</f>
        <v>43799</v>
      </c>
    </row>
    <row r="4" spans="2:13" x14ac:dyDescent="0.2">
      <c r="F4" s="24"/>
    </row>
    <row r="5" spans="2:13" ht="15.75" thickBot="1" x14ac:dyDescent="0.25">
      <c r="B5" t="s">
        <v>4</v>
      </c>
      <c r="F5" s="36">
        <v>9562619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9562619</v>
      </c>
      <c r="I7" t="s">
        <v>7</v>
      </c>
      <c r="M7" s="6">
        <f>+F31</f>
        <v>-63018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9562619</v>
      </c>
      <c r="J11" t="s">
        <v>13</v>
      </c>
      <c r="M11" s="6">
        <f>SUM(M7+M8-M9)</f>
        <v>-63018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9562619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-6.590035637726443E-3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43830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-6.5900000000000004E-3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43799</v>
      </c>
    </row>
    <row r="23" spans="2:13" x14ac:dyDescent="0.2">
      <c r="C23" t="s">
        <v>25</v>
      </c>
      <c r="F23" s="27">
        <f>+F11</f>
        <v>9562619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9562619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-63018</v>
      </c>
      <c r="H31" t="s">
        <v>36</v>
      </c>
    </row>
    <row r="32" spans="2:13" x14ac:dyDescent="0.2">
      <c r="F32" s="31"/>
      <c r="I32" t="s">
        <v>37</v>
      </c>
      <c r="M32" s="8">
        <f>SUM(M11/M13)</f>
        <v>-6.590035637726443E-3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-63018</v>
      </c>
      <c r="H34" t="s">
        <v>40</v>
      </c>
      <c r="M34" s="20">
        <f>SUM(M32/M28)</f>
        <v>-6.590035637726443E-3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-0.65900356377264435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-0.65900356377264435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/>
      <c r="J41" s="1" t="s">
        <v>47</v>
      </c>
      <c r="K41" s="40"/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rgb="FFFF0000"/>
    <pageSetUpPr fitToPage="1"/>
  </sheetPr>
  <dimension ref="B1:M45"/>
  <sheetViews>
    <sheetView workbookViewId="0">
      <selection activeCell="F4" sqref="F4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43861</v>
      </c>
      <c r="H3" t="s">
        <v>3</v>
      </c>
      <c r="K3" s="1"/>
      <c r="L3" s="12"/>
      <c r="M3" s="23">
        <f>+F3-31</f>
        <v>43830</v>
      </c>
    </row>
    <row r="4" spans="2:13" x14ac:dyDescent="0.2">
      <c r="F4" s="24"/>
    </row>
    <row r="5" spans="2:13" ht="15.75" thickBot="1" x14ac:dyDescent="0.25">
      <c r="B5" t="s">
        <v>4</v>
      </c>
      <c r="F5" s="36">
        <v>8174067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8174067</v>
      </c>
      <c r="I7" t="s">
        <v>7</v>
      </c>
      <c r="M7" s="6">
        <f>+F31</f>
        <v>-9727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8174067</v>
      </c>
      <c r="J11" t="s">
        <v>13</v>
      </c>
      <c r="M11" s="6">
        <f>SUM(M7+M8-M9)</f>
        <v>-9727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8174067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-1.1899829056943134E-3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43861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-1.1900000000000001E-3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43830</v>
      </c>
    </row>
    <row r="23" spans="2:13" x14ac:dyDescent="0.2">
      <c r="C23" t="s">
        <v>25</v>
      </c>
      <c r="F23" s="27">
        <f>+F11</f>
        <v>8174067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8174067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-9727</v>
      </c>
      <c r="H31" t="s">
        <v>36</v>
      </c>
    </row>
    <row r="32" spans="2:13" x14ac:dyDescent="0.2">
      <c r="F32" s="31"/>
      <c r="I32" t="s">
        <v>37</v>
      </c>
      <c r="M32" s="8">
        <f>SUM(M11/M13)</f>
        <v>-1.1899829056943134E-3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-9727</v>
      </c>
      <c r="H34" t="s">
        <v>40</v>
      </c>
      <c r="M34" s="20">
        <f>SUM(M32/M28)</f>
        <v>-1.1899829056943134E-3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-0.11899829056943134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-0.11899829056943134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/>
      <c r="J41" s="1" t="s">
        <v>47</v>
      </c>
      <c r="K41" s="40"/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rgb="FFFF0000"/>
    <pageSetUpPr fitToPage="1"/>
  </sheetPr>
  <dimension ref="B1:M45"/>
  <sheetViews>
    <sheetView workbookViewId="0">
      <selection activeCell="F21" sqref="F21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43890</v>
      </c>
      <c r="H3" t="s">
        <v>3</v>
      </c>
      <c r="K3" s="1"/>
      <c r="L3" s="12"/>
      <c r="M3" s="23">
        <f>+F3-31</f>
        <v>43859</v>
      </c>
    </row>
    <row r="4" spans="2:13" x14ac:dyDescent="0.2">
      <c r="F4" s="24"/>
    </row>
    <row r="5" spans="2:13" ht="15.75" thickBot="1" x14ac:dyDescent="0.25">
      <c r="B5" t="s">
        <v>4</v>
      </c>
      <c r="F5" s="36">
        <v>10008625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10008625</v>
      </c>
      <c r="I7" t="s">
        <v>7</v>
      </c>
      <c r="M7" s="6">
        <f>+F31</f>
        <v>-51144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10008625</v>
      </c>
      <c r="J11" t="s">
        <v>13</v>
      </c>
      <c r="M11" s="6">
        <f>SUM(M7+M8-M9)</f>
        <v>-51144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10008625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-5.1099926313554556E-3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43890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-5.11E-3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43859</v>
      </c>
    </row>
    <row r="23" spans="2:13" x14ac:dyDescent="0.2">
      <c r="C23" t="s">
        <v>25</v>
      </c>
      <c r="F23" s="27">
        <f>+F11</f>
        <v>10008625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10008625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-51144</v>
      </c>
      <c r="H31" t="s">
        <v>36</v>
      </c>
    </row>
    <row r="32" spans="2:13" x14ac:dyDescent="0.2">
      <c r="F32" s="31"/>
      <c r="I32" t="s">
        <v>37</v>
      </c>
      <c r="M32" s="8">
        <f>SUM(M11/M13)</f>
        <v>-5.1099926313554556E-3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-51144</v>
      </c>
      <c r="H34" t="s">
        <v>40</v>
      </c>
      <c r="M34" s="20">
        <f>SUM(M32/M28)</f>
        <v>-5.1099926313554556E-3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-0.51099926313554556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-0.51099926313554556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/>
      <c r="J41" s="1" t="s">
        <v>47</v>
      </c>
      <c r="K41" s="40"/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DCF93-CB50-4714-86BB-1CD44BEB08D9}">
  <sheetPr>
    <tabColor rgb="FFFF0000"/>
    <pageSetUpPr fitToPage="1"/>
  </sheetPr>
  <dimension ref="B1:M45"/>
  <sheetViews>
    <sheetView workbookViewId="0">
      <selection activeCell="F31" sqref="F31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43905</v>
      </c>
      <c r="H3" t="s">
        <v>3</v>
      </c>
      <c r="K3" s="1"/>
      <c r="L3" s="12"/>
      <c r="M3" s="23">
        <f>+F3-31</f>
        <v>43874</v>
      </c>
    </row>
    <row r="4" spans="2:13" x14ac:dyDescent="0.2">
      <c r="F4" s="24"/>
    </row>
    <row r="5" spans="2:13" ht="15.75" thickBot="1" x14ac:dyDescent="0.25">
      <c r="B5" t="s">
        <v>4</v>
      </c>
      <c r="F5" s="36">
        <v>9628918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9628918</v>
      </c>
      <c r="I7" t="s">
        <v>7</v>
      </c>
      <c r="M7" s="6">
        <f>+F31</f>
        <v>-62973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9628918</v>
      </c>
      <c r="J11" t="s">
        <v>13</v>
      </c>
      <c r="M11" s="6">
        <f>SUM(M7+M8-M9)</f>
        <v>-62973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9628918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-6.5399871512043205E-3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43905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-6.5399999999999998E-3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43874</v>
      </c>
    </row>
    <row r="23" spans="2:13" x14ac:dyDescent="0.2">
      <c r="C23" t="s">
        <v>25</v>
      </c>
      <c r="F23" s="27">
        <f>+F11</f>
        <v>9628918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9628918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-62973</v>
      </c>
      <c r="H31" t="s">
        <v>36</v>
      </c>
    </row>
    <row r="32" spans="2:13" x14ac:dyDescent="0.2">
      <c r="F32" s="31"/>
      <c r="I32" t="s">
        <v>37</v>
      </c>
      <c r="M32" s="8">
        <f>SUM(M11/M13)</f>
        <v>-6.5399871512043205E-3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-62973</v>
      </c>
      <c r="H34" t="s">
        <v>40</v>
      </c>
      <c r="M34" s="20">
        <f>SUM(M32/M28)</f>
        <v>-6.5399871512043205E-3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-0.65399871512043206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-0.65399871512043206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/>
      <c r="J41" s="1" t="s">
        <v>47</v>
      </c>
      <c r="K41" s="40"/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891CA-5F91-46AF-9C46-9536DD1C7475}">
  <sheetPr>
    <tabColor rgb="FFFF0000"/>
    <pageSetUpPr fitToPage="1"/>
  </sheetPr>
  <dimension ref="B1:M45"/>
  <sheetViews>
    <sheetView workbookViewId="0">
      <selection activeCell="F31" sqref="F31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43936</v>
      </c>
      <c r="H3" t="s">
        <v>3</v>
      </c>
      <c r="K3" s="1"/>
      <c r="L3" s="12"/>
      <c r="M3" s="23">
        <f>+F3-31</f>
        <v>43905</v>
      </c>
    </row>
    <row r="4" spans="2:13" x14ac:dyDescent="0.2">
      <c r="F4" s="24"/>
    </row>
    <row r="5" spans="2:13" ht="15.75" thickBot="1" x14ac:dyDescent="0.25">
      <c r="B5" t="s">
        <v>4</v>
      </c>
      <c r="F5" s="36">
        <v>7934366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7934366</v>
      </c>
      <c r="I7" t="s">
        <v>7</v>
      </c>
      <c r="M7" s="6">
        <f>+F31</f>
        <v>-61967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7934366</v>
      </c>
      <c r="J11" t="s">
        <v>13</v>
      </c>
      <c r="M11" s="6">
        <f>SUM(M7+M8-M9)</f>
        <v>-61967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7934366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-7.8099497804865565E-3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43936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-7.8100000000000001E-3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43905</v>
      </c>
    </row>
    <row r="23" spans="2:13" x14ac:dyDescent="0.2">
      <c r="C23" t="s">
        <v>25</v>
      </c>
      <c r="F23" s="27">
        <f>+F11</f>
        <v>7934366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7934366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-61967</v>
      </c>
      <c r="H31" t="s">
        <v>36</v>
      </c>
    </row>
    <row r="32" spans="2:13" x14ac:dyDescent="0.2">
      <c r="F32" s="31"/>
      <c r="I32" t="s">
        <v>37</v>
      </c>
      <c r="M32" s="8">
        <f>SUM(M11/M13)</f>
        <v>-7.8099497804865565E-3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-61967</v>
      </c>
      <c r="H34" t="s">
        <v>40</v>
      </c>
      <c r="M34" s="20">
        <f>SUM(M32/M28)</f>
        <v>-7.8099497804865565E-3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-0.7809949780486557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-0.7809949780486557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/>
      <c r="J41" s="1" t="s">
        <v>47</v>
      </c>
      <c r="K41" s="40"/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292D3-A6DA-4BCE-A62F-626C3E8240B9}">
  <sheetPr>
    <tabColor rgb="FFFF0000"/>
    <pageSetUpPr fitToPage="1"/>
  </sheetPr>
  <dimension ref="B1:M45"/>
  <sheetViews>
    <sheetView workbookViewId="0">
      <selection activeCell="F21" sqref="F21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43966</v>
      </c>
      <c r="H3" t="s">
        <v>3</v>
      </c>
      <c r="K3" s="1"/>
      <c r="L3" s="12"/>
      <c r="M3" s="23">
        <f>+F3-31</f>
        <v>43935</v>
      </c>
    </row>
    <row r="4" spans="2:13" x14ac:dyDescent="0.2">
      <c r="F4" s="24"/>
    </row>
    <row r="5" spans="2:13" ht="15.75" thickBot="1" x14ac:dyDescent="0.25">
      <c r="B5" t="s">
        <v>4</v>
      </c>
      <c r="F5" s="36">
        <v>9749348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9749348</v>
      </c>
      <c r="I7" t="s">
        <v>7</v>
      </c>
      <c r="M7" s="6">
        <f>+F31</f>
        <v>89402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9749348</v>
      </c>
      <c r="J11" t="s">
        <v>13</v>
      </c>
      <c r="M11" s="6">
        <f>SUM(M7+M8-M9)</f>
        <v>89402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9749348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9.1700491150792859E-3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43966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9.1699999999999993E-3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43935</v>
      </c>
    </row>
    <row r="23" spans="2:13" x14ac:dyDescent="0.2">
      <c r="C23" t="s">
        <v>25</v>
      </c>
      <c r="F23" s="27">
        <f>+F11</f>
        <v>9749348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9749348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89402</v>
      </c>
      <c r="H31" t="s">
        <v>36</v>
      </c>
    </row>
    <row r="32" spans="2:13" x14ac:dyDescent="0.2">
      <c r="F32" s="31"/>
      <c r="I32" t="s">
        <v>37</v>
      </c>
      <c r="M32" s="8">
        <f>SUM(M11/M13)</f>
        <v>9.1700491150792859E-3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89402</v>
      </c>
      <c r="H34" t="s">
        <v>40</v>
      </c>
      <c r="M34" s="20">
        <f>SUM(M32/M28)</f>
        <v>9.1700491150792859E-3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0.91700491150792862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0.91700491150792862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/>
      <c r="J41" s="1" t="s">
        <v>47</v>
      </c>
      <c r="K41" s="40"/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9ACB1-7710-421A-98EC-D9A4F56E53BC}">
  <sheetPr>
    <tabColor rgb="FFFF0000"/>
    <pageSetUpPr fitToPage="1"/>
  </sheetPr>
  <dimension ref="B1:M45"/>
  <sheetViews>
    <sheetView topLeftCell="A8" workbookViewId="0">
      <selection activeCell="F21" sqref="F21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43997</v>
      </c>
      <c r="H3" t="s">
        <v>3</v>
      </c>
      <c r="K3" s="1"/>
      <c r="L3" s="12"/>
      <c r="M3" s="23">
        <f>+F3-31</f>
        <v>43966</v>
      </c>
    </row>
    <row r="4" spans="2:13" x14ac:dyDescent="0.2">
      <c r="F4" s="24"/>
    </row>
    <row r="5" spans="2:13" ht="15.75" thickBot="1" x14ac:dyDescent="0.25">
      <c r="B5" t="s">
        <v>4</v>
      </c>
      <c r="F5" s="36">
        <v>9948675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9948675</v>
      </c>
      <c r="I7" t="s">
        <v>7</v>
      </c>
      <c r="M7" s="6">
        <f>+F31</f>
        <v>-101377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9948675</v>
      </c>
      <c r="J11" t="s">
        <v>13</v>
      </c>
      <c r="M11" s="6">
        <f>SUM(M7+M8-M9)</f>
        <v>-101377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9948675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-1.0190000175902821E-2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43997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-1.0189999999999999E-2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43966</v>
      </c>
    </row>
    <row r="23" spans="2:13" x14ac:dyDescent="0.2">
      <c r="C23" t="s">
        <v>25</v>
      </c>
      <c r="F23" s="27">
        <f>+F11</f>
        <v>9948675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9948675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-101377</v>
      </c>
      <c r="H31" t="s">
        <v>36</v>
      </c>
    </row>
    <row r="32" spans="2:13" x14ac:dyDescent="0.2">
      <c r="F32" s="31"/>
      <c r="I32" t="s">
        <v>37</v>
      </c>
      <c r="M32" s="8">
        <f>SUM(M11/M13)</f>
        <v>-1.0190000175902821E-2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-101377</v>
      </c>
      <c r="H34" t="s">
        <v>40</v>
      </c>
      <c r="M34" s="20">
        <f>SUM(M32/M28)</f>
        <v>-1.0190000175902821E-2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-1.019000017590282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-1.019000017590282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/>
      <c r="J41" s="1" t="s">
        <v>47</v>
      </c>
      <c r="K41" s="40"/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B1:M43"/>
  <sheetViews>
    <sheetView workbookViewId="0">
      <selection sqref="A1:XFD1048576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17">
        <v>41882</v>
      </c>
      <c r="H3" t="s">
        <v>3</v>
      </c>
      <c r="K3" s="1"/>
      <c r="L3" s="12"/>
      <c r="M3" s="17">
        <v>41821</v>
      </c>
    </row>
    <row r="5" spans="2:13" ht="15.75" thickBot="1" x14ac:dyDescent="0.25">
      <c r="B5" t="s">
        <v>4</v>
      </c>
      <c r="F5" s="3">
        <v>8663562</v>
      </c>
      <c r="H5" t="s">
        <v>5</v>
      </c>
    </row>
    <row r="6" spans="2:13" ht="15.75" thickTop="1" x14ac:dyDescent="0.2">
      <c r="F6" s="2"/>
    </row>
    <row r="7" spans="2:13" ht="15.75" thickBot="1" x14ac:dyDescent="0.25">
      <c r="B7" t="s">
        <v>6</v>
      </c>
      <c r="F7" s="5">
        <v>8663562</v>
      </c>
      <c r="I7" t="s">
        <v>7</v>
      </c>
      <c r="M7" s="6">
        <v>21659</v>
      </c>
    </row>
    <row r="8" spans="2:13" ht="15.75" thickTop="1" x14ac:dyDescent="0.2">
      <c r="F8" s="2"/>
      <c r="I8" t="s">
        <v>8</v>
      </c>
      <c r="M8" s="7">
        <f>F37</f>
        <v>0</v>
      </c>
    </row>
    <row r="9" spans="2:13" x14ac:dyDescent="0.2">
      <c r="B9" t="s">
        <v>9</v>
      </c>
      <c r="F9" s="5">
        <v>0</v>
      </c>
      <c r="I9" t="s">
        <v>10</v>
      </c>
      <c r="M9" s="4">
        <v>0</v>
      </c>
    </row>
    <row r="10" spans="2:13" x14ac:dyDescent="0.2">
      <c r="F10" s="2"/>
      <c r="I10" t="s">
        <v>11</v>
      </c>
      <c r="M10" s="4"/>
    </row>
    <row r="11" spans="2:13" ht="15.75" thickBot="1" x14ac:dyDescent="0.25">
      <c r="B11" t="s">
        <v>12</v>
      </c>
      <c r="F11" s="3">
        <f>SUM(F7+F9)</f>
        <v>8663562</v>
      </c>
      <c r="J11" t="s">
        <v>13</v>
      </c>
      <c r="M11" s="6">
        <f>SUM(M7+M8-M9)</f>
        <v>21659</v>
      </c>
    </row>
    <row r="12" spans="2:13" ht="15.75" thickTop="1" x14ac:dyDescent="0.2">
      <c r="F12" s="2"/>
    </row>
    <row r="13" spans="2:13" ht="15.75" thickBot="1" x14ac:dyDescent="0.25">
      <c r="B13" t="s">
        <v>14</v>
      </c>
      <c r="F13" s="2"/>
      <c r="H13" t="s">
        <v>15</v>
      </c>
      <c r="M13" s="3">
        <v>8663562</v>
      </c>
    </row>
    <row r="14" spans="2:13" ht="16.5" thickTop="1" thickBot="1" x14ac:dyDescent="0.25">
      <c r="B14" t="s">
        <v>16</v>
      </c>
      <c r="F14" s="3">
        <f>SUM(F5-F11)</f>
        <v>0</v>
      </c>
    </row>
    <row r="15" spans="2:13" ht="15.75" thickTop="1" x14ac:dyDescent="0.2">
      <c r="B15" s="1"/>
      <c r="C15" s="1"/>
      <c r="D15" s="1"/>
      <c r="E15" s="1"/>
      <c r="F15" s="1"/>
      <c r="H15" t="s">
        <v>17</v>
      </c>
    </row>
    <row r="16" spans="2:13" x14ac:dyDescent="0.2">
      <c r="B16" s="1"/>
      <c r="C16" s="1"/>
      <c r="D16" s="1"/>
      <c r="E16" s="1"/>
      <c r="F16" s="1"/>
      <c r="I16" t="s">
        <v>18</v>
      </c>
      <c r="M16" s="8">
        <f>SUM(M7/M13)</f>
        <v>2.5000109654666289E-3</v>
      </c>
    </row>
    <row r="18" spans="2:13" x14ac:dyDescent="0.2">
      <c r="B18" s="1" t="s">
        <v>19</v>
      </c>
      <c r="C18" s="1"/>
      <c r="D18" s="1"/>
      <c r="F18" s="17">
        <v>41882</v>
      </c>
      <c r="H18" s="1" t="s">
        <v>20</v>
      </c>
    </row>
    <row r="19" spans="2:13" x14ac:dyDescent="0.2">
      <c r="F19" s="14"/>
    </row>
    <row r="20" spans="2:13" x14ac:dyDescent="0.2">
      <c r="B20" t="s">
        <v>21</v>
      </c>
      <c r="F20" s="8">
        <v>2.5000000000000001E-3</v>
      </c>
      <c r="H20" t="s">
        <v>22</v>
      </c>
      <c r="M20" s="9">
        <v>0</v>
      </c>
    </row>
    <row r="22" spans="2:13" x14ac:dyDescent="0.2">
      <c r="B22" t="s">
        <v>23</v>
      </c>
      <c r="H22" t="s">
        <v>24</v>
      </c>
      <c r="L22" s="13"/>
      <c r="M22" s="17">
        <v>41821</v>
      </c>
    </row>
    <row r="23" spans="2:13" x14ac:dyDescent="0.2">
      <c r="C23" t="s">
        <v>25</v>
      </c>
      <c r="F23" s="5">
        <v>8663562</v>
      </c>
    </row>
    <row r="24" spans="2:13" x14ac:dyDescent="0.2">
      <c r="F24" s="2"/>
      <c r="H24" t="s">
        <v>26</v>
      </c>
    </row>
    <row r="25" spans="2:13" x14ac:dyDescent="0.2">
      <c r="B25" t="s">
        <v>27</v>
      </c>
      <c r="F25" s="5">
        <v>0</v>
      </c>
      <c r="I25" t="s">
        <v>28</v>
      </c>
      <c r="M25" s="10">
        <v>0</v>
      </c>
    </row>
    <row r="26" spans="2:13" x14ac:dyDescent="0.2">
      <c r="F26" s="2"/>
    </row>
    <row r="27" spans="2:13" x14ac:dyDescent="0.2">
      <c r="B27" t="s">
        <v>29</v>
      </c>
      <c r="F27" s="2"/>
      <c r="H27" t="s">
        <v>30</v>
      </c>
    </row>
    <row r="28" spans="2:13" ht="15.75" thickBot="1" x14ac:dyDescent="0.25">
      <c r="C28" t="s">
        <v>31</v>
      </c>
      <c r="F28" s="3">
        <f>SUM(F23-F25)</f>
        <v>8663562</v>
      </c>
      <c r="H28" t="s">
        <v>32</v>
      </c>
      <c r="M28" s="9">
        <f>SUM(1-M20)</f>
        <v>1</v>
      </c>
    </row>
    <row r="29" spans="2:13" ht="15.75" thickTop="1" x14ac:dyDescent="0.2">
      <c r="I29" t="s">
        <v>33</v>
      </c>
    </row>
    <row r="30" spans="2:13" x14ac:dyDescent="0.2">
      <c r="B30" t="s">
        <v>34</v>
      </c>
    </row>
    <row r="31" spans="2:13" x14ac:dyDescent="0.2">
      <c r="C31" t="s">
        <v>35</v>
      </c>
      <c r="F31" s="7">
        <v>21659</v>
      </c>
      <c r="H31" t="s">
        <v>36</v>
      </c>
    </row>
    <row r="32" spans="2:13" x14ac:dyDescent="0.2">
      <c r="F32" s="4"/>
      <c r="I32" t="s">
        <v>37</v>
      </c>
      <c r="M32" s="8">
        <f>SUM(M11/M13)</f>
        <v>2.5000109654666289E-3</v>
      </c>
    </row>
    <row r="33" spans="2:13" x14ac:dyDescent="0.2">
      <c r="B33" t="s">
        <v>38</v>
      </c>
      <c r="F33" s="4"/>
    </row>
    <row r="34" spans="2:13" x14ac:dyDescent="0.2">
      <c r="C34" t="s">
        <v>39</v>
      </c>
      <c r="F34" s="7">
        <v>21659</v>
      </c>
      <c r="H34" t="s">
        <v>40</v>
      </c>
      <c r="M34" s="20">
        <f>SUM(M32/M28)</f>
        <v>2.5000109654666289E-3</v>
      </c>
    </row>
    <row r="35" spans="2:13" x14ac:dyDescent="0.2">
      <c r="F35" s="4"/>
    </row>
    <row r="36" spans="2:13" x14ac:dyDescent="0.2">
      <c r="B36" t="s">
        <v>41</v>
      </c>
      <c r="F36" s="4"/>
      <c r="H36" t="s">
        <v>42</v>
      </c>
      <c r="M36" s="11">
        <f>SUM(M34*100)</f>
        <v>0.25000109654666292</v>
      </c>
    </row>
    <row r="37" spans="2:13" ht="15.75" thickBot="1" x14ac:dyDescent="0.25">
      <c r="C37" t="s">
        <v>43</v>
      </c>
      <c r="F37" s="6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0.25000109654666292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41852</v>
      </c>
      <c r="J41" s="1" t="s">
        <v>47</v>
      </c>
      <c r="K41" s="16">
        <v>41858</v>
      </c>
    </row>
    <row r="42" spans="2:13" x14ac:dyDescent="0.2">
      <c r="B42" s="1" t="s">
        <v>48</v>
      </c>
      <c r="C42" s="1" t="s">
        <v>49</v>
      </c>
      <c r="D42" s="1"/>
      <c r="E42" s="1"/>
      <c r="G42" s="1" t="s">
        <v>50</v>
      </c>
      <c r="H42" s="1" t="s">
        <v>51</v>
      </c>
      <c r="I42" s="1"/>
      <c r="J42" s="1"/>
      <c r="K42" s="21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18" t="s">
        <v>54</v>
      </c>
    </row>
  </sheetData>
  <pageMargins left="0.7" right="0.7" top="0.75" bottom="0.75" header="0.3" footer="0.3"/>
  <pageSetup scale="73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0597A-27BE-4863-86F0-0C31596D0773}">
  <sheetPr>
    <tabColor rgb="FFFF0000"/>
    <pageSetUpPr fitToPage="1"/>
  </sheetPr>
  <dimension ref="B1:M45"/>
  <sheetViews>
    <sheetView topLeftCell="A4"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44027</v>
      </c>
      <c r="H3" t="s">
        <v>3</v>
      </c>
      <c r="K3" s="1"/>
      <c r="L3" s="12"/>
      <c r="M3" s="23">
        <f>+F3-31</f>
        <v>43996</v>
      </c>
    </row>
    <row r="4" spans="2:13" x14ac:dyDescent="0.2">
      <c r="F4" s="24"/>
    </row>
    <row r="5" spans="2:13" ht="15.75" thickBot="1" x14ac:dyDescent="0.25">
      <c r="B5" t="s">
        <v>4</v>
      </c>
      <c r="F5" s="36">
        <v>7133768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7133768</v>
      </c>
      <c r="I7" t="s">
        <v>7</v>
      </c>
      <c r="M7" s="6">
        <f>+F31</f>
        <v>-54431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7133768</v>
      </c>
      <c r="J11" t="s">
        <v>13</v>
      </c>
      <c r="M11" s="6">
        <f>SUM(M7+M8-M9)</f>
        <v>-54431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7133768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-7.6300490848595021E-3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44027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-7.6299999999999996E-3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43996</v>
      </c>
    </row>
    <row r="23" spans="2:13" x14ac:dyDescent="0.2">
      <c r="C23" t="s">
        <v>25</v>
      </c>
      <c r="F23" s="27">
        <f>+F11</f>
        <v>7133768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7133768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-54431</v>
      </c>
      <c r="H31" t="s">
        <v>36</v>
      </c>
    </row>
    <row r="32" spans="2:13" x14ac:dyDescent="0.2">
      <c r="F32" s="31"/>
      <c r="I32" t="s">
        <v>37</v>
      </c>
      <c r="M32" s="8">
        <f>SUM(M11/M13)</f>
        <v>-7.6300490848595021E-3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-54431</v>
      </c>
      <c r="H34" t="s">
        <v>40</v>
      </c>
      <c r="M34" s="20">
        <f>SUM(M32/M28)</f>
        <v>-7.6300490848595021E-3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-0.76300490848595026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-0.76300490848595026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44013</v>
      </c>
      <c r="J41" s="1" t="s">
        <v>47</v>
      </c>
      <c r="K41" s="40">
        <v>44019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74AA4-CA58-4766-AB03-6398ED1726EA}">
  <sheetPr>
    <tabColor rgb="FFFF0000"/>
    <pageSetUpPr fitToPage="1"/>
  </sheetPr>
  <dimension ref="B1:M45"/>
  <sheetViews>
    <sheetView workbookViewId="0">
      <selection activeCell="H42" sqref="H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44058</v>
      </c>
      <c r="H3" t="s">
        <v>3</v>
      </c>
      <c r="K3" s="1"/>
      <c r="L3" s="12"/>
      <c r="M3" s="23">
        <f>+F3-31</f>
        <v>44027</v>
      </c>
    </row>
    <row r="4" spans="2:13" x14ac:dyDescent="0.2">
      <c r="F4" s="24"/>
    </row>
    <row r="5" spans="2:13" ht="15.75" thickBot="1" x14ac:dyDescent="0.25">
      <c r="B5" t="s">
        <v>4</v>
      </c>
      <c r="F5" s="36">
        <v>2059931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2059931</v>
      </c>
      <c r="I7" t="s">
        <v>7</v>
      </c>
      <c r="M7" s="6">
        <f>+F31</f>
        <v>-12998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2059931</v>
      </c>
      <c r="J11" t="s">
        <v>13</v>
      </c>
      <c r="M11" s="6">
        <f>SUM(M7+M8-M9)</f>
        <v>-12998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2059931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-6.309920089556398E-3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44058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-6.3099999999999996E-3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44027</v>
      </c>
    </row>
    <row r="23" spans="2:13" x14ac:dyDescent="0.2">
      <c r="C23" t="s">
        <v>25</v>
      </c>
      <c r="F23" s="27">
        <f>+F11</f>
        <v>2059931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2059931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-12998</v>
      </c>
      <c r="H31" t="s">
        <v>36</v>
      </c>
    </row>
    <row r="32" spans="2:13" x14ac:dyDescent="0.2">
      <c r="F32" s="31"/>
      <c r="I32" t="s">
        <v>37</v>
      </c>
      <c r="M32" s="8">
        <f>SUM(M11/M13)</f>
        <v>-6.309920089556398E-3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-12998</v>
      </c>
      <c r="H34" t="s">
        <v>40</v>
      </c>
      <c r="M34" s="20">
        <f>SUM(M32/M28)</f>
        <v>-6.309920089556398E-3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-0.63099200895563978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-0.63099200895563978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44044</v>
      </c>
      <c r="J41" s="1" t="s">
        <v>47</v>
      </c>
      <c r="K41" s="40"/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48E68-7F31-4028-BD4A-20B9E1DD1434}">
  <sheetPr>
    <tabColor rgb="FFFF0000"/>
    <pageSetUpPr fitToPage="1"/>
  </sheetPr>
  <dimension ref="B1:M45"/>
  <sheetViews>
    <sheetView topLeftCell="A12" workbookViewId="0">
      <selection activeCell="H42" sqref="H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44089</v>
      </c>
      <c r="H3" t="s">
        <v>3</v>
      </c>
      <c r="K3" s="1"/>
      <c r="L3" s="12"/>
      <c r="M3" s="23">
        <f>+F3-31</f>
        <v>44058</v>
      </c>
    </row>
    <row r="4" spans="2:13" x14ac:dyDescent="0.2">
      <c r="F4" s="24"/>
    </row>
    <row r="5" spans="2:13" ht="15.75" thickBot="1" x14ac:dyDescent="0.25">
      <c r="B5" t="s">
        <v>4</v>
      </c>
      <c r="F5" s="36">
        <v>2141487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2141487</v>
      </c>
      <c r="I7" t="s">
        <v>7</v>
      </c>
      <c r="M7" s="6">
        <f>+F31</f>
        <v>-10278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2141487</v>
      </c>
      <c r="J11" t="s">
        <v>13</v>
      </c>
      <c r="M11" s="6">
        <f>SUM(M7+M8-M9)</f>
        <v>-10278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2141487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-4.7994687803381486E-3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44089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-4.7999999999999996E-3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44058</v>
      </c>
    </row>
    <row r="23" spans="2:13" x14ac:dyDescent="0.2">
      <c r="C23" t="s">
        <v>25</v>
      </c>
      <c r="F23" s="27">
        <f>+F11</f>
        <v>2141487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2141487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-10278</v>
      </c>
      <c r="H31" t="s">
        <v>36</v>
      </c>
    </row>
    <row r="32" spans="2:13" x14ac:dyDescent="0.2">
      <c r="F32" s="31"/>
      <c r="I32" t="s">
        <v>37</v>
      </c>
      <c r="M32" s="8">
        <f>SUM(M11/M13)</f>
        <v>-4.7994687803381486E-3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-10278</v>
      </c>
      <c r="H34" t="s">
        <v>40</v>
      </c>
      <c r="M34" s="20">
        <f>SUM(M32/M28)</f>
        <v>-4.7994687803381486E-3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-0.47994687803381486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-0.47994687803381486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44075</v>
      </c>
      <c r="J41" s="1" t="s">
        <v>47</v>
      </c>
      <c r="K41" s="40"/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598CA-7852-4B85-8252-03EC5C9C7726}">
  <sheetPr>
    <tabColor rgb="FFFF0000"/>
    <pageSetUpPr fitToPage="1"/>
  </sheetPr>
  <dimension ref="B1:M45"/>
  <sheetViews>
    <sheetView topLeftCell="A6" workbookViewId="0">
      <selection activeCell="G37" sqref="G37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44119</v>
      </c>
      <c r="H3" t="s">
        <v>3</v>
      </c>
      <c r="K3" s="1"/>
      <c r="L3" s="12"/>
      <c r="M3" s="23">
        <f>+F3-31</f>
        <v>44088</v>
      </c>
    </row>
    <row r="4" spans="2:13" x14ac:dyDescent="0.2">
      <c r="F4" s="24"/>
    </row>
    <row r="5" spans="2:13" ht="15.75" thickBot="1" x14ac:dyDescent="0.25">
      <c r="B5" t="s">
        <v>4</v>
      </c>
      <c r="F5" s="36">
        <v>7430535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7430535</v>
      </c>
      <c r="I7" t="s">
        <v>7</v>
      </c>
      <c r="M7" s="6">
        <f>+F31</f>
        <v>-44360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7430535</v>
      </c>
      <c r="J11" t="s">
        <v>13</v>
      </c>
      <c r="M11" s="6">
        <f>SUM(M7+M8-M9)</f>
        <v>-44360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7430535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-5.9699604402643951E-3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44119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-5.9699999999999996E-3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44088</v>
      </c>
    </row>
    <row r="23" spans="2:13" x14ac:dyDescent="0.2">
      <c r="C23" t="s">
        <v>25</v>
      </c>
      <c r="F23" s="27">
        <f>+F11</f>
        <v>7430535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7430535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-44360</v>
      </c>
      <c r="H31" t="s">
        <v>36</v>
      </c>
    </row>
    <row r="32" spans="2:13" x14ac:dyDescent="0.2">
      <c r="F32" s="31"/>
      <c r="I32" t="s">
        <v>37</v>
      </c>
      <c r="M32" s="8">
        <f>SUM(M11/M13)</f>
        <v>-5.9699604402643951E-3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-44360</v>
      </c>
      <c r="H34" t="s">
        <v>40</v>
      </c>
      <c r="M34" s="20">
        <f>SUM(M32/M28)</f>
        <v>-5.9699604402643951E-3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-0.59699604402643947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-0.59699604402643947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44105</v>
      </c>
      <c r="J41" s="1" t="s">
        <v>47</v>
      </c>
      <c r="K41" s="40">
        <v>44110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6B5FA-0523-473D-B6C2-00AE4B3D2876}">
  <sheetPr>
    <tabColor rgb="FFFF0000"/>
    <pageSetUpPr fitToPage="1"/>
  </sheetPr>
  <dimension ref="B1:M45"/>
  <sheetViews>
    <sheetView topLeftCell="A18"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44150</v>
      </c>
      <c r="H3" t="s">
        <v>3</v>
      </c>
      <c r="K3" s="1"/>
      <c r="L3" s="12"/>
      <c r="M3" s="23">
        <f>+F3-31</f>
        <v>44119</v>
      </c>
    </row>
    <row r="4" spans="2:13" x14ac:dyDescent="0.2">
      <c r="F4" s="24"/>
    </row>
    <row r="5" spans="2:13" ht="15.75" thickBot="1" x14ac:dyDescent="0.25">
      <c r="B5" t="s">
        <v>4</v>
      </c>
      <c r="F5" s="36">
        <v>5880497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5880497</v>
      </c>
      <c r="I7" t="s">
        <v>7</v>
      </c>
      <c r="M7" s="6">
        <f>+F31</f>
        <v>-43692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5880497</v>
      </c>
      <c r="J11" t="s">
        <v>13</v>
      </c>
      <c r="M11" s="6">
        <f>SUM(M7+M8-M9)</f>
        <v>-43692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5880497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-7.429984234325772E-3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44150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-7.43E-3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44119</v>
      </c>
    </row>
    <row r="23" spans="2:13" x14ac:dyDescent="0.2">
      <c r="C23" t="s">
        <v>25</v>
      </c>
      <c r="F23" s="27">
        <f>+F11</f>
        <v>5880497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5880497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-43692</v>
      </c>
      <c r="H31" t="s">
        <v>36</v>
      </c>
    </row>
    <row r="32" spans="2:13" x14ac:dyDescent="0.2">
      <c r="F32" s="31"/>
      <c r="I32" t="s">
        <v>37</v>
      </c>
      <c r="M32" s="8">
        <f>SUM(M11/M13)</f>
        <v>-7.429984234325772E-3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-43692</v>
      </c>
      <c r="H34" t="s">
        <v>40</v>
      </c>
      <c r="M34" s="20">
        <f>SUM(M32/M28)</f>
        <v>-7.429984234325772E-3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-0.74299842343257716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-0.74299842343257716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44136</v>
      </c>
      <c r="J41" s="1" t="s">
        <v>47</v>
      </c>
      <c r="K41" s="40">
        <v>44144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09866-EF3B-4A1E-AE8F-68153A719A1F}">
  <sheetPr>
    <tabColor rgb="FFFF0000"/>
    <pageSetUpPr fitToPage="1"/>
  </sheetPr>
  <dimension ref="B1:M45"/>
  <sheetViews>
    <sheetView topLeftCell="A9" workbookViewId="0">
      <selection activeCell="K42" sqref="K42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44180</v>
      </c>
      <c r="H3" t="s">
        <v>3</v>
      </c>
      <c r="K3" s="1"/>
      <c r="L3" s="12"/>
      <c r="M3" s="23">
        <f>+F3-31</f>
        <v>44149</v>
      </c>
    </row>
    <row r="4" spans="2:13" x14ac:dyDescent="0.2">
      <c r="F4" s="24"/>
    </row>
    <row r="5" spans="2:13" ht="15.75" thickBot="1" x14ac:dyDescent="0.25">
      <c r="B5" t="s">
        <v>4</v>
      </c>
      <c r="F5" s="36">
        <v>5613309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5613309</v>
      </c>
      <c r="I7" t="s">
        <v>7</v>
      </c>
      <c r="M7" s="6">
        <f>+F31</f>
        <v>-29526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5613309</v>
      </c>
      <c r="J11" t="s">
        <v>13</v>
      </c>
      <c r="M11" s="6">
        <f>SUM(M7+M8-M9)</f>
        <v>-29526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5613309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-5.2599990486894626E-3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44180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-5.2599999999999999E-3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44149</v>
      </c>
    </row>
    <row r="23" spans="2:13" x14ac:dyDescent="0.2">
      <c r="C23" t="s">
        <v>25</v>
      </c>
      <c r="F23" s="27">
        <f>+F11</f>
        <v>5613309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5613309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-29526</v>
      </c>
      <c r="H31" t="s">
        <v>36</v>
      </c>
    </row>
    <row r="32" spans="2:13" x14ac:dyDescent="0.2">
      <c r="F32" s="31"/>
      <c r="I32" t="s">
        <v>37</v>
      </c>
      <c r="M32" s="8">
        <f>SUM(M11/M13)</f>
        <v>-5.2599990486894626E-3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-29526</v>
      </c>
      <c r="H34" t="s">
        <v>40</v>
      </c>
      <c r="M34" s="20">
        <f>SUM(M32/M28)</f>
        <v>-5.2599990486894626E-3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-0.52599990486894621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-0.52599990486894621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44166</v>
      </c>
      <c r="J41" s="1" t="s">
        <v>47</v>
      </c>
      <c r="K41" s="40">
        <v>44172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BB30F-5AD1-47E7-9219-994F9F931AA6}">
  <sheetPr>
    <tabColor rgb="FFFF0000"/>
    <pageSetUpPr fitToPage="1"/>
  </sheetPr>
  <dimension ref="B1:M45"/>
  <sheetViews>
    <sheetView tabSelected="1" topLeftCell="A9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44211</v>
      </c>
      <c r="H3" t="s">
        <v>3</v>
      </c>
      <c r="K3" s="1"/>
      <c r="L3" s="12"/>
      <c r="M3" s="23">
        <f>+F3-31</f>
        <v>44180</v>
      </c>
    </row>
    <row r="4" spans="2:13" x14ac:dyDescent="0.2">
      <c r="F4" s="24"/>
    </row>
    <row r="5" spans="2:13" ht="15.75" thickBot="1" x14ac:dyDescent="0.25">
      <c r="B5" t="s">
        <v>4</v>
      </c>
      <c r="F5" s="36">
        <v>5756400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5756400</v>
      </c>
      <c r="I7" t="s">
        <v>7</v>
      </c>
      <c r="M7" s="6">
        <f>+F31</f>
        <v>-28609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5756400</v>
      </c>
      <c r="J11" t="s">
        <v>13</v>
      </c>
      <c r="M11" s="6">
        <f>SUM(M7+M8-M9)</f>
        <v>-28609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5756400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-4.9699464943367385E-3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44211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-4.9699999999999996E-3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44180</v>
      </c>
    </row>
    <row r="23" spans="2:13" x14ac:dyDescent="0.2">
      <c r="C23" t="s">
        <v>25</v>
      </c>
      <c r="F23" s="27">
        <f>+F11</f>
        <v>5756400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5756400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-28609</v>
      </c>
      <c r="H31" t="s">
        <v>36</v>
      </c>
    </row>
    <row r="32" spans="2:13" x14ac:dyDescent="0.2">
      <c r="F32" s="31"/>
      <c r="I32" t="s">
        <v>37</v>
      </c>
      <c r="M32" s="8">
        <f>SUM(M11/M13)</f>
        <v>-4.9699464943367385E-3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-28609</v>
      </c>
      <c r="H34" t="s">
        <v>40</v>
      </c>
      <c r="M34" s="20">
        <f>SUM(M32/M28)</f>
        <v>-4.9699464943367385E-3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-0.49699464943367383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-0.49699464943367383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44197</v>
      </c>
      <c r="J41" s="1" t="s">
        <v>47</v>
      </c>
      <c r="K41" s="40">
        <v>44207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A3050-204B-4447-89BB-0DE1989A4CF9}">
  <sheetPr>
    <tabColor rgb="FFFF0000"/>
    <pageSetUpPr fitToPage="1"/>
  </sheetPr>
  <dimension ref="B1:M45"/>
  <sheetViews>
    <sheetView tabSelected="1" topLeftCell="A9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44242</v>
      </c>
      <c r="H3" t="s">
        <v>3</v>
      </c>
      <c r="K3" s="1"/>
      <c r="L3" s="12"/>
      <c r="M3" s="23">
        <f>+F3-31</f>
        <v>44211</v>
      </c>
    </row>
    <row r="4" spans="2:13" x14ac:dyDescent="0.2">
      <c r="F4" s="24"/>
    </row>
    <row r="5" spans="2:13" ht="15.75" thickBot="1" x14ac:dyDescent="0.25">
      <c r="B5" t="s">
        <v>4</v>
      </c>
      <c r="F5" s="36">
        <v>6170163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6170163</v>
      </c>
      <c r="I7" t="s">
        <v>7</v>
      </c>
      <c r="M7" s="6">
        <f>+F31</f>
        <v>-24496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6170163</v>
      </c>
      <c r="J11" t="s">
        <v>13</v>
      </c>
      <c r="M11" s="6">
        <f>SUM(M7+M8-M9)</f>
        <v>-24496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6170163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-3.9700734000058021E-3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44242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-3.9699999999999996E-3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44211</v>
      </c>
    </row>
    <row r="23" spans="2:13" x14ac:dyDescent="0.2">
      <c r="C23" t="s">
        <v>25</v>
      </c>
      <c r="F23" s="27">
        <f>+F11</f>
        <v>6170163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6170163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-24496</v>
      </c>
      <c r="H31" t="s">
        <v>36</v>
      </c>
    </row>
    <row r="32" spans="2:13" x14ac:dyDescent="0.2">
      <c r="F32" s="31"/>
      <c r="I32" t="s">
        <v>37</v>
      </c>
      <c r="M32" s="8">
        <f>SUM(M11/M13)</f>
        <v>-3.9700734000058021E-3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-24496</v>
      </c>
      <c r="H34" t="s">
        <v>40</v>
      </c>
      <c r="M34" s="20">
        <f>SUM(M32/M28)</f>
        <v>-3.9700734000058021E-3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-0.39700734000058019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-0.39700734000058019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44228</v>
      </c>
      <c r="J41" s="1" t="s">
        <v>47</v>
      </c>
      <c r="K41" s="40">
        <v>44232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6D12D-04D3-4790-AF00-636F0F9955C9}">
  <sheetPr>
    <tabColor rgb="FFFF0000"/>
    <pageSetUpPr fitToPage="1"/>
  </sheetPr>
  <dimension ref="B1:M45"/>
  <sheetViews>
    <sheetView tabSelected="1" topLeftCell="A6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44270</v>
      </c>
      <c r="H3" t="s">
        <v>3</v>
      </c>
      <c r="K3" s="1"/>
      <c r="L3" s="12"/>
      <c r="M3" s="23">
        <f>+F3-31</f>
        <v>44239</v>
      </c>
    </row>
    <row r="4" spans="2:13" x14ac:dyDescent="0.2">
      <c r="F4" s="24"/>
    </row>
    <row r="5" spans="2:13" ht="15.75" thickBot="1" x14ac:dyDescent="0.25">
      <c r="B5" t="s">
        <v>4</v>
      </c>
      <c r="F5" s="36">
        <v>4533989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4533989</v>
      </c>
      <c r="I7" t="s">
        <v>7</v>
      </c>
      <c r="M7" s="6">
        <f>+F31</f>
        <v>-22126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4533989</v>
      </c>
      <c r="J11" t="s">
        <v>13</v>
      </c>
      <c r="M11" s="6">
        <f>SUM(M7+M8-M9)</f>
        <v>-22126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4533989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-4.8800294839709581E-3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44270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-4.8799999999999998E-3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44239</v>
      </c>
    </row>
    <row r="23" spans="2:13" x14ac:dyDescent="0.2">
      <c r="C23" t="s">
        <v>25</v>
      </c>
      <c r="F23" s="27">
        <f>+F11</f>
        <v>4533989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4533989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-22126</v>
      </c>
      <c r="H31" t="s">
        <v>36</v>
      </c>
    </row>
    <row r="32" spans="2:13" x14ac:dyDescent="0.2">
      <c r="F32" s="31"/>
      <c r="I32" t="s">
        <v>37</v>
      </c>
      <c r="M32" s="8">
        <f>SUM(M11/M13)</f>
        <v>-4.8800294839709581E-3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-22126</v>
      </c>
      <c r="H34" t="s">
        <v>40</v>
      </c>
      <c r="M34" s="20">
        <f>SUM(M32/M28)</f>
        <v>-4.8800294839709581E-3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-0.48800294839709579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-0.48800294839709579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44256</v>
      </c>
      <c r="J41" s="1" t="s">
        <v>47</v>
      </c>
      <c r="K41" s="40">
        <v>44260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D1ED7-2D03-4C0C-BB13-78E0344C00FC}">
  <sheetPr>
    <tabColor rgb="FFFF0000"/>
    <pageSetUpPr fitToPage="1"/>
  </sheetPr>
  <dimension ref="B1:M45"/>
  <sheetViews>
    <sheetView tabSelected="1" topLeftCell="A6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44301</v>
      </c>
      <c r="H3" t="s">
        <v>3</v>
      </c>
      <c r="K3" s="1"/>
      <c r="L3" s="12"/>
      <c r="M3" s="23">
        <f>+F3-31</f>
        <v>44270</v>
      </c>
    </row>
    <row r="4" spans="2:13" x14ac:dyDescent="0.2">
      <c r="F4" s="24"/>
    </row>
    <row r="5" spans="2:13" ht="15.75" thickBot="1" x14ac:dyDescent="0.25">
      <c r="B5" t="s">
        <v>4</v>
      </c>
      <c r="F5" s="36">
        <v>5485430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5485430</v>
      </c>
      <c r="I7" t="s">
        <v>7</v>
      </c>
      <c r="M7" s="6">
        <f>+F31</f>
        <v>11794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5485430</v>
      </c>
      <c r="J11" t="s">
        <v>13</v>
      </c>
      <c r="M11" s="6">
        <f>SUM(M7+M8-M9)</f>
        <v>11794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5485430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2.1500593390126207E-3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44301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2.15E-3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44270</v>
      </c>
    </row>
    <row r="23" spans="2:13" x14ac:dyDescent="0.2">
      <c r="C23" t="s">
        <v>25</v>
      </c>
      <c r="F23" s="27">
        <f>+F11</f>
        <v>5485430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5485430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11794</v>
      </c>
      <c r="H31" t="s">
        <v>36</v>
      </c>
    </row>
    <row r="32" spans="2:13" x14ac:dyDescent="0.2">
      <c r="F32" s="31"/>
      <c r="I32" t="s">
        <v>37</v>
      </c>
      <c r="M32" s="8">
        <f>SUM(M11/M13)</f>
        <v>2.1500593390126207E-3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11794</v>
      </c>
      <c r="H34" t="s">
        <v>40</v>
      </c>
      <c r="M34" s="20">
        <f>SUM(M32/M28)</f>
        <v>2.1500593390126207E-3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0.21500593390126208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0.21500593390126208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44287</v>
      </c>
      <c r="J41" s="1" t="s">
        <v>47</v>
      </c>
      <c r="K41" s="40">
        <v>44293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-0.249977111117893"/>
    <pageSetUpPr fitToPage="1"/>
  </sheetPr>
  <dimension ref="B1:M45"/>
  <sheetViews>
    <sheetView topLeftCell="B1" workbookViewId="0">
      <selection activeCell="B1" sqref="A1:XFD1048576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1" t="s">
        <v>56</v>
      </c>
      <c r="D1" s="1"/>
      <c r="H1" s="1" t="s">
        <v>1</v>
      </c>
      <c r="I1" s="1"/>
      <c r="J1" s="1" t="s">
        <v>57</v>
      </c>
      <c r="K1" s="1"/>
      <c r="L1" s="1"/>
    </row>
    <row r="3" spans="2:13" x14ac:dyDescent="0.2">
      <c r="B3" s="1" t="s">
        <v>2</v>
      </c>
      <c r="C3" s="1"/>
      <c r="D3" s="1"/>
      <c r="F3" s="17">
        <v>41912</v>
      </c>
      <c r="H3" t="s">
        <v>3</v>
      </c>
      <c r="K3" s="1"/>
      <c r="L3" s="12"/>
      <c r="M3" s="17">
        <v>41852</v>
      </c>
    </row>
    <row r="5" spans="2:13" ht="15.75" thickBot="1" x14ac:dyDescent="0.25">
      <c r="B5" t="s">
        <v>4</v>
      </c>
      <c r="F5" s="3">
        <v>10528065</v>
      </c>
      <c r="H5" t="s">
        <v>5</v>
      </c>
    </row>
    <row r="6" spans="2:13" ht="15.75" thickTop="1" x14ac:dyDescent="0.2">
      <c r="F6" s="2"/>
    </row>
    <row r="7" spans="2:13" ht="15.75" thickBot="1" x14ac:dyDescent="0.25">
      <c r="B7" t="s">
        <v>6</v>
      </c>
      <c r="F7" s="5">
        <v>10528065</v>
      </c>
      <c r="I7" t="s">
        <v>7</v>
      </c>
      <c r="M7" s="6">
        <v>26320</v>
      </c>
    </row>
    <row r="8" spans="2:13" ht="15.75" thickTop="1" x14ac:dyDescent="0.2">
      <c r="F8" s="2"/>
      <c r="I8" t="s">
        <v>8</v>
      </c>
      <c r="M8" s="7">
        <f>F37</f>
        <v>0</v>
      </c>
    </row>
    <row r="9" spans="2:13" x14ac:dyDescent="0.2">
      <c r="B9" t="s">
        <v>9</v>
      </c>
      <c r="F9" s="5">
        <v>0</v>
      </c>
      <c r="I9" t="s">
        <v>10</v>
      </c>
      <c r="M9" s="4">
        <v>0</v>
      </c>
    </row>
    <row r="10" spans="2:13" x14ac:dyDescent="0.2">
      <c r="F10" s="2"/>
      <c r="I10" t="s">
        <v>11</v>
      </c>
      <c r="M10" s="4"/>
    </row>
    <row r="11" spans="2:13" ht="15.75" thickBot="1" x14ac:dyDescent="0.25">
      <c r="B11" t="s">
        <v>12</v>
      </c>
      <c r="F11" s="3">
        <f>SUM(F7+F9)</f>
        <v>10528065</v>
      </c>
      <c r="J11" t="s">
        <v>13</v>
      </c>
      <c r="M11" s="6">
        <f>SUM(M7+M8-M9)</f>
        <v>26320</v>
      </c>
    </row>
    <row r="12" spans="2:13" ht="15.75" thickTop="1" x14ac:dyDescent="0.2">
      <c r="F12" s="2"/>
    </row>
    <row r="13" spans="2:13" ht="15.75" thickBot="1" x14ac:dyDescent="0.25">
      <c r="B13" t="s">
        <v>14</v>
      </c>
      <c r="F13" s="2"/>
      <c r="H13" t="s">
        <v>15</v>
      </c>
      <c r="M13" s="3">
        <v>10528065</v>
      </c>
    </row>
    <row r="14" spans="2:13" ht="16.5" thickTop="1" thickBot="1" x14ac:dyDescent="0.25">
      <c r="B14" t="s">
        <v>16</v>
      </c>
      <c r="F14" s="3">
        <f>SUM(F5-F11)</f>
        <v>0</v>
      </c>
    </row>
    <row r="15" spans="2:13" ht="15.75" thickTop="1" x14ac:dyDescent="0.2">
      <c r="B15" s="1"/>
      <c r="C15" s="1"/>
      <c r="D15" s="1"/>
      <c r="E15" s="1"/>
      <c r="F15" s="1"/>
      <c r="H15" t="s">
        <v>17</v>
      </c>
    </row>
    <row r="16" spans="2:13" x14ac:dyDescent="0.2">
      <c r="B16" s="1"/>
      <c r="C16" s="1"/>
      <c r="D16" s="1"/>
      <c r="E16" s="1"/>
      <c r="F16" s="1"/>
      <c r="I16" t="s">
        <v>18</v>
      </c>
      <c r="M16" s="8">
        <f>SUM(M7/M13)</f>
        <v>2.4999845650649005E-3</v>
      </c>
    </row>
    <row r="18" spans="2:13" x14ac:dyDescent="0.2">
      <c r="B18" s="1" t="s">
        <v>19</v>
      </c>
      <c r="C18" s="1"/>
      <c r="D18" s="1"/>
      <c r="F18" s="17">
        <v>41912</v>
      </c>
      <c r="H18" s="1" t="s">
        <v>20</v>
      </c>
    </row>
    <row r="19" spans="2:13" x14ac:dyDescent="0.2">
      <c r="F19" s="14"/>
    </row>
    <row r="20" spans="2:13" x14ac:dyDescent="0.2">
      <c r="B20" t="s">
        <v>21</v>
      </c>
      <c r="F20" s="8">
        <v>2.5000000000000001E-3</v>
      </c>
      <c r="H20" t="s">
        <v>22</v>
      </c>
      <c r="M20" s="9">
        <v>0</v>
      </c>
    </row>
    <row r="22" spans="2:13" x14ac:dyDescent="0.2">
      <c r="B22" t="s">
        <v>23</v>
      </c>
      <c r="H22" t="s">
        <v>24</v>
      </c>
      <c r="L22" s="13"/>
      <c r="M22" s="17">
        <v>41852</v>
      </c>
    </row>
    <row r="23" spans="2:13" x14ac:dyDescent="0.2">
      <c r="C23" t="s">
        <v>25</v>
      </c>
      <c r="F23" s="5">
        <v>10528065</v>
      </c>
    </row>
    <row r="24" spans="2:13" x14ac:dyDescent="0.2">
      <c r="F24" s="2"/>
      <c r="H24" t="s">
        <v>26</v>
      </c>
    </row>
    <row r="25" spans="2:13" x14ac:dyDescent="0.2">
      <c r="B25" t="s">
        <v>27</v>
      </c>
      <c r="F25" s="5">
        <v>0</v>
      </c>
      <c r="I25" t="s">
        <v>28</v>
      </c>
      <c r="M25" s="10">
        <v>0</v>
      </c>
    </row>
    <row r="26" spans="2:13" x14ac:dyDescent="0.2">
      <c r="F26" s="2"/>
    </row>
    <row r="27" spans="2:13" x14ac:dyDescent="0.2">
      <c r="B27" t="s">
        <v>29</v>
      </c>
      <c r="F27" s="2"/>
      <c r="H27" t="s">
        <v>30</v>
      </c>
    </row>
    <row r="28" spans="2:13" ht="15.75" thickBot="1" x14ac:dyDescent="0.25">
      <c r="C28" t="s">
        <v>31</v>
      </c>
      <c r="F28" s="3">
        <f>SUM(F23-F25)</f>
        <v>10528065</v>
      </c>
      <c r="H28" t="s">
        <v>32</v>
      </c>
      <c r="M28" s="9">
        <f>SUM(1-M20)</f>
        <v>1</v>
      </c>
    </row>
    <row r="29" spans="2:13" ht="15.75" thickTop="1" x14ac:dyDescent="0.2">
      <c r="I29" t="s">
        <v>33</v>
      </c>
    </row>
    <row r="30" spans="2:13" x14ac:dyDescent="0.2">
      <c r="B30" t="s">
        <v>34</v>
      </c>
    </row>
    <row r="31" spans="2:13" x14ac:dyDescent="0.2">
      <c r="C31" t="s">
        <v>35</v>
      </c>
      <c r="F31" s="7">
        <v>26320</v>
      </c>
      <c r="H31" t="s">
        <v>36</v>
      </c>
    </row>
    <row r="32" spans="2:13" x14ac:dyDescent="0.2">
      <c r="F32" s="4"/>
      <c r="I32" t="s">
        <v>37</v>
      </c>
      <c r="M32" s="8">
        <f>SUM(M11/M13)</f>
        <v>2.4999845650649005E-3</v>
      </c>
    </row>
    <row r="33" spans="2:13" x14ac:dyDescent="0.2">
      <c r="B33" t="s">
        <v>38</v>
      </c>
      <c r="F33" s="4"/>
    </row>
    <row r="34" spans="2:13" x14ac:dyDescent="0.2">
      <c r="C34" t="s">
        <v>39</v>
      </c>
      <c r="F34" s="7">
        <v>26320</v>
      </c>
      <c r="H34" t="s">
        <v>40</v>
      </c>
      <c r="M34" s="20">
        <f>SUM(M32/M28)</f>
        <v>2.4999845650649005E-3</v>
      </c>
    </row>
    <row r="35" spans="2:13" x14ac:dyDescent="0.2">
      <c r="F35" s="4"/>
    </row>
    <row r="36" spans="2:13" x14ac:dyDescent="0.2">
      <c r="B36" t="s">
        <v>41</v>
      </c>
      <c r="F36" s="4"/>
      <c r="H36" t="s">
        <v>42</v>
      </c>
      <c r="M36" s="11">
        <f>SUM(M34*100)</f>
        <v>0.24999845650649005</v>
      </c>
    </row>
    <row r="37" spans="2:13" ht="15.75" thickBot="1" x14ac:dyDescent="0.25">
      <c r="C37" t="s">
        <v>43</v>
      </c>
      <c r="F37" s="6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0.24999845650649005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19">
        <v>41883</v>
      </c>
      <c r="J41" s="1" t="s">
        <v>47</v>
      </c>
      <c r="K41" s="16">
        <v>41890</v>
      </c>
    </row>
    <row r="42" spans="2:13" x14ac:dyDescent="0.2">
      <c r="B42" s="1" t="s">
        <v>48</v>
      </c>
      <c r="C42" s="1" t="s">
        <v>49</v>
      </c>
      <c r="D42" s="1"/>
      <c r="E42" s="1"/>
      <c r="G42" s="1" t="s">
        <v>50</v>
      </c>
      <c r="H42" s="1" t="s">
        <v>51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18" t="s">
        <v>54</v>
      </c>
    </row>
    <row r="45" spans="2:13" ht="14.25" customHeight="1" x14ac:dyDescent="0.2"/>
  </sheetData>
  <pageMargins left="0.7" right="0.7" top="0.75" bottom="0.75" header="0.3" footer="0.3"/>
  <pageSetup scale="76" orientation="landscape" r:id="rId1"/>
</worksheet>
</file>

<file path=xl/worksheets/sheet9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24243-9FA6-4564-9F8E-341ADC38DB7E}">
  <sheetPr>
    <tabColor rgb="FFFF0000"/>
    <pageSetUpPr fitToPage="1"/>
  </sheetPr>
  <dimension ref="B1:M45"/>
  <sheetViews>
    <sheetView tabSelected="1" topLeftCell="A6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44331</v>
      </c>
      <c r="H3" t="s">
        <v>3</v>
      </c>
      <c r="K3" s="1"/>
      <c r="L3" s="12"/>
      <c r="M3" s="23">
        <f>+F3-31</f>
        <v>44300</v>
      </c>
    </row>
    <row r="4" spans="2:13" x14ac:dyDescent="0.2">
      <c r="F4" s="24"/>
    </row>
    <row r="5" spans="2:13" ht="15.75" thickBot="1" x14ac:dyDescent="0.25">
      <c r="B5" t="s">
        <v>4</v>
      </c>
      <c r="F5" s="36">
        <v>4661653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4661653</v>
      </c>
      <c r="I7" t="s">
        <v>7</v>
      </c>
      <c r="M7" s="6">
        <f>+F31</f>
        <v>-19532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4661653</v>
      </c>
      <c r="J11" t="s">
        <v>13</v>
      </c>
      <c r="M11" s="6">
        <f>SUM(M7+M8-M9)</f>
        <v>-19532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4661653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-4.1899300527087711E-3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44331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-4.1900000000000001E-3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44300</v>
      </c>
    </row>
    <row r="23" spans="2:13" x14ac:dyDescent="0.2">
      <c r="C23" t="s">
        <v>25</v>
      </c>
      <c r="F23" s="27">
        <f>+F11</f>
        <v>4661653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4661653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-19532</v>
      </c>
      <c r="H31" t="s">
        <v>36</v>
      </c>
    </row>
    <row r="32" spans="2:13" x14ac:dyDescent="0.2">
      <c r="F32" s="31"/>
      <c r="I32" t="s">
        <v>37</v>
      </c>
      <c r="M32" s="8">
        <f>SUM(M11/M13)</f>
        <v>-4.1899300527087711E-3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-19532</v>
      </c>
      <c r="H34" t="s">
        <v>40</v>
      </c>
      <c r="M34" s="20">
        <f>SUM(M32/M28)</f>
        <v>-4.1899300527087711E-3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-0.41899300527087713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-0.41899300527087713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44317</v>
      </c>
      <c r="J41" s="1" t="s">
        <v>47</v>
      </c>
      <c r="K41" s="40">
        <v>44323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3CF13-DA69-4ADC-AA25-1579D928B4F8}">
  <sheetPr>
    <tabColor rgb="FFFF0000"/>
    <pageSetUpPr fitToPage="1"/>
  </sheetPr>
  <dimension ref="B1:M45"/>
  <sheetViews>
    <sheetView tabSelected="1" topLeftCell="A12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44362</v>
      </c>
      <c r="H3" t="s">
        <v>3</v>
      </c>
      <c r="K3" s="1"/>
      <c r="L3" s="12"/>
      <c r="M3" s="23">
        <f>+F3-31</f>
        <v>44331</v>
      </c>
    </row>
    <row r="4" spans="2:13" x14ac:dyDescent="0.2">
      <c r="F4" s="24"/>
    </row>
    <row r="5" spans="2:13" ht="15.75" thickBot="1" x14ac:dyDescent="0.25">
      <c r="B5" t="s">
        <v>4</v>
      </c>
      <c r="F5" s="36">
        <v>5527611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5527611</v>
      </c>
      <c r="I7" t="s">
        <v>7</v>
      </c>
      <c r="M7" s="6">
        <f>+F31</f>
        <v>-39080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5527611</v>
      </c>
      <c r="J11" t="s">
        <v>13</v>
      </c>
      <c r="M11" s="6">
        <f>SUM(M7+M8-M9)</f>
        <v>-39080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5527611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-7.0699620505133226E-3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44362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-7.0699999999999999E-3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44331</v>
      </c>
    </row>
    <row r="23" spans="2:13" x14ac:dyDescent="0.2">
      <c r="C23" t="s">
        <v>25</v>
      </c>
      <c r="F23" s="27">
        <f>+F11</f>
        <v>5527611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5527611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-39080</v>
      </c>
      <c r="H31" t="s">
        <v>36</v>
      </c>
    </row>
    <row r="32" spans="2:13" x14ac:dyDescent="0.2">
      <c r="F32" s="31"/>
      <c r="I32" t="s">
        <v>37</v>
      </c>
      <c r="M32" s="8">
        <f>SUM(M11/M13)</f>
        <v>-7.0699620505133226E-3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-39080</v>
      </c>
      <c r="H34" t="s">
        <v>40</v>
      </c>
      <c r="M34" s="20">
        <f>SUM(M32/M28)</f>
        <v>-7.0699620505133226E-3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-0.70699620505133232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-0.70699620505133232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44348</v>
      </c>
      <c r="J41" s="1" t="s">
        <v>47</v>
      </c>
      <c r="K41" s="40">
        <v>44354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28098-33CC-492B-A930-14A04A291181}">
  <sheetPr>
    <tabColor rgb="FFFF0000"/>
    <pageSetUpPr fitToPage="1"/>
  </sheetPr>
  <dimension ref="B1:M45"/>
  <sheetViews>
    <sheetView tabSelected="1" topLeftCell="A4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44392</v>
      </c>
      <c r="H3" t="s">
        <v>3</v>
      </c>
      <c r="K3" s="1"/>
      <c r="L3" s="12"/>
      <c r="M3" s="23">
        <f>+F3-31</f>
        <v>44361</v>
      </c>
    </row>
    <row r="4" spans="2:13" x14ac:dyDescent="0.2">
      <c r="F4" s="24"/>
    </row>
    <row r="5" spans="2:13" ht="15.75" thickBot="1" x14ac:dyDescent="0.25">
      <c r="B5" t="s">
        <v>4</v>
      </c>
      <c r="F5" s="36">
        <v>5428134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5428134</v>
      </c>
      <c r="I7" t="s">
        <v>7</v>
      </c>
      <c r="M7" s="6">
        <f>+F31</f>
        <v>-25295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5428134</v>
      </c>
      <c r="J11" t="s">
        <v>13</v>
      </c>
      <c r="M11" s="6">
        <f>SUM(M7+M8-M9)</f>
        <v>-25295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5428134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-4.659980759502253E-3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44392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-4.6600000000000001E-3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44361</v>
      </c>
    </row>
    <row r="23" spans="2:13" x14ac:dyDescent="0.2">
      <c r="C23" t="s">
        <v>25</v>
      </c>
      <c r="F23" s="27">
        <f>+F11</f>
        <v>5428134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5428134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-25295</v>
      </c>
      <c r="H31" t="s">
        <v>36</v>
      </c>
    </row>
    <row r="32" spans="2:13" x14ac:dyDescent="0.2">
      <c r="F32" s="31"/>
      <c r="I32" t="s">
        <v>37</v>
      </c>
      <c r="M32" s="8">
        <f>SUM(M11/M13)</f>
        <v>-4.659980759502253E-3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-25295</v>
      </c>
      <c r="H34" t="s">
        <v>40</v>
      </c>
      <c r="M34" s="20">
        <f>SUM(M32/M28)</f>
        <v>-4.659980759502253E-3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-0.4659980759502253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-0.4659980759502253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44378</v>
      </c>
      <c r="J41" s="1" t="s">
        <v>47</v>
      </c>
      <c r="K41" s="40">
        <v>44390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AE5C5-E570-46E0-B070-82E558902CE4}">
  <sheetPr>
    <tabColor rgb="FFFF0000"/>
    <pageSetUpPr fitToPage="1"/>
  </sheetPr>
  <dimension ref="B1:M45"/>
  <sheetViews>
    <sheetView tabSelected="1" topLeftCell="A9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44409</v>
      </c>
      <c r="H3" t="s">
        <v>3</v>
      </c>
      <c r="K3" s="1"/>
      <c r="L3" s="12"/>
      <c r="M3" s="23">
        <f>+F3-31</f>
        <v>44378</v>
      </c>
    </row>
    <row r="4" spans="2:13" x14ac:dyDescent="0.2">
      <c r="F4" s="24"/>
    </row>
    <row r="5" spans="2:13" ht="15.75" thickBot="1" x14ac:dyDescent="0.25">
      <c r="B5" t="s">
        <v>4</v>
      </c>
      <c r="F5" s="36">
        <v>6321639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6321639</v>
      </c>
      <c r="I7" t="s">
        <v>7</v>
      </c>
      <c r="M7" s="6">
        <f>+F31</f>
        <v>-25476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6321639</v>
      </c>
      <c r="J11" t="s">
        <v>13</v>
      </c>
      <c r="M11" s="6">
        <f>SUM(M7+M8-M9)</f>
        <v>-25476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6321639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-4.0299675448091862E-3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44409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-4.0299999999999997E-3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44378</v>
      </c>
    </row>
    <row r="23" spans="2:13" x14ac:dyDescent="0.2">
      <c r="C23" t="s">
        <v>25</v>
      </c>
      <c r="F23" s="27">
        <f>+F11</f>
        <v>6321639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6321639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-25476</v>
      </c>
      <c r="H31" t="s">
        <v>36</v>
      </c>
    </row>
    <row r="32" spans="2:13" x14ac:dyDescent="0.2">
      <c r="F32" s="31"/>
      <c r="I32" t="s">
        <v>37</v>
      </c>
      <c r="M32" s="8">
        <f>SUM(M11/M13)</f>
        <v>-4.0299675448091862E-3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-25476</v>
      </c>
      <c r="H34" t="s">
        <v>40</v>
      </c>
      <c r="M34" s="20">
        <f>SUM(M32/M28)</f>
        <v>-4.0299675448091862E-3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-0.40299675448091865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-0.40299675448091865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44409</v>
      </c>
      <c r="J41" s="1" t="s">
        <v>47</v>
      </c>
      <c r="K41" s="40">
        <v>44414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F3121-95E1-4A91-AF56-E3804AB435DE}">
  <sheetPr>
    <tabColor rgb="FFFF0000"/>
    <pageSetUpPr fitToPage="1"/>
  </sheetPr>
  <dimension ref="B1:M45"/>
  <sheetViews>
    <sheetView tabSelected="1" topLeftCell="A6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44454</v>
      </c>
      <c r="H3" t="s">
        <v>3</v>
      </c>
      <c r="K3" s="1"/>
      <c r="L3" s="12"/>
      <c r="M3" s="23">
        <f>+F3-31</f>
        <v>44423</v>
      </c>
    </row>
    <row r="4" spans="2:13" x14ac:dyDescent="0.2">
      <c r="F4" s="24"/>
    </row>
    <row r="5" spans="2:13" ht="15.75" thickBot="1" x14ac:dyDescent="0.25">
      <c r="B5" t="s">
        <v>4</v>
      </c>
      <c r="F5" s="36">
        <v>6745609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6745609</v>
      </c>
      <c r="I7" t="s">
        <v>7</v>
      </c>
      <c r="M7" s="6">
        <f>+F31</f>
        <v>-23475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6745609</v>
      </c>
      <c r="J11" t="s">
        <v>13</v>
      </c>
      <c r="M11" s="6">
        <f>SUM(M7+M8-M9)</f>
        <v>-23475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6745609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-3.4800416092898357E-3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44454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-3.48E-3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44423</v>
      </c>
    </row>
    <row r="23" spans="2:13" x14ac:dyDescent="0.2">
      <c r="C23" t="s">
        <v>25</v>
      </c>
      <c r="F23" s="27">
        <f>+F11</f>
        <v>6745609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6745609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-23475</v>
      </c>
      <c r="H31" t="s">
        <v>36</v>
      </c>
    </row>
    <row r="32" spans="2:13" x14ac:dyDescent="0.2">
      <c r="F32" s="31"/>
      <c r="I32" t="s">
        <v>37</v>
      </c>
      <c r="M32" s="8">
        <f>SUM(M11/M13)</f>
        <v>-3.4800416092898357E-3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-23475</v>
      </c>
      <c r="H34" t="s">
        <v>40</v>
      </c>
      <c r="M34" s="20">
        <f>SUM(M32/M28)</f>
        <v>-3.4800416092898357E-3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-0.34800416092898356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-0.34800416092898356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44440</v>
      </c>
      <c r="J41" s="1" t="s">
        <v>47</v>
      </c>
      <c r="K41" s="40">
        <v>44447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FCEAD-4C34-4A7E-ABCD-153DE9EAA65F}">
  <sheetPr>
    <tabColor rgb="FFFF0000"/>
    <pageSetUpPr fitToPage="1"/>
  </sheetPr>
  <dimension ref="B1:M45"/>
  <sheetViews>
    <sheetView tabSelected="1" topLeftCell="A9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44484</v>
      </c>
      <c r="H3" t="s">
        <v>3</v>
      </c>
      <c r="K3" s="1"/>
      <c r="L3" s="12"/>
      <c r="M3" s="23">
        <f>+F3-31</f>
        <v>44453</v>
      </c>
    </row>
    <row r="4" spans="2:13" x14ac:dyDescent="0.2">
      <c r="F4" s="24"/>
    </row>
    <row r="5" spans="2:13" ht="15.75" thickBot="1" x14ac:dyDescent="0.25">
      <c r="B5" t="s">
        <v>4</v>
      </c>
      <c r="F5" s="36">
        <v>5742643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5742643</v>
      </c>
      <c r="I7" t="s">
        <v>7</v>
      </c>
      <c r="M7" s="6">
        <f>+F31</f>
        <v>-15333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5742643</v>
      </c>
      <c r="J11" t="s">
        <v>13</v>
      </c>
      <c r="M11" s="6">
        <f>SUM(M7+M8-M9)</f>
        <v>-15333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5742643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-2.6700249345118616E-3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44484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-2.6700000000000001E-3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44453</v>
      </c>
    </row>
    <row r="23" spans="2:13" x14ac:dyDescent="0.2">
      <c r="C23" t="s">
        <v>25</v>
      </c>
      <c r="F23" s="27">
        <f>+F11</f>
        <v>5742643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5742643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-15333</v>
      </c>
      <c r="H31" t="s">
        <v>36</v>
      </c>
    </row>
    <row r="32" spans="2:13" x14ac:dyDescent="0.2">
      <c r="F32" s="31"/>
      <c r="I32" t="s">
        <v>37</v>
      </c>
      <c r="M32" s="8">
        <f>SUM(M11/M13)</f>
        <v>-2.6700249345118616E-3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-15333</v>
      </c>
      <c r="H34" t="s">
        <v>40</v>
      </c>
      <c r="M34" s="20">
        <f>SUM(M32/M28)</f>
        <v>-2.6700249345118616E-3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-0.26700249345118615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-0.26700249345118615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44470</v>
      </c>
      <c r="J41" s="1" t="s">
        <v>47</v>
      </c>
      <c r="K41" s="40">
        <v>44477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FAD3-1DBF-49D7-81B4-41300B4C80A0}">
  <sheetPr>
    <tabColor rgb="FFFF0000"/>
    <pageSetUpPr fitToPage="1"/>
  </sheetPr>
  <dimension ref="B1:M45"/>
  <sheetViews>
    <sheetView tabSelected="1" topLeftCell="A12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44515</v>
      </c>
      <c r="H3" t="s">
        <v>3</v>
      </c>
      <c r="K3" s="1"/>
      <c r="L3" s="12"/>
      <c r="M3" s="23">
        <f>+F3-31</f>
        <v>44484</v>
      </c>
    </row>
    <row r="4" spans="2:13" x14ac:dyDescent="0.2">
      <c r="F4" s="24"/>
    </row>
    <row r="5" spans="2:13" ht="15.75" thickBot="1" x14ac:dyDescent="0.25">
      <c r="B5" t="s">
        <v>4</v>
      </c>
      <c r="F5" s="36">
        <v>5711502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5711502</v>
      </c>
      <c r="I7" t="s">
        <v>7</v>
      </c>
      <c r="M7" s="6">
        <f>+F31</f>
        <v>-5140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5711502</v>
      </c>
      <c r="J11" t="s">
        <v>13</v>
      </c>
      <c r="M11" s="6">
        <f>SUM(M7+M8-M9)</f>
        <v>-5140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5711502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-8.9993840499399285E-4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44515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-8.9999999999999998E-4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44484</v>
      </c>
    </row>
    <row r="23" spans="2:13" x14ac:dyDescent="0.2">
      <c r="C23" t="s">
        <v>25</v>
      </c>
      <c r="F23" s="27">
        <f>+F11</f>
        <v>5711502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5711502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-5140</v>
      </c>
      <c r="H31" t="s">
        <v>36</v>
      </c>
    </row>
    <row r="32" spans="2:13" x14ac:dyDescent="0.2">
      <c r="F32" s="31"/>
      <c r="I32" t="s">
        <v>37</v>
      </c>
      <c r="M32" s="8">
        <f>SUM(M11/M13)</f>
        <v>-8.9993840499399285E-4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-5140</v>
      </c>
      <c r="H34" t="s">
        <v>40</v>
      </c>
      <c r="M34" s="20">
        <f>SUM(M32/M28)</f>
        <v>-8.9993840499399285E-4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-8.9993840499399291E-2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-8.9993840499399291E-2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44501</v>
      </c>
      <c r="J41" s="1" t="s">
        <v>47</v>
      </c>
      <c r="K41" s="40">
        <v>44510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C3480-A889-404F-A59D-0C3C39EE1206}">
  <sheetPr>
    <tabColor rgb="FFFF0000"/>
    <pageSetUpPr fitToPage="1"/>
  </sheetPr>
  <dimension ref="B1:M45"/>
  <sheetViews>
    <sheetView tabSelected="1" topLeftCell="A15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44545</v>
      </c>
      <c r="H3" t="s">
        <v>3</v>
      </c>
      <c r="K3" s="1"/>
      <c r="L3" s="12"/>
      <c r="M3" s="23">
        <f>+F3-31</f>
        <v>44514</v>
      </c>
    </row>
    <row r="4" spans="2:13" x14ac:dyDescent="0.2">
      <c r="F4" s="24"/>
    </row>
    <row r="5" spans="2:13" ht="15.75" thickBot="1" x14ac:dyDescent="0.25">
      <c r="B5" t="s">
        <v>4</v>
      </c>
      <c r="F5" s="36">
        <v>5990505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5990505</v>
      </c>
      <c r="I7" t="s">
        <v>7</v>
      </c>
      <c r="M7" s="6">
        <f>+F31</f>
        <v>67393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5990505</v>
      </c>
      <c r="J11" t="s">
        <v>13</v>
      </c>
      <c r="M11" s="6">
        <f>SUM(M7+M8-M9)</f>
        <v>67393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5990505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1.1249969743786208E-2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44545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1.125E-2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44514</v>
      </c>
    </row>
    <row r="23" spans="2:13" x14ac:dyDescent="0.2">
      <c r="C23" t="s">
        <v>25</v>
      </c>
      <c r="F23" s="27">
        <f>+F11</f>
        <v>5990505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5990505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67393</v>
      </c>
      <c r="H31" t="s">
        <v>36</v>
      </c>
    </row>
    <row r="32" spans="2:13" x14ac:dyDescent="0.2">
      <c r="F32" s="31"/>
      <c r="I32" t="s">
        <v>37</v>
      </c>
      <c r="M32" s="8">
        <f>SUM(M11/M13)</f>
        <v>1.1249969743786208E-2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67393</v>
      </c>
      <c r="H34" t="s">
        <v>40</v>
      </c>
      <c r="M34" s="20">
        <f>SUM(M32/M28)</f>
        <v>1.1249969743786208E-2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1.1249969743786208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1.1249969743786208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44531</v>
      </c>
      <c r="J41" s="1" t="s">
        <v>47</v>
      </c>
      <c r="K41" s="40">
        <v>44538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6E82A-441F-4A7A-B6D7-6C4700C9B5CA}">
  <sheetPr>
    <tabColor theme="7"/>
    <pageSetUpPr fitToPage="1"/>
  </sheetPr>
  <dimension ref="B1:M45"/>
  <sheetViews>
    <sheetView tabSelected="1" topLeftCell="A12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44576</v>
      </c>
      <c r="H3" t="s">
        <v>3</v>
      </c>
      <c r="K3" s="1"/>
      <c r="L3" s="12"/>
      <c r="M3" s="23">
        <f>+F3-31</f>
        <v>44545</v>
      </c>
    </row>
    <row r="4" spans="2:13" x14ac:dyDescent="0.2">
      <c r="F4" s="24"/>
    </row>
    <row r="5" spans="2:13" ht="15.75" thickBot="1" x14ac:dyDescent="0.25">
      <c r="B5" t="s">
        <v>4</v>
      </c>
      <c r="F5" s="36">
        <v>6395106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6395106</v>
      </c>
      <c r="I7" t="s">
        <v>7</v>
      </c>
      <c r="M7" s="6">
        <f>+F31</f>
        <v>112554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6395106</v>
      </c>
      <c r="J11" t="s">
        <v>13</v>
      </c>
      <c r="M11" s="6">
        <f>SUM(M7+M8-M9)</f>
        <v>112554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6395106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1.7600021016070725E-2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44576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1.7600000000000001E-2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44545</v>
      </c>
    </row>
    <row r="23" spans="2:13" x14ac:dyDescent="0.2">
      <c r="C23" t="s">
        <v>25</v>
      </c>
      <c r="F23" s="27">
        <f>+F11</f>
        <v>6395106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6395106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112554</v>
      </c>
      <c r="H31" t="s">
        <v>36</v>
      </c>
    </row>
    <row r="32" spans="2:13" x14ac:dyDescent="0.2">
      <c r="F32" s="31"/>
      <c r="I32" t="s">
        <v>37</v>
      </c>
      <c r="M32" s="8">
        <f>SUM(M11/M13)</f>
        <v>1.7600021016070725E-2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112554</v>
      </c>
      <c r="H34" t="s">
        <v>40</v>
      </c>
      <c r="M34" s="20">
        <f>SUM(M32/M28)</f>
        <v>1.7600021016070725E-2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1.7600021016070726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1.7600021016070726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44562</v>
      </c>
      <c r="J41" s="1" t="s">
        <v>47</v>
      </c>
      <c r="K41" s="40">
        <v>44568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E22F6-D5F7-4B04-9C22-0AA3846B1320}">
  <sheetPr>
    <tabColor theme="7"/>
    <pageSetUpPr fitToPage="1"/>
  </sheetPr>
  <dimension ref="B1:M45"/>
  <sheetViews>
    <sheetView tabSelected="1" topLeftCell="A15" workbookViewId="0">
      <selection activeCell="H48" sqref="H48"/>
    </sheetView>
  </sheetViews>
  <sheetFormatPr defaultColWidth="9.77734375" defaultRowHeight="15" x14ac:dyDescent="0.2"/>
  <cols>
    <col min="1" max="1" width="4.44140625" customWidth="1"/>
    <col min="2" max="2" width="10.77734375" customWidth="1"/>
    <col min="6" max="6" width="14.77734375" customWidth="1"/>
    <col min="7" max="7" width="6" customWidth="1"/>
    <col min="8" max="8" width="18" customWidth="1"/>
    <col min="9" max="10" width="10.77734375" customWidth="1"/>
    <col min="11" max="11" width="18.109375" customWidth="1"/>
    <col min="12" max="12" width="1.109375" customWidth="1"/>
    <col min="13" max="13" width="14.88671875" customWidth="1"/>
  </cols>
  <sheetData>
    <row r="1" spans="2:13" x14ac:dyDescent="0.2">
      <c r="B1" s="1" t="s">
        <v>0</v>
      </c>
      <c r="C1" s="33" t="s">
        <v>63</v>
      </c>
      <c r="D1" s="1"/>
      <c r="H1" s="1" t="s">
        <v>1</v>
      </c>
      <c r="I1" s="1"/>
      <c r="J1" s="33" t="s">
        <v>64</v>
      </c>
      <c r="K1" s="1"/>
      <c r="L1" s="1"/>
    </row>
    <row r="3" spans="2:13" x14ac:dyDescent="0.2">
      <c r="B3" s="1" t="s">
        <v>2</v>
      </c>
      <c r="C3" s="1"/>
      <c r="D3" s="1"/>
      <c r="F3" s="35">
        <v>44607</v>
      </c>
      <c r="H3" t="s">
        <v>3</v>
      </c>
      <c r="K3" s="1"/>
      <c r="L3" s="12"/>
      <c r="M3" s="23">
        <f>+F3-31</f>
        <v>44576</v>
      </c>
    </row>
    <row r="4" spans="2:13" x14ac:dyDescent="0.2">
      <c r="F4" s="24"/>
    </row>
    <row r="5" spans="2:13" ht="15.75" thickBot="1" x14ac:dyDescent="0.25">
      <c r="B5" t="s">
        <v>4</v>
      </c>
      <c r="F5" s="36">
        <v>6764784</v>
      </c>
      <c r="H5" t="s">
        <v>5</v>
      </c>
    </row>
    <row r="6" spans="2:13" ht="15.75" thickTop="1" x14ac:dyDescent="0.2">
      <c r="F6" s="28"/>
    </row>
    <row r="7" spans="2:13" ht="15.75" thickBot="1" x14ac:dyDescent="0.25">
      <c r="B7" t="s">
        <v>6</v>
      </c>
      <c r="F7" s="29">
        <f>+F5</f>
        <v>6764784</v>
      </c>
      <c r="I7" t="s">
        <v>7</v>
      </c>
      <c r="M7" s="6">
        <f>+F31</f>
        <v>53171</v>
      </c>
    </row>
    <row r="8" spans="2:13" ht="15.75" thickTop="1" x14ac:dyDescent="0.2">
      <c r="F8" s="28"/>
      <c r="I8" t="s">
        <v>8</v>
      </c>
      <c r="M8" s="7">
        <f>F37</f>
        <v>0</v>
      </c>
    </row>
    <row r="9" spans="2:13" x14ac:dyDescent="0.2">
      <c r="B9" t="s">
        <v>9</v>
      </c>
      <c r="F9" s="27">
        <v>0</v>
      </c>
      <c r="I9" t="s">
        <v>10</v>
      </c>
      <c r="M9" s="4">
        <v>0</v>
      </c>
    </row>
    <row r="10" spans="2:13" x14ac:dyDescent="0.2">
      <c r="F10" s="28"/>
      <c r="I10" t="s">
        <v>11</v>
      </c>
      <c r="M10" s="4"/>
    </row>
    <row r="11" spans="2:13" ht="15.75" thickBot="1" x14ac:dyDescent="0.25">
      <c r="B11" t="s">
        <v>12</v>
      </c>
      <c r="F11" s="29">
        <f>SUM(F7+F9)</f>
        <v>6764784</v>
      </c>
      <c r="J11" t="s">
        <v>13</v>
      </c>
      <c r="M11" s="6">
        <f>SUM(M7+M8-M9)</f>
        <v>53171</v>
      </c>
    </row>
    <row r="12" spans="2:13" ht="15.75" thickTop="1" x14ac:dyDescent="0.2">
      <c r="F12" s="28"/>
    </row>
    <row r="13" spans="2:13" ht="15.75" thickBot="1" x14ac:dyDescent="0.25">
      <c r="B13" t="s">
        <v>14</v>
      </c>
      <c r="F13" s="28"/>
      <c r="H13" t="s">
        <v>15</v>
      </c>
      <c r="M13" s="3">
        <f>+F5</f>
        <v>6764784</v>
      </c>
    </row>
    <row r="14" spans="2:13" ht="16.5" thickTop="1" thickBot="1" x14ac:dyDescent="0.25">
      <c r="B14" t="s">
        <v>16</v>
      </c>
      <c r="F14" s="29">
        <f>SUM(F5-F11)</f>
        <v>0</v>
      </c>
    </row>
    <row r="15" spans="2:13" ht="15.75" thickTop="1" x14ac:dyDescent="0.2">
      <c r="B15" s="1"/>
      <c r="C15" s="1"/>
      <c r="D15" s="1"/>
      <c r="E15" s="1"/>
      <c r="F15" s="33"/>
      <c r="H15" t="s">
        <v>17</v>
      </c>
    </row>
    <row r="16" spans="2:13" x14ac:dyDescent="0.2">
      <c r="B16" s="1"/>
      <c r="C16" s="1"/>
      <c r="D16" s="1"/>
      <c r="E16" s="1"/>
      <c r="F16" s="33"/>
      <c r="I16" t="s">
        <v>18</v>
      </c>
      <c r="M16" s="8">
        <f>SUM(M7/M13)</f>
        <v>7.859970103997407E-3</v>
      </c>
    </row>
    <row r="17" spans="2:13" x14ac:dyDescent="0.2">
      <c r="F17" s="24"/>
    </row>
    <row r="18" spans="2:13" x14ac:dyDescent="0.2">
      <c r="B18" s="1" t="s">
        <v>19</v>
      </c>
      <c r="C18" s="1"/>
      <c r="D18" s="1"/>
      <c r="F18" s="23">
        <f>+F3</f>
        <v>44607</v>
      </c>
      <c r="H18" s="1" t="s">
        <v>20</v>
      </c>
    </row>
    <row r="19" spans="2:13" x14ac:dyDescent="0.2">
      <c r="F19" s="25"/>
    </row>
    <row r="20" spans="2:13" x14ac:dyDescent="0.2">
      <c r="B20" t="s">
        <v>21</v>
      </c>
      <c r="F20" s="37">
        <v>7.8600000000000007E-3</v>
      </c>
      <c r="H20" t="s">
        <v>22</v>
      </c>
      <c r="M20" s="9">
        <v>0</v>
      </c>
    </row>
    <row r="21" spans="2:13" x14ac:dyDescent="0.2">
      <c r="F21" s="24"/>
    </row>
    <row r="22" spans="2:13" x14ac:dyDescent="0.2">
      <c r="B22" t="s">
        <v>23</v>
      </c>
      <c r="F22" s="24"/>
      <c r="H22" t="s">
        <v>24</v>
      </c>
      <c r="L22" s="13"/>
      <c r="M22" s="23">
        <f>+M3</f>
        <v>44576</v>
      </c>
    </row>
    <row r="23" spans="2:13" x14ac:dyDescent="0.2">
      <c r="C23" t="s">
        <v>25</v>
      </c>
      <c r="F23" s="27">
        <f>+F11</f>
        <v>6764784</v>
      </c>
    </row>
    <row r="24" spans="2:13" x14ac:dyDescent="0.2">
      <c r="F24" s="28"/>
      <c r="H24" t="s">
        <v>26</v>
      </c>
    </row>
    <row r="25" spans="2:13" x14ac:dyDescent="0.2">
      <c r="B25" t="s">
        <v>27</v>
      </c>
      <c r="F25" s="27">
        <v>0</v>
      </c>
      <c r="I25" t="s">
        <v>28</v>
      </c>
      <c r="M25" s="10">
        <v>0</v>
      </c>
    </row>
    <row r="26" spans="2:13" x14ac:dyDescent="0.2">
      <c r="F26" s="28"/>
    </row>
    <row r="27" spans="2:13" x14ac:dyDescent="0.2">
      <c r="B27" t="s">
        <v>29</v>
      </c>
      <c r="F27" s="28"/>
      <c r="H27" t="s">
        <v>30</v>
      </c>
    </row>
    <row r="28" spans="2:13" ht="15.75" thickBot="1" x14ac:dyDescent="0.25">
      <c r="C28" t="s">
        <v>31</v>
      </c>
      <c r="F28" s="29">
        <f>SUM(F23-F25)</f>
        <v>6764784</v>
      </c>
      <c r="H28" t="s">
        <v>32</v>
      </c>
      <c r="M28" s="9">
        <f>SUM(1-M20)</f>
        <v>1</v>
      </c>
    </row>
    <row r="29" spans="2:13" ht="15.75" thickTop="1" x14ac:dyDescent="0.2">
      <c r="F29" s="24"/>
      <c r="I29" t="s">
        <v>33</v>
      </c>
    </row>
    <row r="30" spans="2:13" x14ac:dyDescent="0.2">
      <c r="B30" t="s">
        <v>34</v>
      </c>
      <c r="F30" s="24"/>
    </row>
    <row r="31" spans="2:13" x14ac:dyDescent="0.2">
      <c r="C31" t="s">
        <v>35</v>
      </c>
      <c r="F31" s="38">
        <v>53171</v>
      </c>
      <c r="H31" t="s">
        <v>36</v>
      </c>
    </row>
    <row r="32" spans="2:13" x14ac:dyDescent="0.2">
      <c r="F32" s="31"/>
      <c r="I32" t="s">
        <v>37</v>
      </c>
      <c r="M32" s="8">
        <f>SUM(M11/M13)</f>
        <v>7.859970103997407E-3</v>
      </c>
    </row>
    <row r="33" spans="2:13" x14ac:dyDescent="0.2">
      <c r="B33" t="s">
        <v>38</v>
      </c>
      <c r="F33" s="31"/>
    </row>
    <row r="34" spans="2:13" x14ac:dyDescent="0.2">
      <c r="C34" t="s">
        <v>39</v>
      </c>
      <c r="F34" s="30">
        <f>+F31</f>
        <v>53171</v>
      </c>
      <c r="H34" t="s">
        <v>40</v>
      </c>
      <c r="M34" s="20">
        <f>SUM(M32/M28)</f>
        <v>7.859970103997407E-3</v>
      </c>
    </row>
    <row r="35" spans="2:13" x14ac:dyDescent="0.2">
      <c r="F35" s="31"/>
    </row>
    <row r="36" spans="2:13" x14ac:dyDescent="0.2">
      <c r="B36" t="s">
        <v>41</v>
      </c>
      <c r="F36" s="31"/>
      <c r="H36" t="s">
        <v>42</v>
      </c>
      <c r="M36" s="11">
        <f>SUM(M34*100)</f>
        <v>0.78599701039974068</v>
      </c>
    </row>
    <row r="37" spans="2:13" ht="15.75" thickBot="1" x14ac:dyDescent="0.25">
      <c r="C37" t="s">
        <v>43</v>
      </c>
      <c r="F37" s="32">
        <f>SUM(F31-F34)</f>
        <v>0</v>
      </c>
    </row>
    <row r="38" spans="2:13" ht="15.75" thickTop="1" x14ac:dyDescent="0.2"/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t="s">
        <v>44</v>
      </c>
      <c r="H40" s="11">
        <f>M36</f>
        <v>0.78599701039974068</v>
      </c>
      <c r="I40" t="s">
        <v>45</v>
      </c>
    </row>
    <row r="41" spans="2:13" x14ac:dyDescent="0.2">
      <c r="B41" s="1" t="s">
        <v>46</v>
      </c>
      <c r="C41" s="1"/>
      <c r="D41" s="1"/>
      <c r="E41" s="1"/>
      <c r="F41" s="1"/>
      <c r="G41" s="15"/>
      <c r="H41" s="39">
        <v>44593</v>
      </c>
      <c r="J41" s="1" t="s">
        <v>47</v>
      </c>
      <c r="K41" s="40">
        <v>44600</v>
      </c>
    </row>
    <row r="42" spans="2:13" x14ac:dyDescent="0.2">
      <c r="B42" s="1" t="s">
        <v>48</v>
      </c>
      <c r="C42" s="33" t="s">
        <v>61</v>
      </c>
      <c r="D42" s="1"/>
      <c r="E42" s="1"/>
      <c r="G42" s="1" t="s">
        <v>50</v>
      </c>
      <c r="H42" s="33" t="s">
        <v>59</v>
      </c>
      <c r="I42" s="1"/>
      <c r="J42" s="1"/>
      <c r="K42" s="22" t="s">
        <v>55</v>
      </c>
    </row>
    <row r="43" spans="2:13" x14ac:dyDescent="0.2">
      <c r="B43" s="1" t="s">
        <v>52</v>
      </c>
      <c r="C43" s="1" t="s">
        <v>53</v>
      </c>
      <c r="D43" s="1"/>
      <c r="E43" s="1"/>
      <c r="F43" s="1"/>
      <c r="G43" s="1"/>
      <c r="H43" s="34" t="s">
        <v>62</v>
      </c>
    </row>
    <row r="45" spans="2:13" ht="14.25" customHeight="1" x14ac:dyDescent="0.2"/>
  </sheetData>
  <pageMargins left="0.7" right="0.7" top="0.75" bottom="0.75" header="0.3" footer="0.3"/>
  <pageSetup scale="7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126</vt:i4>
      </vt:variant>
      <vt:variant>
        <vt:lpstr>Named Ranges</vt:lpstr>
      </vt:variant>
      <vt:variant>
        <vt:i4>5</vt:i4>
      </vt:variant>
    </vt:vector>
  </HeadingPairs>
  <TitlesOfParts>
    <vt:vector size="131" baseType="lpstr">
      <vt:lpstr>Feb '14</vt:lpstr>
      <vt:lpstr>March '14</vt:lpstr>
      <vt:lpstr>April '14</vt:lpstr>
      <vt:lpstr>May '14</vt:lpstr>
      <vt:lpstr>June '14</vt:lpstr>
      <vt:lpstr>July '14</vt:lpstr>
      <vt:lpstr>Aug '14</vt:lpstr>
      <vt:lpstr>Sept '14</vt:lpstr>
      <vt:lpstr>Oct '14</vt:lpstr>
      <vt:lpstr>Nov '14</vt:lpstr>
      <vt:lpstr>Dec 14</vt:lpstr>
      <vt:lpstr>Jan 15</vt:lpstr>
      <vt:lpstr>Feb 15</vt:lpstr>
      <vt:lpstr>March 15</vt:lpstr>
      <vt:lpstr>April 15</vt:lpstr>
      <vt:lpstr>May 15</vt:lpstr>
      <vt:lpstr>June 15</vt:lpstr>
      <vt:lpstr>July 15</vt:lpstr>
      <vt:lpstr>Aug 15</vt:lpstr>
      <vt:lpstr>Sep 15</vt:lpstr>
      <vt:lpstr>Oct 15</vt:lpstr>
      <vt:lpstr>Nov 15</vt:lpstr>
      <vt:lpstr>Dec 15</vt:lpstr>
      <vt:lpstr>Jan 16</vt:lpstr>
      <vt:lpstr>Feb 16</vt:lpstr>
      <vt:lpstr>March 16</vt:lpstr>
      <vt:lpstr>April 16</vt:lpstr>
      <vt:lpstr>May 16</vt:lpstr>
      <vt:lpstr>June 16</vt:lpstr>
      <vt:lpstr>July 16</vt:lpstr>
      <vt:lpstr>August 16</vt:lpstr>
      <vt:lpstr>September 16 </vt:lpstr>
      <vt:lpstr>October 16</vt:lpstr>
      <vt:lpstr>November 16</vt:lpstr>
      <vt:lpstr>December 16</vt:lpstr>
      <vt:lpstr>Dec 16 Corrected</vt:lpstr>
      <vt:lpstr>Jan '17</vt:lpstr>
      <vt:lpstr>Feb '17</vt:lpstr>
      <vt:lpstr>Mar '17 </vt:lpstr>
      <vt:lpstr>Apr '17</vt:lpstr>
      <vt:lpstr>May '17</vt:lpstr>
      <vt:lpstr>Jun '17</vt:lpstr>
      <vt:lpstr>Jul '17</vt:lpstr>
      <vt:lpstr>Aug '17</vt:lpstr>
      <vt:lpstr>Sep '17</vt:lpstr>
      <vt:lpstr>Oct '17</vt:lpstr>
      <vt:lpstr>Nov '17</vt:lpstr>
      <vt:lpstr>Dec '17</vt:lpstr>
      <vt:lpstr>Jan '18</vt:lpstr>
      <vt:lpstr>Feb '18</vt:lpstr>
      <vt:lpstr>Mar '18</vt:lpstr>
      <vt:lpstr>Apr '18</vt:lpstr>
      <vt:lpstr>May '18</vt:lpstr>
      <vt:lpstr>Jun '18</vt:lpstr>
      <vt:lpstr>Jul '18</vt:lpstr>
      <vt:lpstr>Aug '18</vt:lpstr>
      <vt:lpstr>Sep '18</vt:lpstr>
      <vt:lpstr>Oct '18</vt:lpstr>
      <vt:lpstr>Nov '18</vt:lpstr>
      <vt:lpstr>Dec '18</vt:lpstr>
      <vt:lpstr>Jan '19</vt:lpstr>
      <vt:lpstr>Feb '19</vt:lpstr>
      <vt:lpstr>Mar '19</vt:lpstr>
      <vt:lpstr>Apr '19</vt:lpstr>
      <vt:lpstr>May '19</vt:lpstr>
      <vt:lpstr>June '19</vt:lpstr>
      <vt:lpstr>July '19</vt:lpstr>
      <vt:lpstr>August '19</vt:lpstr>
      <vt:lpstr>September '19</vt:lpstr>
      <vt:lpstr>October 2019</vt:lpstr>
      <vt:lpstr>November 2019</vt:lpstr>
      <vt:lpstr>December 2019</vt:lpstr>
      <vt:lpstr>January 2020</vt:lpstr>
      <vt:lpstr>February 2020</vt:lpstr>
      <vt:lpstr>March 2020</vt:lpstr>
      <vt:lpstr>April 2020</vt:lpstr>
      <vt:lpstr>May 2020</vt:lpstr>
      <vt:lpstr>June 2020</vt:lpstr>
      <vt:lpstr>July 2020</vt:lpstr>
      <vt:lpstr>August 2020</vt:lpstr>
      <vt:lpstr>September 2020</vt:lpstr>
      <vt:lpstr>October 2020</vt:lpstr>
      <vt:lpstr>November 2020</vt:lpstr>
      <vt:lpstr>December 2020</vt:lpstr>
      <vt:lpstr>November 2020-1</vt:lpstr>
      <vt:lpstr>February 2021</vt:lpstr>
      <vt:lpstr>March 2021</vt:lpstr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  <vt:lpstr>January 2022</vt:lpstr>
      <vt:lpstr>February 2022</vt:lpstr>
      <vt:lpstr>March 2022</vt:lpstr>
      <vt:lpstr>April 2022</vt:lpstr>
      <vt:lpstr>May 2022</vt:lpstr>
      <vt:lpstr>June 2022</vt:lpstr>
      <vt:lpstr>July 2022</vt:lpstr>
      <vt:lpstr>August 2022</vt:lpstr>
      <vt:lpstr>September 2022</vt:lpstr>
      <vt:lpstr>October 2022</vt:lpstr>
      <vt:lpstr>November 2022</vt:lpstr>
      <vt:lpstr>December 2022</vt:lpstr>
      <vt:lpstr>January 2023</vt:lpstr>
      <vt:lpstr>February 2023</vt:lpstr>
      <vt:lpstr>March 2023</vt:lpstr>
      <vt:lpstr>April 2023</vt:lpstr>
      <vt:lpstr>May 2023</vt:lpstr>
      <vt:lpstr>June 2023</vt:lpstr>
      <vt:lpstr>July 2023</vt:lpstr>
      <vt:lpstr>August 2023</vt:lpstr>
      <vt:lpstr>September 2023</vt:lpstr>
      <vt:lpstr>October 2023</vt:lpstr>
      <vt:lpstr>November 2023</vt:lpstr>
      <vt:lpstr>December 2023</vt:lpstr>
      <vt:lpstr>January 2024</vt:lpstr>
      <vt:lpstr>February 2024</vt:lpstr>
      <vt:lpstr>March 2024</vt:lpstr>
      <vt:lpstr>April 2024</vt:lpstr>
      <vt:lpstr>May 2024</vt:lpstr>
      <vt:lpstr>June 2024</vt:lpstr>
      <vt:lpstr>'April 16'!Print_Area</vt:lpstr>
      <vt:lpstr>'Feb ''14'!Print_Area</vt:lpstr>
      <vt:lpstr>'June 16'!Print_Area</vt:lpstr>
      <vt:lpstr>'May 16'!Print_Area</vt:lpstr>
      <vt:lpstr>'Sept ''14'!Print_Area</vt:lpstr>
    </vt:vector>
  </TitlesOfParts>
  <Company>BlueGrass RECC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Smothers</dc:creator>
  <cp:lastModifiedBy>Lauren Logan</cp:lastModifiedBy>
  <cp:lastPrinted>2024-05-08T19:16:42Z</cp:lastPrinted>
  <dcterms:created xsi:type="dcterms:W3CDTF">1997-12-09T19:54:11Z</dcterms:created>
  <dcterms:modified xsi:type="dcterms:W3CDTF">2024-06-11T15:03:03Z</dcterms:modified>
</cp:coreProperties>
</file>