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/>
  <mc:AlternateContent xmlns:mc="http://schemas.openxmlformats.org/markup-compatibility/2006">
    <mc:Choice Requires="x15">
      <x15ac:absPath xmlns:x15ac="http://schemas.microsoft.com/office/spreadsheetml/2010/11/ac" url="N:\Fuel Hearings\Case 2023-00014 - Two Year Review\First Hearing Request\"/>
    </mc:Choice>
  </mc:AlternateContent>
  <xr:revisionPtr revIDLastSave="0" documentId="13_ncr:1_{F69D877F-CF05-48DC-9EDF-2F16642399D9}" xr6:coauthVersionLast="36" xr6:coauthVersionMax="36" xr10:uidLastSave="{00000000-0000-0000-0000-000000000000}"/>
  <bookViews>
    <workbookView xWindow="30" yWindow="-15" windowWidth="11880" windowHeight="6000" tabRatio="929" xr2:uid="{00000000-000D-0000-FFFF-FFFF00000000}"/>
  </bookViews>
  <sheets>
    <sheet name="Line Loss" sheetId="8" r:id="rId1"/>
    <sheet name="0221-A" sheetId="4" r:id="rId2"/>
    <sheet name="0221-B" sheetId="5" r:id="rId3"/>
    <sheet name="0321-A" sheetId="9" r:id="rId4"/>
    <sheet name="0321-B" sheetId="10" r:id="rId5"/>
    <sheet name="0421-A" sheetId="11" r:id="rId6"/>
    <sheet name="0421-B" sheetId="12" r:id="rId7"/>
    <sheet name="0521-A" sheetId="13" r:id="rId8"/>
    <sheet name="0521-B" sheetId="14" r:id="rId9"/>
    <sheet name="0621-A" sheetId="15" r:id="rId10"/>
    <sheet name="0621-B" sheetId="16" r:id="rId11"/>
    <sheet name="0721-A" sheetId="17" r:id="rId12"/>
    <sheet name="0721-B" sheetId="18" r:id="rId13"/>
    <sheet name="0821-A" sheetId="19" r:id="rId14"/>
    <sheet name="0821-B" sheetId="20" r:id="rId15"/>
    <sheet name="0921-A" sheetId="21" r:id="rId16"/>
    <sheet name="0921-B" sheetId="22" r:id="rId17"/>
    <sheet name="1021-A" sheetId="23" r:id="rId18"/>
    <sheet name="1021-B" sheetId="24" r:id="rId19"/>
    <sheet name="1121-A" sheetId="25" r:id="rId20"/>
    <sheet name="1121-B" sheetId="26" r:id="rId21"/>
    <sheet name="1221-A" sheetId="27" r:id="rId22"/>
    <sheet name="1221-B" sheetId="28" r:id="rId23"/>
    <sheet name="0122-A" sheetId="29" r:id="rId24"/>
    <sheet name="0122-B" sheetId="30" r:id="rId25"/>
    <sheet name="0222-A" sheetId="33" r:id="rId26"/>
    <sheet name="0222-B" sheetId="32" r:id="rId27"/>
    <sheet name="0322-A" sheetId="34" r:id="rId28"/>
    <sheet name="0322-B" sheetId="35" r:id="rId29"/>
    <sheet name="0422-A" sheetId="38" r:id="rId30"/>
    <sheet name="0422-B" sheetId="37" r:id="rId31"/>
    <sheet name="0522-A" sheetId="39" r:id="rId32"/>
    <sheet name="0522-B" sheetId="40" r:id="rId33"/>
    <sheet name="0622-A" sheetId="41" r:id="rId34"/>
    <sheet name="0622-B" sheetId="42" r:id="rId35"/>
    <sheet name="0722-A" sheetId="43" r:id="rId36"/>
    <sheet name="0722-B" sheetId="44" r:id="rId37"/>
    <sheet name="0822-A" sheetId="45" r:id="rId38"/>
    <sheet name="0822-B" sheetId="46" r:id="rId39"/>
    <sheet name="0922-A" sheetId="47" r:id="rId40"/>
    <sheet name="0922-B" sheetId="48" r:id="rId41"/>
    <sheet name="1022-A" sheetId="49" r:id="rId42"/>
    <sheet name="1022-B" sheetId="50" r:id="rId43"/>
    <sheet name="1122-A" sheetId="51" r:id="rId44"/>
    <sheet name="1122-B" sheetId="52" r:id="rId45"/>
    <sheet name="1222-A" sheetId="53" r:id="rId46"/>
    <sheet name="1222-B" sheetId="54" r:id="rId47"/>
    <sheet name="0123-A" sheetId="55" r:id="rId48"/>
    <sheet name="0123-B" sheetId="56" r:id="rId49"/>
  </sheets>
  <definedNames>
    <definedName name="_xlnm.Print_Area" localSheetId="1">'0221-A'!$A$1:$G$49</definedName>
    <definedName name="_xlnm.Print_Area" localSheetId="2">'0221-B'!$A$1:$I$22</definedName>
  </definedNames>
  <calcPr calcId="191029"/>
</workbook>
</file>

<file path=xl/calcChain.xml><?xml version="1.0" encoding="utf-8"?>
<calcChain xmlns="http://schemas.openxmlformats.org/spreadsheetml/2006/main">
  <c r="O35" i="8" l="1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P35" i="8" l="1"/>
  <c r="F26" i="55"/>
  <c r="B38" i="55"/>
  <c r="B29" i="55"/>
  <c r="F34" i="55"/>
  <c r="F24" i="55"/>
  <c r="F21" i="55"/>
  <c r="B20" i="55"/>
  <c r="F16" i="55"/>
  <c r="F36" i="55" s="1"/>
  <c r="B12" i="55"/>
  <c r="D17" i="56"/>
  <c r="B17" i="56"/>
  <c r="D21" i="56" s="1"/>
  <c r="H16" i="56"/>
  <c r="H15" i="56"/>
  <c r="H14" i="56"/>
  <c r="P34" i="8"/>
  <c r="D17" i="54"/>
  <c r="B17" i="54"/>
  <c r="D21" i="54" s="1"/>
  <c r="H16" i="54"/>
  <c r="H15" i="54"/>
  <c r="H14" i="54"/>
  <c r="B38" i="53"/>
  <c r="B29" i="53"/>
  <c r="F24" i="53"/>
  <c r="F21" i="53"/>
  <c r="B20" i="53"/>
  <c r="F16" i="53"/>
  <c r="F36" i="53" s="1"/>
  <c r="B12" i="53"/>
  <c r="P33" i="8"/>
  <c r="D17" i="52"/>
  <c r="B17" i="52"/>
  <c r="D21" i="52" s="1"/>
  <c r="H16" i="52"/>
  <c r="H15" i="52"/>
  <c r="H14" i="52"/>
  <c r="B38" i="51"/>
  <c r="B29" i="51"/>
  <c r="F24" i="51"/>
  <c r="F21" i="51"/>
  <c r="B20" i="51"/>
  <c r="F16" i="51"/>
  <c r="F36" i="51" s="1"/>
  <c r="B12" i="51"/>
  <c r="P32" i="8"/>
  <c r="F26" i="49"/>
  <c r="D17" i="50"/>
  <c r="B17" i="50"/>
  <c r="D21" i="50" s="1"/>
  <c r="H16" i="50"/>
  <c r="H15" i="50"/>
  <c r="H14" i="50"/>
  <c r="B38" i="49"/>
  <c r="B29" i="49"/>
  <c r="F34" i="49"/>
  <c r="F24" i="49"/>
  <c r="F21" i="49"/>
  <c r="B20" i="49"/>
  <c r="F16" i="49"/>
  <c r="F36" i="49" s="1"/>
  <c r="B12" i="49"/>
  <c r="P31" i="8"/>
  <c r="D17" i="48"/>
  <c r="B17" i="48"/>
  <c r="D21" i="48" s="1"/>
  <c r="H16" i="48"/>
  <c r="H15" i="48"/>
  <c r="H14" i="48"/>
  <c r="B38" i="47"/>
  <c r="B29" i="47"/>
  <c r="F24" i="47"/>
  <c r="F21" i="47"/>
  <c r="B20" i="47"/>
  <c r="F16" i="47"/>
  <c r="F36" i="47" s="1"/>
  <c r="B12" i="47"/>
  <c r="P30" i="8"/>
  <c r="D17" i="46"/>
  <c r="B17" i="46"/>
  <c r="D21" i="46" s="1"/>
  <c r="H16" i="46"/>
  <c r="H15" i="46"/>
  <c r="H14" i="46"/>
  <c r="B38" i="45"/>
  <c r="B29" i="45"/>
  <c r="F24" i="45"/>
  <c r="F21" i="45"/>
  <c r="B20" i="45"/>
  <c r="F16" i="45"/>
  <c r="F36" i="45" s="1"/>
  <c r="B12" i="45"/>
  <c r="P29" i="8"/>
  <c r="D17" i="44"/>
  <c r="B17" i="44"/>
  <c r="D21" i="44" s="1"/>
  <c r="H16" i="44"/>
  <c r="H15" i="44"/>
  <c r="H14" i="44"/>
  <c r="B38" i="43"/>
  <c r="B29" i="43"/>
  <c r="F24" i="43"/>
  <c r="F21" i="43"/>
  <c r="B20" i="43"/>
  <c r="F16" i="43"/>
  <c r="F36" i="43" s="1"/>
  <c r="B12" i="43"/>
  <c r="P28" i="8"/>
  <c r="D17" i="42"/>
  <c r="B17" i="42"/>
  <c r="D21" i="42" s="1"/>
  <c r="H16" i="42"/>
  <c r="H15" i="42"/>
  <c r="H14" i="42"/>
  <c r="B38" i="41"/>
  <c r="B29" i="41"/>
  <c r="F24" i="41"/>
  <c r="F21" i="41"/>
  <c r="B20" i="41"/>
  <c r="F16" i="41"/>
  <c r="F36" i="41" s="1"/>
  <c r="B12" i="41"/>
  <c r="P27" i="8"/>
  <c r="F26" i="39"/>
  <c r="F34" i="39" s="1"/>
  <c r="D17" i="40"/>
  <c r="B17" i="40"/>
  <c r="D21" i="40" s="1"/>
  <c r="H16" i="40"/>
  <c r="H15" i="40"/>
  <c r="H14" i="40"/>
  <c r="B38" i="39"/>
  <c r="B29" i="39"/>
  <c r="F24" i="39"/>
  <c r="F21" i="39"/>
  <c r="B20" i="39"/>
  <c r="F16" i="39"/>
  <c r="F36" i="39" s="1"/>
  <c r="B12" i="39"/>
  <c r="D17" i="37"/>
  <c r="B17" i="37"/>
  <c r="D21" i="37" s="1"/>
  <c r="H16" i="37"/>
  <c r="H15" i="37"/>
  <c r="H14" i="37"/>
  <c r="F26" i="34"/>
  <c r="B38" i="38"/>
  <c r="B29" i="38"/>
  <c r="F24" i="38"/>
  <c r="F21" i="38"/>
  <c r="B20" i="38"/>
  <c r="F16" i="38"/>
  <c r="F36" i="38" s="1"/>
  <c r="B12" i="38"/>
  <c r="B23" i="38" s="1"/>
  <c r="F29" i="38" s="1"/>
  <c r="F37" i="55" l="1"/>
  <c r="F38" i="55" s="1"/>
  <c r="B41" i="55" s="1"/>
  <c r="B23" i="55"/>
  <c r="F29" i="55" s="1"/>
  <c r="H17" i="56"/>
  <c r="F21" i="56" s="1"/>
  <c r="H17" i="54"/>
  <c r="F21" i="54" s="1"/>
  <c r="F26" i="53" s="1"/>
  <c r="F34" i="53" s="1"/>
  <c r="F37" i="53" s="1"/>
  <c r="F38" i="53" s="1"/>
  <c r="B41" i="53" s="1"/>
  <c r="B23" i="53"/>
  <c r="F29" i="53" s="1"/>
  <c r="H17" i="52"/>
  <c r="F21" i="52" s="1"/>
  <c r="F26" i="51" s="1"/>
  <c r="F34" i="51" s="1"/>
  <c r="F37" i="51" s="1"/>
  <c r="F38" i="51" s="1"/>
  <c r="B41" i="51" s="1"/>
  <c r="B23" i="51"/>
  <c r="F29" i="51" s="1"/>
  <c r="F37" i="49"/>
  <c r="F38" i="49" s="1"/>
  <c r="B41" i="49" s="1"/>
  <c r="B23" i="49"/>
  <c r="F29" i="49" s="1"/>
  <c r="H17" i="50"/>
  <c r="F21" i="50" s="1"/>
  <c r="H17" i="48"/>
  <c r="F21" i="48" s="1"/>
  <c r="F26" i="47" s="1"/>
  <c r="F34" i="47" s="1"/>
  <c r="F37" i="47" s="1"/>
  <c r="F38" i="47" s="1"/>
  <c r="B41" i="47" s="1"/>
  <c r="B23" i="47"/>
  <c r="F29" i="47" s="1"/>
  <c r="H17" i="46"/>
  <c r="F21" i="46" s="1"/>
  <c r="F26" i="45" s="1"/>
  <c r="F34" i="45" s="1"/>
  <c r="F37" i="45" s="1"/>
  <c r="F38" i="45" s="1"/>
  <c r="B41" i="45" s="1"/>
  <c r="B23" i="45"/>
  <c r="F29" i="45" s="1"/>
  <c r="B21" i="46"/>
  <c r="H17" i="44"/>
  <c r="F21" i="44" s="1"/>
  <c r="F26" i="43" s="1"/>
  <c r="F34" i="43" s="1"/>
  <c r="F37" i="43" s="1"/>
  <c r="F38" i="43" s="1"/>
  <c r="B41" i="43" s="1"/>
  <c r="B23" i="43"/>
  <c r="F29" i="43" s="1"/>
  <c r="H17" i="42"/>
  <c r="F21" i="42" s="1"/>
  <c r="F26" i="41" s="1"/>
  <c r="F34" i="41" s="1"/>
  <c r="F37" i="41" s="1"/>
  <c r="F38" i="41" s="1"/>
  <c r="B41" i="41" s="1"/>
  <c r="B23" i="41"/>
  <c r="F29" i="41" s="1"/>
  <c r="H17" i="40"/>
  <c r="F37" i="39"/>
  <c r="F38" i="39" s="1"/>
  <c r="B41" i="39" s="1"/>
  <c r="B23" i="39"/>
  <c r="F29" i="39" s="1"/>
  <c r="H17" i="37"/>
  <c r="F21" i="37" s="1"/>
  <c r="P25" i="8"/>
  <c r="D17" i="35"/>
  <c r="B17" i="35"/>
  <c r="D21" i="35" s="1"/>
  <c r="H16" i="35"/>
  <c r="H15" i="35"/>
  <c r="H14" i="35"/>
  <c r="B38" i="34"/>
  <c r="B29" i="34"/>
  <c r="F34" i="34"/>
  <c r="F24" i="34"/>
  <c r="F21" i="34"/>
  <c r="B20" i="34"/>
  <c r="F16" i="34"/>
  <c r="F36" i="34" s="1"/>
  <c r="B12" i="34"/>
  <c r="P24" i="8"/>
  <c r="D17" i="32"/>
  <c r="B17" i="32"/>
  <c r="D21" i="32" s="1"/>
  <c r="H16" i="32"/>
  <c r="H15" i="32"/>
  <c r="H14" i="32"/>
  <c r="B38" i="33"/>
  <c r="B29" i="33"/>
  <c r="F24" i="33"/>
  <c r="F21" i="33"/>
  <c r="B20" i="33"/>
  <c r="F16" i="33"/>
  <c r="F36" i="33" s="1"/>
  <c r="B12" i="33"/>
  <c r="B23" i="33" s="1"/>
  <c r="F29" i="33" s="1"/>
  <c r="P23" i="8"/>
  <c r="D17" i="30"/>
  <c r="B17" i="30"/>
  <c r="D21" i="30" s="1"/>
  <c r="H16" i="30"/>
  <c r="H15" i="30"/>
  <c r="H14" i="30"/>
  <c r="B38" i="29"/>
  <c r="B29" i="29"/>
  <c r="F24" i="29"/>
  <c r="F21" i="29"/>
  <c r="B20" i="29"/>
  <c r="F16" i="29"/>
  <c r="F36" i="29" s="1"/>
  <c r="B12" i="29"/>
  <c r="B21" i="56" l="1"/>
  <c r="B21" i="54"/>
  <c r="B21" i="52"/>
  <c r="B21" i="50"/>
  <c r="B21" i="48"/>
  <c r="B21" i="44"/>
  <c r="B21" i="42"/>
  <c r="F21" i="40"/>
  <c r="B21" i="40"/>
  <c r="F26" i="38"/>
  <c r="F34" i="38" s="1"/>
  <c r="F37" i="38" s="1"/>
  <c r="F38" i="38" s="1"/>
  <c r="B41" i="38" s="1"/>
  <c r="P26" i="8"/>
  <c r="B21" i="37"/>
  <c r="F37" i="34"/>
  <c r="F38" i="34" s="1"/>
  <c r="B41" i="34" s="1"/>
  <c r="H17" i="35"/>
  <c r="F21" i="35" s="1"/>
  <c r="B23" i="34"/>
  <c r="F29" i="34" s="1"/>
  <c r="B21" i="35"/>
  <c r="H17" i="32"/>
  <c r="F21" i="32" s="1"/>
  <c r="F26" i="33" s="1"/>
  <c r="F34" i="33" s="1"/>
  <c r="F37" i="33" s="1"/>
  <c r="F38" i="33" s="1"/>
  <c r="B41" i="33" s="1"/>
  <c r="H17" i="30"/>
  <c r="F21" i="30" s="1"/>
  <c r="F26" i="29" s="1"/>
  <c r="F34" i="29" s="1"/>
  <c r="F37" i="29" s="1"/>
  <c r="F38" i="29" s="1"/>
  <c r="B41" i="29" s="1"/>
  <c r="B23" i="29"/>
  <c r="F29" i="29" s="1"/>
  <c r="P22" i="8"/>
  <c r="D17" i="28"/>
  <c r="B17" i="28"/>
  <c r="D21" i="28" s="1"/>
  <c r="H16" i="28"/>
  <c r="H15" i="28"/>
  <c r="H14" i="28"/>
  <c r="B38" i="27"/>
  <c r="B29" i="27"/>
  <c r="F24" i="27"/>
  <c r="F21" i="27"/>
  <c r="B20" i="27"/>
  <c r="F16" i="27"/>
  <c r="F36" i="27" s="1"/>
  <c r="B12" i="27"/>
  <c r="P21" i="8"/>
  <c r="F26" i="25"/>
  <c r="B21" i="32" l="1"/>
  <c r="B21" i="30"/>
  <c r="H17" i="28"/>
  <c r="F21" i="28" s="1"/>
  <c r="F26" i="27" s="1"/>
  <c r="F34" i="27" s="1"/>
  <c r="F37" i="27" s="1"/>
  <c r="F38" i="27" s="1"/>
  <c r="B41" i="27" s="1"/>
  <c r="B23" i="27"/>
  <c r="F29" i="27" s="1"/>
  <c r="D17" i="26"/>
  <c r="B17" i="26"/>
  <c r="D21" i="26" s="1"/>
  <c r="H16" i="26"/>
  <c r="H15" i="26"/>
  <c r="H14" i="26"/>
  <c r="B38" i="25"/>
  <c r="B29" i="25"/>
  <c r="F34" i="25"/>
  <c r="F24" i="25"/>
  <c r="F21" i="25"/>
  <c r="B20" i="25"/>
  <c r="F16" i="25"/>
  <c r="F36" i="25" s="1"/>
  <c r="F37" i="25" s="1"/>
  <c r="F38" i="25" s="1"/>
  <c r="B41" i="25" s="1"/>
  <c r="B12" i="25"/>
  <c r="D17" i="24"/>
  <c r="B17" i="24"/>
  <c r="D21" i="24" s="1"/>
  <c r="H16" i="24"/>
  <c r="H15" i="24"/>
  <c r="H14" i="24"/>
  <c r="B38" i="23"/>
  <c r="B29" i="23"/>
  <c r="F24" i="23"/>
  <c r="F21" i="23"/>
  <c r="B20" i="23"/>
  <c r="F16" i="23"/>
  <c r="F36" i="23" s="1"/>
  <c r="B12" i="23"/>
  <c r="P19" i="8"/>
  <c r="F26" i="21"/>
  <c r="D17" i="22"/>
  <c r="B17" i="22"/>
  <c r="D21" i="22" s="1"/>
  <c r="H16" i="22"/>
  <c r="H15" i="22"/>
  <c r="H14" i="22"/>
  <c r="B38" i="21"/>
  <c r="B29" i="21"/>
  <c r="F34" i="21"/>
  <c r="F24" i="21"/>
  <c r="F21" i="21"/>
  <c r="B20" i="21"/>
  <c r="F16" i="21"/>
  <c r="F36" i="21" s="1"/>
  <c r="F37" i="21" s="1"/>
  <c r="F38" i="21" s="1"/>
  <c r="B41" i="21" s="1"/>
  <c r="B12" i="21"/>
  <c r="D17" i="20"/>
  <c r="B17" i="20"/>
  <c r="D21" i="20" s="1"/>
  <c r="H16" i="20"/>
  <c r="H15" i="20"/>
  <c r="H14" i="20"/>
  <c r="B38" i="19"/>
  <c r="B29" i="19"/>
  <c r="F24" i="19"/>
  <c r="F21" i="19"/>
  <c r="B20" i="19"/>
  <c r="F16" i="19"/>
  <c r="F36" i="19" s="1"/>
  <c r="B12" i="19"/>
  <c r="B23" i="19" s="1"/>
  <c r="F29" i="19" s="1"/>
  <c r="F26" i="17"/>
  <c r="F34" i="17" s="1"/>
  <c r="P17" i="8"/>
  <c r="D17" i="18"/>
  <c r="B17" i="18"/>
  <c r="D21" i="18" s="1"/>
  <c r="H16" i="18"/>
  <c r="H15" i="18"/>
  <c r="H14" i="18"/>
  <c r="B38" i="17"/>
  <c r="B29" i="17"/>
  <c r="F24" i="17"/>
  <c r="F21" i="17"/>
  <c r="B20" i="17"/>
  <c r="F16" i="17"/>
  <c r="F36" i="17" s="1"/>
  <c r="B12" i="17"/>
  <c r="P16" i="8"/>
  <c r="D17" i="16"/>
  <c r="B17" i="16"/>
  <c r="D21" i="16" s="1"/>
  <c r="H16" i="16"/>
  <c r="H15" i="16"/>
  <c r="H14" i="16"/>
  <c r="B38" i="15"/>
  <c r="B29" i="15"/>
  <c r="F24" i="15"/>
  <c r="F21" i="15"/>
  <c r="B20" i="15"/>
  <c r="F16" i="15"/>
  <c r="F36" i="15" s="1"/>
  <c r="B12" i="15"/>
  <c r="P15" i="8"/>
  <c r="D17" i="14"/>
  <c r="B17" i="14"/>
  <c r="D21" i="14" s="1"/>
  <c r="H16" i="14"/>
  <c r="H15" i="14"/>
  <c r="H14" i="14"/>
  <c r="B38" i="13"/>
  <c r="B29" i="13"/>
  <c r="F24" i="13"/>
  <c r="F21" i="13"/>
  <c r="B20" i="13"/>
  <c r="F16" i="13"/>
  <c r="F36" i="13" s="1"/>
  <c r="B12" i="13"/>
  <c r="P14" i="8"/>
  <c r="D17" i="12"/>
  <c r="B17" i="12"/>
  <c r="D21" i="12" s="1"/>
  <c r="H16" i="12"/>
  <c r="H15" i="12"/>
  <c r="H14" i="12"/>
  <c r="B38" i="11"/>
  <c r="B29" i="11"/>
  <c r="F24" i="11"/>
  <c r="F21" i="11"/>
  <c r="B20" i="11"/>
  <c r="F16" i="11"/>
  <c r="F36" i="11" s="1"/>
  <c r="B12" i="11"/>
  <c r="P13" i="8"/>
  <c r="P12" i="8"/>
  <c r="H15" i="10"/>
  <c r="H16" i="10"/>
  <c r="H14" i="10"/>
  <c r="D17" i="10"/>
  <c r="B17" i="10"/>
  <c r="D21" i="10" s="1"/>
  <c r="B38" i="9"/>
  <c r="F16" i="9" s="1"/>
  <c r="F36" i="9" s="1"/>
  <c r="B29" i="9"/>
  <c r="F24" i="9"/>
  <c r="F21" i="9"/>
  <c r="B20" i="9"/>
  <c r="B12" i="9"/>
  <c r="B21" i="28" l="1"/>
  <c r="B23" i="25"/>
  <c r="F29" i="25" s="1"/>
  <c r="H17" i="26"/>
  <c r="F21" i="26" s="1"/>
  <c r="B23" i="23"/>
  <c r="F29" i="23" s="1"/>
  <c r="H17" i="24"/>
  <c r="F21" i="24" s="1"/>
  <c r="B23" i="21"/>
  <c r="F29" i="21" s="1"/>
  <c r="H17" i="22"/>
  <c r="F21" i="22" s="1"/>
  <c r="H17" i="20"/>
  <c r="F21" i="20" s="1"/>
  <c r="F26" i="19" s="1"/>
  <c r="F34" i="19" s="1"/>
  <c r="F37" i="19" s="1"/>
  <c r="F38" i="19" s="1"/>
  <c r="B41" i="19" s="1"/>
  <c r="P18" i="8"/>
  <c r="B21" i="20"/>
  <c r="F37" i="17"/>
  <c r="F38" i="17" s="1"/>
  <c r="B41" i="17" s="1"/>
  <c r="B23" i="17"/>
  <c r="F29" i="17" s="1"/>
  <c r="H17" i="18"/>
  <c r="F21" i="18" s="1"/>
  <c r="H17" i="16"/>
  <c r="F21" i="16" s="1"/>
  <c r="F26" i="15" s="1"/>
  <c r="F34" i="15" s="1"/>
  <c r="F37" i="15" s="1"/>
  <c r="F38" i="15" s="1"/>
  <c r="B41" i="15" s="1"/>
  <c r="B21" i="16"/>
  <c r="B23" i="15"/>
  <c r="F29" i="15" s="1"/>
  <c r="H17" i="14"/>
  <c r="F21" i="14" s="1"/>
  <c r="F26" i="13" s="1"/>
  <c r="F34" i="13" s="1"/>
  <c r="F37" i="13" s="1"/>
  <c r="F38" i="13" s="1"/>
  <c r="B41" i="13" s="1"/>
  <c r="B23" i="13"/>
  <c r="F29" i="13" s="1"/>
  <c r="B23" i="11"/>
  <c r="F29" i="11" s="1"/>
  <c r="H17" i="12"/>
  <c r="F21" i="12" s="1"/>
  <c r="F26" i="11" s="1"/>
  <c r="F34" i="11" s="1"/>
  <c r="F37" i="11" s="1"/>
  <c r="F38" i="11" s="1"/>
  <c r="B41" i="11" s="1"/>
  <c r="H17" i="10"/>
  <c r="B23" i="9"/>
  <c r="F29" i="9" s="1"/>
  <c r="F26" i="23" l="1"/>
  <c r="F34" i="23" s="1"/>
  <c r="F37" i="23" s="1"/>
  <c r="F38" i="23" s="1"/>
  <c r="B41" i="23" s="1"/>
  <c r="P20" i="8"/>
  <c r="B21" i="26"/>
  <c r="B21" i="24"/>
  <c r="B21" i="22"/>
  <c r="B21" i="18"/>
  <c r="B21" i="14"/>
  <c r="B21" i="12"/>
  <c r="F21" i="10"/>
  <c r="F26" i="9" s="1"/>
  <c r="F34" i="9" s="1"/>
  <c r="F37" i="9" s="1"/>
  <c r="F38" i="9" s="1"/>
  <c r="B41" i="9" s="1"/>
  <c r="B21" i="10"/>
  <c r="B12" i="4" l="1"/>
  <c r="F21" i="4" l="1"/>
  <c r="F24" i="4" l="1"/>
  <c r="B20" i="4"/>
  <c r="B23" i="4" s="1"/>
  <c r="F29" i="4" s="1"/>
  <c r="B29" i="4" l="1"/>
  <c r="B38" i="4"/>
  <c r="F12" i="4" s="1"/>
  <c r="B17" i="5"/>
  <c r="D21" i="5" s="1"/>
  <c r="D17" i="5"/>
  <c r="F16" i="4" l="1"/>
  <c r="F36" i="4" s="1"/>
  <c r="H17" i="5"/>
  <c r="B21" i="5" s="1"/>
  <c r="F21" i="5" l="1"/>
  <c r="F26" i="4" s="1"/>
  <c r="F34" i="4" s="1"/>
  <c r="F37" i="4" s="1"/>
  <c r="F38" i="4" l="1"/>
  <c r="B41" i="4" s="1"/>
</calcChain>
</file>

<file path=xl/sharedStrings.xml><?xml version="1.0" encoding="utf-8"?>
<sst xmlns="http://schemas.openxmlformats.org/spreadsheetml/2006/main" count="2171" uniqueCount="175">
  <si>
    <t>KWH</t>
  </si>
  <si>
    <t>KWH SOLD</t>
  </si>
  <si>
    <t>KWH LOSS</t>
  </si>
  <si>
    <t>PURCHASED</t>
  </si>
  <si>
    <t>12 MONTH</t>
  </si>
  <si>
    <t>%</t>
  </si>
  <si>
    <t xml:space="preserve">  MONTH OF</t>
  </si>
  <si>
    <t>MOVING</t>
  </si>
  <si>
    <t>LINE LOSS</t>
  </si>
  <si>
    <t>ACTUAL USE</t>
  </si>
  <si>
    <t>MOVING TOTAL</t>
  </si>
  <si>
    <t>SOLD</t>
  </si>
  <si>
    <t>TOTAL</t>
  </si>
  <si>
    <t>LOSSES</t>
  </si>
  <si>
    <t xml:space="preserve">                                   MONTHLY FUEL ADJUSTMENT CLAUSE (FAC) REPORT</t>
  </si>
  <si>
    <t>Appendix A</t>
  </si>
  <si>
    <t>Page 1 of 3</t>
  </si>
  <si>
    <t xml:space="preserve">  13.  Fuel Adjustment Charge (Credit):</t>
  </si>
  <si>
    <t>=</t>
  </si>
  <si>
    <t xml:space="preserve">         A.  Billed by Supplier</t>
  </si>
  <si>
    <t xml:space="preserve">   2.  Sales (Ultimate Consumer)</t>
  </si>
  <si>
    <t xml:space="preserve">         B.  (Over) Under Recovery (L12)</t>
  </si>
  <si>
    <t xml:space="preserve">   3.  Company Use</t>
  </si>
  <si>
    <t xml:space="preserve">         C.  Unrecoverable - Schedule 2</t>
  </si>
  <si>
    <t xml:space="preserve">   4.  Total Sales (L2+L3)</t>
  </si>
  <si>
    <t xml:space="preserve">         D.  Recoverable Fuel Cost </t>
  </si>
  <si>
    <t xml:space="preserve">   5.  Line Loss &amp; Unaccounted for</t>
  </si>
  <si>
    <t xml:space="preserve">  15.  Supplier's FAC:</t>
  </si>
  <si>
    <t xml:space="preserve">   6.  Last FAC Rate Billed Consumers</t>
  </si>
  <si>
    <t xml:space="preserve">  16.  Last 12 Months Actual (%)</t>
  </si>
  <si>
    <t xml:space="preserve">   7.  Gross KWH Billed at the Rate on L6</t>
  </si>
  <si>
    <t xml:space="preserve">  17.  Last Month Used to Compute L16</t>
  </si>
  <si>
    <t xml:space="preserve">   8.  Adjustments to Billing (KWH) </t>
  </si>
  <si>
    <t xml:space="preserve">  18.  Line Loss for Month on L17 (%)</t>
  </si>
  <si>
    <t xml:space="preserve">   9.  Net KWH Billed at the Rate</t>
  </si>
  <si>
    <t xml:space="preserve">        on L6 (L7 +- L8)</t>
  </si>
  <si>
    <t>Calculation of FAC Billed Consumers</t>
  </si>
  <si>
    <t xml:space="preserve">  10.  Fuel Charge (Credit) Used to</t>
  </si>
  <si>
    <t xml:space="preserve">  19.  Sales as a Percent of Purchases</t>
  </si>
  <si>
    <t xml:space="preserve">         compute L6</t>
  </si>
  <si>
    <t xml:space="preserve">          (100% less percentage on L16)</t>
  </si>
  <si>
    <t xml:space="preserve">  11.  FAC Revenue (Refund) Resulting</t>
  </si>
  <si>
    <t xml:space="preserve">  20.  Recovery Rate $ per KWH</t>
  </si>
  <si>
    <t xml:space="preserve">          from L6 (net of billing adj.)</t>
  </si>
  <si>
    <t xml:space="preserve">  21.  FAC $ per KWH (L20  /  L19)</t>
  </si>
  <si>
    <t xml:space="preserve">  12.  Total (Over) or Under</t>
  </si>
  <si>
    <t xml:space="preserve">           Recovery (L10 less L11)</t>
  </si>
  <si>
    <t>Address:  P. O. Box 1298, Glasgow, KY  42142-1298</t>
  </si>
  <si>
    <t>APPENDIX B</t>
  </si>
  <si>
    <t>PAGE 2 OF 3</t>
  </si>
  <si>
    <t xml:space="preserve">                 SCHEDULE 1</t>
  </si>
  <si>
    <t xml:space="preserve">                  TWELVE MONTH ACTUAL LINE LOSS</t>
  </si>
  <si>
    <t xml:space="preserve">  FOR FUEL ADJUSTMENT CHARGE COMPUTATION</t>
  </si>
  <si>
    <t>(a)</t>
  </si>
  <si>
    <t>(b)</t>
  </si>
  <si>
    <t xml:space="preserve">         (c)</t>
  </si>
  <si>
    <t>(d)</t>
  </si>
  <si>
    <t>KWH PURCHASED</t>
  </si>
  <si>
    <t>OFFICE USE</t>
  </si>
  <si>
    <t>KWH 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</si>
  <si>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</si>
  <si>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</si>
  <si>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</si>
  <si>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</si>
  <si>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 xml:space="preserve">          /       (a)</t>
  </si>
  <si>
    <t xml:space="preserve">    Enter on line 16 of the current</t>
  </si>
  <si>
    <t xml:space="preserve">    month's (FAC) Report</t>
  </si>
  <si>
    <t>Line 22 reflects a Fuel Adjustment Charge (Credit) of:</t>
  </si>
  <si>
    <t xml:space="preserve">                            </t>
  </si>
  <si>
    <t>COMPANY:  FARMERS RURAL ELECTRIC COOPERATIVE CORPORATION</t>
  </si>
  <si>
    <t xml:space="preserve">Disposition of Energy (KWH)                    Month of: </t>
  </si>
  <si>
    <t>per  KWH  to  be  applied  to  bills  rendered  on  and  after:</t>
  </si>
  <si>
    <t>POWER SUPPLIER:   EAST KENTUCKY POWER  COOPERATIVE</t>
  </si>
  <si>
    <t xml:space="preserve">                                                      Issued on:</t>
  </si>
  <si>
    <t>12 MO</t>
  </si>
  <si>
    <t xml:space="preserve">       FOR</t>
  </si>
  <si>
    <t>¢</t>
  </si>
  <si>
    <t>Telephone:  270-651-2191</t>
  </si>
  <si>
    <t>Purchased Power                                    Month of:</t>
  </si>
  <si>
    <t>Issued by:           Jennie Gibson Phelps</t>
  </si>
  <si>
    <t>Title:  Vice President, Finance &amp; Accounting</t>
  </si>
  <si>
    <t xml:space="preserve">         B.  City of Glasgow - Landfill</t>
  </si>
  <si>
    <t xml:space="preserve">         C.  Total Number of KWH Purchased</t>
  </si>
  <si>
    <t xml:space="preserve">         A.  Billed by Supplier - Power Bill</t>
  </si>
  <si>
    <t xml:space="preserve">   1.  Total Purchases:</t>
  </si>
  <si>
    <t xml:space="preserve">  14.  Number of KWH Purchased:</t>
  </si>
  <si>
    <t xml:space="preserve">          (L13D  /  L14A)</t>
  </si>
  <si>
    <t xml:space="preserve">          $ per KWH  (L13A  /  L14A)</t>
  </si>
  <si>
    <t xml:space="preserve">                (L13  -  A+B-C)</t>
  </si>
  <si>
    <t xml:space="preserve">  22.  FAC  cents per KWH (L21 x 100)</t>
  </si>
  <si>
    <t xml:space="preserve">        (L1C less L4)</t>
  </si>
  <si>
    <t xml:space="preserve">          (L5 divided by L1C)</t>
  </si>
  <si>
    <t>November 2020</t>
  </si>
  <si>
    <t>December 2020</t>
  </si>
  <si>
    <t>Farmers RECC</t>
  </si>
  <si>
    <t>Response 1.</t>
  </si>
  <si>
    <t>Witness:  Jennie G. Phelps</t>
  </si>
  <si>
    <t>Farmers Rural Electric Cooperative Corporation</t>
  </si>
  <si>
    <t>Moving Average Line Loss</t>
  </si>
  <si>
    <t>Monthly FAC</t>
  </si>
  <si>
    <t xml:space="preserve">Monthly FAC - </t>
  </si>
  <si>
    <t>Worksheet Tab</t>
  </si>
  <si>
    <t>February 1, 2001</t>
  </si>
  <si>
    <t>January 2021</t>
  </si>
  <si>
    <t>Line 16 - Form A</t>
  </si>
  <si>
    <t>February 2021</t>
  </si>
  <si>
    <t>March 2021</t>
  </si>
  <si>
    <t>April 2021</t>
  </si>
  <si>
    <t>June 1, 2021</t>
  </si>
  <si>
    <t>May 2021</t>
  </si>
  <si>
    <t>July 1, 2021</t>
  </si>
  <si>
    <t>August 1, 2021</t>
  </si>
  <si>
    <t>June 2021</t>
  </si>
  <si>
    <t>July 2021</t>
  </si>
  <si>
    <t>September 1, 2021</t>
  </si>
  <si>
    <t>August 2021</t>
  </si>
  <si>
    <t>October 1, 2021</t>
  </si>
  <si>
    <t>September 2021</t>
  </si>
  <si>
    <t>November 1, 2021</t>
  </si>
  <si>
    <t>October 2021</t>
  </si>
  <si>
    <t>December 1, 2021</t>
  </si>
  <si>
    <t>November 2021</t>
  </si>
  <si>
    <t>December 2021</t>
  </si>
  <si>
    <t>February 1, 2022</t>
  </si>
  <si>
    <t>January 1, 2022</t>
  </si>
  <si>
    <t>January 2022</t>
  </si>
  <si>
    <t>March 1, 2022</t>
  </si>
  <si>
    <t>February 2022</t>
  </si>
  <si>
    <t>April 1, 2022</t>
  </si>
  <si>
    <t>March 2022</t>
  </si>
  <si>
    <t>May 1, 2022</t>
  </si>
  <si>
    <t>April 2022</t>
  </si>
  <si>
    <t>June 1, 2022</t>
  </si>
  <si>
    <t>May 2022</t>
  </si>
  <si>
    <t>July 1, 2022</t>
  </si>
  <si>
    <t>August 1, 2022</t>
  </si>
  <si>
    <t>June 2022</t>
  </si>
  <si>
    <t>July 2022</t>
  </si>
  <si>
    <t>September 1, 2022</t>
  </si>
  <si>
    <t>August 2022</t>
  </si>
  <si>
    <t>October 1, 2022</t>
  </si>
  <si>
    <t>November 1, 2022</t>
  </si>
  <si>
    <t>September 2022</t>
  </si>
  <si>
    <t>October 2022</t>
  </si>
  <si>
    <t>December 1, 2022</t>
  </si>
  <si>
    <t>November 2022</t>
  </si>
  <si>
    <t>January 1, 2023</t>
  </si>
  <si>
    <t>0221-B</t>
  </si>
  <si>
    <t>0321-B</t>
  </si>
  <si>
    <t>0421-B</t>
  </si>
  <si>
    <t>0521-B</t>
  </si>
  <si>
    <t>0621-B</t>
  </si>
  <si>
    <t>0721-B</t>
  </si>
  <si>
    <t>0821-B</t>
  </si>
  <si>
    <t>0921-B</t>
  </si>
  <si>
    <t>1021-B</t>
  </si>
  <si>
    <t>1121-B</t>
  </si>
  <si>
    <t>1221-B</t>
  </si>
  <si>
    <t>0122-B</t>
  </si>
  <si>
    <t>0222-B</t>
  </si>
  <si>
    <t>0322-B</t>
  </si>
  <si>
    <t>0422-B</t>
  </si>
  <si>
    <t>0522-B</t>
  </si>
  <si>
    <t>0622-B</t>
  </si>
  <si>
    <t>0722-B</t>
  </si>
  <si>
    <t>0822-B</t>
  </si>
  <si>
    <t>0922-B</t>
  </si>
  <si>
    <t>1022-B</t>
  </si>
  <si>
    <t>1122-B</t>
  </si>
  <si>
    <t>1222-B</t>
  </si>
  <si>
    <t>0123-B</t>
  </si>
  <si>
    <t>LINE LOSS TAB</t>
  </si>
  <si>
    <t>March 1, 2021</t>
  </si>
  <si>
    <t>April 1, 2021</t>
  </si>
  <si>
    <t>May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</si>
</sst>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0"/>
    <numFmt numFmtId="167" formatCode="mmmm\ d\,\ yyyy"/>
    <numFmt numFmtId="168" formatCode="#,##0.000"/>
    <numFmt numFmtId="169" formatCode="[$-409]mmmm\-yy;@"/>
    <numFmt numFmtId="170" formatCode="_(* #,##0_);_(* \(#,##0\);_(* &quot;-&quot;??_);_(@_)"/>
  </numFmts>
  <fonts count="17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i/>
      <sz val="14"/>
      <color rgb="FFFF0000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sz val="12"/>
      <name val="Arial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Arial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9">
    <xf numFmtId="0" fontId="0" fillId="0" borderId="0" xfId="0" applyAlignment="1"/>
    <xf numFmtId="0" fontId="1" fillId="0" borderId="0" xfId="0" applyFont="1" applyAlignment="1"/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Font="1"/>
    <xf numFmtId="0" fontId="4" fillId="0" borderId="0" xfId="0" applyFont="1" applyAlignment="1"/>
    <xf numFmtId="0" fontId="4" fillId="0" borderId="0" xfId="0" applyNumberFormat="1" applyFont="1" applyAlignment="1"/>
    <xf numFmtId="3" fontId="4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horizontal="fill"/>
    </xf>
    <xf numFmtId="164" fontId="4" fillId="0" borderId="0" xfId="0" applyNumberFormat="1" applyFont="1" applyAlignment="1"/>
    <xf numFmtId="0" fontId="4" fillId="0" borderId="0" xfId="0" applyFont="1" applyAlignment="1">
      <alignment horizontal="fill"/>
    </xf>
    <xf numFmtId="3" fontId="4" fillId="0" borderId="0" xfId="0" applyNumberFormat="1" applyFont="1" applyAlignment="1"/>
    <xf numFmtId="166" fontId="4" fillId="0" borderId="0" xfId="0" applyNumberFormat="1" applyFont="1" applyAlignme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fill"/>
    </xf>
    <xf numFmtId="0" fontId="4" fillId="0" borderId="1" xfId="0" applyFont="1" applyBorder="1" applyAlignment="1"/>
    <xf numFmtId="165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/>
    <xf numFmtId="164" fontId="4" fillId="0" borderId="3" xfId="0" applyNumberFormat="1" applyFont="1" applyBorder="1" applyAlignment="1"/>
    <xf numFmtId="3" fontId="4" fillId="0" borderId="2" xfId="0" applyNumberFormat="1" applyFont="1" applyBorder="1"/>
    <xf numFmtId="3" fontId="4" fillId="0" borderId="3" xfId="0" applyNumberFormat="1" applyFont="1" applyBorder="1"/>
    <xf numFmtId="0" fontId="4" fillId="0" borderId="0" xfId="0" applyNumberFormat="1" applyFont="1" applyAlignment="1">
      <alignment horizontal="left"/>
    </xf>
    <xf numFmtId="167" fontId="4" fillId="0" borderId="3" xfId="0" applyNumberFormat="1" applyFont="1" applyBorder="1" applyAlignment="1">
      <alignment horizontal="left"/>
    </xf>
    <xf numFmtId="0" fontId="2" fillId="0" borderId="0" xfId="0" applyFont="1" applyAlignment="1"/>
    <xf numFmtId="0" fontId="5" fillId="0" borderId="0" xfId="0" applyNumberFormat="1" applyFont="1" applyAlignment="1"/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fill"/>
    </xf>
    <xf numFmtId="0" fontId="2" fillId="0" borderId="0" xfId="0" applyNumberFormat="1" applyFont="1" applyAlignment="1">
      <alignment horizontal="right"/>
    </xf>
    <xf numFmtId="3" fontId="5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 applyAlignment="1"/>
    <xf numFmtId="164" fontId="4" fillId="0" borderId="0" xfId="0" applyNumberFormat="1" applyFont="1" applyBorder="1" applyAlignment="1"/>
    <xf numFmtId="168" fontId="4" fillId="0" borderId="0" xfId="0" applyNumberFormat="1" applyFont="1" applyAlignment="1">
      <alignment horizontal="center"/>
    </xf>
    <xf numFmtId="3" fontId="0" fillId="0" borderId="0" xfId="0" applyNumberFormat="1" applyAlignment="1"/>
    <xf numFmtId="0" fontId="6" fillId="0" borderId="0" xfId="0" applyFont="1" applyAlignment="1"/>
    <xf numFmtId="0" fontId="4" fillId="0" borderId="0" xfId="0" applyNumberFormat="1" applyFont="1" applyFill="1" applyAlignment="1"/>
    <xf numFmtId="0" fontId="4" fillId="0" borderId="0" xfId="0" applyNumberFormat="1" applyFont="1" applyFill="1"/>
    <xf numFmtId="0" fontId="4" fillId="0" borderId="4" xfId="0" applyFont="1" applyBorder="1" applyAlignment="1">
      <alignment horizontal="fill"/>
    </xf>
    <xf numFmtId="3" fontId="4" fillId="0" borderId="3" xfId="1" applyNumberFormat="1" applyFont="1" applyBorder="1"/>
    <xf numFmtId="3" fontId="4" fillId="0" borderId="3" xfId="0" applyNumberFormat="1" applyFont="1" applyBorder="1" applyAlignment="1"/>
    <xf numFmtId="3" fontId="4" fillId="0" borderId="0" xfId="0" applyNumberFormat="1" applyFont="1" applyFill="1" applyAlignment="1"/>
    <xf numFmtId="0" fontId="4" fillId="0" borderId="0" xfId="0" applyFont="1" applyFill="1" applyAlignment="1"/>
    <xf numFmtId="166" fontId="4" fillId="0" borderId="0" xfId="0" applyNumberFormat="1" applyFont="1" applyFill="1" applyAlignment="1"/>
    <xf numFmtId="168" fontId="4" fillId="0" borderId="0" xfId="0" applyNumberFormat="1" applyFont="1" applyFill="1" applyAlignment="1"/>
    <xf numFmtId="0" fontId="3" fillId="0" borderId="0" xfId="0" applyFont="1" applyFill="1" applyAlignment="1"/>
    <xf numFmtId="0" fontId="8" fillId="0" borderId="0" xfId="0" applyFont="1"/>
    <xf numFmtId="3" fontId="4" fillId="0" borderId="3" xfId="0" applyNumberFormat="1" applyFont="1" applyFill="1" applyBorder="1" applyAlignment="1"/>
    <xf numFmtId="164" fontId="4" fillId="0" borderId="2" xfId="0" applyNumberFormat="1" applyFont="1" applyFill="1" applyBorder="1" applyAlignment="1"/>
    <xf numFmtId="0" fontId="4" fillId="0" borderId="0" xfId="0" applyFont="1" applyFill="1" applyAlignment="1">
      <alignment horizontal="fill"/>
    </xf>
    <xf numFmtId="164" fontId="4" fillId="0" borderId="0" xfId="0" applyNumberFormat="1" applyFont="1" applyFill="1" applyAlignment="1"/>
    <xf numFmtId="0" fontId="4" fillId="0" borderId="3" xfId="0" applyFont="1" applyFill="1" applyBorder="1" applyAlignment="1"/>
    <xf numFmtId="10" fontId="4" fillId="0" borderId="0" xfId="0" applyNumberFormat="1" applyFont="1" applyFill="1"/>
    <xf numFmtId="10" fontId="5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right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2" fillId="0" borderId="4" xfId="0" applyFont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169" fontId="10" fillId="0" borderId="0" xfId="0" applyNumberFormat="1" applyFont="1" applyAlignment="1">
      <alignment horizontal="left"/>
    </xf>
    <xf numFmtId="170" fontId="10" fillId="0" borderId="0" xfId="1" applyNumberFormat="1" applyFont="1"/>
    <xf numFmtId="10" fontId="10" fillId="0" borderId="0" xfId="2" applyNumberFormat="1" applyFont="1"/>
    <xf numFmtId="10" fontId="10" fillId="0" borderId="0" xfId="0" applyNumberFormat="1" applyFont="1"/>
    <xf numFmtId="10" fontId="10" fillId="2" borderId="0" xfId="2" applyNumberFormat="1" applyFont="1" applyFill="1"/>
    <xf numFmtId="169" fontId="10" fillId="0" borderId="0" xfId="0" quotePrefix="1" applyNumberFormat="1" applyFont="1" applyAlignment="1">
      <alignment horizontal="left"/>
    </xf>
    <xf numFmtId="49" fontId="4" fillId="0" borderId="0" xfId="0" quotePrefix="1" applyNumberFormat="1" applyFont="1" applyAlignment="1">
      <alignment horizontal="center"/>
    </xf>
    <xf numFmtId="49" fontId="4" fillId="0" borderId="0" xfId="0" quotePrefix="1" applyNumberFormat="1" applyFont="1" applyAlignment="1">
      <alignment horizontal="right"/>
    </xf>
    <xf numFmtId="167" fontId="4" fillId="0" borderId="3" xfId="0" quotePrefix="1" applyNumberFormat="1" applyFont="1" applyBorder="1" applyAlignment="1">
      <alignment horizontal="left"/>
    </xf>
    <xf numFmtId="0" fontId="5" fillId="0" borderId="0" xfId="0" quotePrefix="1" applyNumberFormat="1" applyFont="1" applyAlignment="1"/>
    <xf numFmtId="0" fontId="16" fillId="2" borderId="0" xfId="3" applyFont="1" applyFill="1" applyAlignment="1">
      <alignment horizontal="center"/>
    </xf>
    <xf numFmtId="0" fontId="15" fillId="0" borderId="0" xfId="3" applyAlignment="1"/>
    <xf numFmtId="10" fontId="12" fillId="0" borderId="0" xfId="0" applyNumberFormat="1" applyFont="1" applyAlignment="1">
      <alignment horizontal="right"/>
    </xf>
    <xf numFmtId="170" fontId="10" fillId="0" borderId="0" xfId="0" applyNumberFormat="1" applyFont="1"/>
    <xf numFmtId="10" fontId="12" fillId="0" borderId="0" xfId="2" applyNumberFormat="1" applyFont="1" applyAlignment="1">
      <alignment horizontal="right"/>
    </xf>
    <xf numFmtId="0" fontId="13" fillId="0" borderId="0" xfId="0" applyFont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25F04-963D-430D-9C24-C58845231F9C}">
  <sheetPr>
    <pageSetUpPr fitToPage="1"/>
  </sheetPr>
  <dimension ref="A1:R42"/>
  <sheetViews>
    <sheetView tabSelected="1" workbookViewId="0"/>
  </sheetViews>
  <sheetFormatPr defaultRowHeight="15.75" x14ac:dyDescent="0.25"/>
  <cols>
    <col min="1" max="1" width="15.6640625" style="59" bestFit="1" customWidth="1"/>
    <col min="2" max="2" width="13.21875" style="60" bestFit="1" customWidth="1"/>
    <col min="3" max="3" width="15.21875" style="59" bestFit="1" customWidth="1"/>
    <col min="4" max="4" width="3.77734375" style="59" customWidth="1"/>
    <col min="5" max="5" width="14.6640625" style="59" bestFit="1" customWidth="1"/>
    <col min="6" max="6" width="3.77734375" style="59" customWidth="1"/>
    <col min="7" max="7" width="15.21875" style="59" bestFit="1" customWidth="1"/>
    <col min="8" max="8" width="3.77734375" style="59" customWidth="1"/>
    <col min="9" max="9" width="13.109375" style="59" bestFit="1" customWidth="1"/>
    <col min="10" max="10" width="3.77734375" style="59" customWidth="1"/>
    <col min="11" max="11" width="12.44140625" style="59" bestFit="1" customWidth="1"/>
    <col min="12" max="12" width="3.77734375" style="59" customWidth="1"/>
    <col min="13" max="13" width="12.21875" style="59" bestFit="1" customWidth="1"/>
    <col min="14" max="14" width="3.77734375" style="59" customWidth="1"/>
    <col min="15" max="15" width="8.109375" style="59" bestFit="1" customWidth="1"/>
    <col min="16" max="16" width="13.109375" style="59" bestFit="1" customWidth="1"/>
    <col min="17" max="16384" width="8.88671875" style="59"/>
  </cols>
  <sheetData>
    <row r="1" spans="1:16" x14ac:dyDescent="0.25">
      <c r="P1" s="61" t="s">
        <v>94</v>
      </c>
    </row>
    <row r="2" spans="1:16" x14ac:dyDescent="0.25">
      <c r="P2" s="61" t="s">
        <v>95</v>
      </c>
    </row>
    <row r="3" spans="1:16" x14ac:dyDescent="0.25">
      <c r="P3" s="61" t="s">
        <v>96</v>
      </c>
    </row>
    <row r="4" spans="1:16" ht="23.25" x14ac:dyDescent="0.35">
      <c r="A4" s="88" t="s">
        <v>97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6" ht="23.25" x14ac:dyDescent="0.35">
      <c r="A5" s="88" t="s">
        <v>98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6" x14ac:dyDescent="0.25">
      <c r="A6" s="62"/>
      <c r="B6" s="63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6" x14ac:dyDescent="0.25">
      <c r="A7" s="62"/>
      <c r="B7" s="63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6" s="64" customFormat="1" x14ac:dyDescent="0.25">
      <c r="B8" s="65"/>
      <c r="E8" s="66" t="s">
        <v>0</v>
      </c>
      <c r="F8" s="66"/>
      <c r="G8" s="66"/>
      <c r="H8" s="66"/>
      <c r="I8" s="66" t="s">
        <v>1</v>
      </c>
      <c r="J8" s="66"/>
      <c r="K8" s="66"/>
      <c r="L8" s="66"/>
      <c r="M8" s="66" t="s">
        <v>2</v>
      </c>
      <c r="N8" s="66"/>
      <c r="O8" s="66"/>
      <c r="P8" s="67" t="s">
        <v>5</v>
      </c>
    </row>
    <row r="9" spans="1:16" s="64" customFormat="1" x14ac:dyDescent="0.25">
      <c r="B9" s="68"/>
      <c r="E9" s="66" t="s">
        <v>3</v>
      </c>
      <c r="F9" s="66"/>
      <c r="G9" s="66"/>
      <c r="H9" s="66"/>
      <c r="I9" s="66" t="s">
        <v>4</v>
      </c>
      <c r="J9" s="66"/>
      <c r="K9" s="66"/>
      <c r="L9" s="66"/>
      <c r="M9" s="66" t="s">
        <v>4</v>
      </c>
      <c r="N9" s="66"/>
      <c r="O9" s="66" t="s">
        <v>5</v>
      </c>
      <c r="P9" s="67" t="s">
        <v>8</v>
      </c>
    </row>
    <row r="10" spans="1:16" s="64" customFormat="1" x14ac:dyDescent="0.25">
      <c r="A10" s="66" t="s">
        <v>6</v>
      </c>
      <c r="B10" s="68" t="s">
        <v>99</v>
      </c>
      <c r="C10" s="66" t="s">
        <v>0</v>
      </c>
      <c r="E10" s="66" t="s">
        <v>4</v>
      </c>
      <c r="F10" s="66"/>
      <c r="G10" s="66" t="s">
        <v>0</v>
      </c>
      <c r="H10" s="66"/>
      <c r="I10" s="66" t="s">
        <v>7</v>
      </c>
      <c r="J10" s="66"/>
      <c r="K10" s="66" t="s">
        <v>0</v>
      </c>
      <c r="L10" s="66"/>
      <c r="M10" s="66" t="s">
        <v>7</v>
      </c>
      <c r="N10" s="66"/>
      <c r="O10" s="66" t="s">
        <v>8</v>
      </c>
      <c r="P10" s="67" t="s">
        <v>100</v>
      </c>
    </row>
    <row r="11" spans="1:16" s="64" customFormat="1" ht="16.5" thickBot="1" x14ac:dyDescent="0.3">
      <c r="A11" s="69" t="s">
        <v>9</v>
      </c>
      <c r="B11" s="70" t="s">
        <v>101</v>
      </c>
      <c r="C11" s="69" t="s">
        <v>3</v>
      </c>
      <c r="D11" s="71"/>
      <c r="E11" s="69" t="s">
        <v>10</v>
      </c>
      <c r="F11" s="69"/>
      <c r="G11" s="69" t="s">
        <v>11</v>
      </c>
      <c r="H11" s="69"/>
      <c r="I11" s="69" t="s">
        <v>12</v>
      </c>
      <c r="J11" s="69"/>
      <c r="K11" s="69" t="s">
        <v>13</v>
      </c>
      <c r="L11" s="69"/>
      <c r="M11" s="69" t="s">
        <v>12</v>
      </c>
      <c r="N11" s="69"/>
      <c r="O11" s="69" t="s">
        <v>74</v>
      </c>
      <c r="P11" s="72" t="s">
        <v>104</v>
      </c>
    </row>
    <row r="12" spans="1:16" x14ac:dyDescent="0.25">
      <c r="A12" s="73">
        <v>44136</v>
      </c>
      <c r="B12" s="83" t="s">
        <v>147</v>
      </c>
      <c r="C12" s="74">
        <v>38160309</v>
      </c>
      <c r="D12" s="74"/>
      <c r="E12" s="74">
        <v>489293069</v>
      </c>
      <c r="F12" s="74"/>
      <c r="G12" s="74">
        <v>41090538</v>
      </c>
      <c r="H12" s="74"/>
      <c r="I12" s="74">
        <v>464839965</v>
      </c>
      <c r="J12" s="74"/>
      <c r="K12" s="74">
        <v>-2930229</v>
      </c>
      <c r="L12" s="74"/>
      <c r="M12" s="74">
        <v>24453104</v>
      </c>
      <c r="O12" s="75">
        <f>M12/E12</f>
        <v>4.9976395639481253E-2</v>
      </c>
      <c r="P12" s="77">
        <f>'0221-B'!F21</f>
        <v>4.9976395639481253E-2</v>
      </c>
    </row>
    <row r="13" spans="1:16" x14ac:dyDescent="0.25">
      <c r="A13" s="73">
        <v>44166</v>
      </c>
      <c r="B13" s="83" t="s">
        <v>148</v>
      </c>
      <c r="C13" s="74">
        <v>50881204</v>
      </c>
      <c r="D13" s="74"/>
      <c r="E13" s="74">
        <v>494555350</v>
      </c>
      <c r="F13" s="74"/>
      <c r="G13" s="74">
        <v>51647171</v>
      </c>
      <c r="H13" s="74"/>
      <c r="I13" s="74">
        <v>473553017</v>
      </c>
      <c r="J13" s="74"/>
      <c r="K13" s="74">
        <v>-765967</v>
      </c>
      <c r="L13" s="74"/>
      <c r="M13" s="74">
        <v>21002333</v>
      </c>
      <c r="O13" s="75">
        <f>M13/E13</f>
        <v>4.2467103024969803E-2</v>
      </c>
      <c r="P13" s="77">
        <f>'0321-B'!F21</f>
        <v>4.2467103024969803E-2</v>
      </c>
    </row>
    <row r="14" spans="1:16" x14ac:dyDescent="0.25">
      <c r="A14" s="73">
        <v>44197</v>
      </c>
      <c r="B14" s="83" t="s">
        <v>149</v>
      </c>
      <c r="C14" s="74">
        <v>53840258</v>
      </c>
      <c r="D14" s="74"/>
      <c r="E14" s="74">
        <v>499675621</v>
      </c>
      <c r="F14" s="74"/>
      <c r="G14" s="74">
        <v>53157782</v>
      </c>
      <c r="H14" s="74"/>
      <c r="I14" s="74">
        <v>479589736</v>
      </c>
      <c r="J14" s="74"/>
      <c r="K14" s="74">
        <v>682476</v>
      </c>
      <c r="L14" s="74"/>
      <c r="M14" s="74">
        <v>20085885</v>
      </c>
      <c r="O14" s="75">
        <f t="shared" ref="O13:O35" si="0">M14/E14</f>
        <v>4.0197848675911287E-2</v>
      </c>
      <c r="P14" s="77">
        <f>'0421-B'!F21</f>
        <v>4.0197848675911287E-2</v>
      </c>
    </row>
    <row r="15" spans="1:16" x14ac:dyDescent="0.25">
      <c r="A15" s="73">
        <v>44229</v>
      </c>
      <c r="B15" s="83" t="s">
        <v>150</v>
      </c>
      <c r="C15" s="74">
        <v>53121789</v>
      </c>
      <c r="D15" s="74"/>
      <c r="E15" s="74">
        <v>506554452</v>
      </c>
      <c r="F15" s="74"/>
      <c r="G15" s="74">
        <v>42925674</v>
      </c>
      <c r="H15" s="74"/>
      <c r="I15" s="74">
        <v>481701196</v>
      </c>
      <c r="J15" s="74"/>
      <c r="K15" s="74">
        <v>10196115</v>
      </c>
      <c r="L15" s="74"/>
      <c r="M15" s="74">
        <v>24853256</v>
      </c>
      <c r="O15" s="75">
        <f t="shared" si="0"/>
        <v>4.9063345316329388E-2</v>
      </c>
      <c r="P15" s="77">
        <f>'0521-B'!F21</f>
        <v>4.9063345316329388E-2</v>
      </c>
    </row>
    <row r="16" spans="1:16" x14ac:dyDescent="0.25">
      <c r="A16" s="73">
        <v>44256</v>
      </c>
      <c r="B16" s="83" t="s">
        <v>151</v>
      </c>
      <c r="C16" s="74">
        <v>39495852</v>
      </c>
      <c r="D16" s="74"/>
      <c r="E16" s="74">
        <v>507841885</v>
      </c>
      <c r="F16" s="74"/>
      <c r="G16" s="74">
        <v>34552470</v>
      </c>
      <c r="H16" s="74"/>
      <c r="I16" s="74">
        <v>482706226</v>
      </c>
      <c r="J16" s="74"/>
      <c r="K16" s="74">
        <v>4943382</v>
      </c>
      <c r="L16" s="74"/>
      <c r="M16" s="74">
        <v>25135659</v>
      </c>
      <c r="O16" s="75">
        <f t="shared" si="0"/>
        <v>4.9495049034799482E-2</v>
      </c>
      <c r="P16" s="77">
        <f>'0621-B'!F21</f>
        <v>4.9495049034799482E-2</v>
      </c>
    </row>
    <row r="17" spans="1:16" x14ac:dyDescent="0.25">
      <c r="A17" s="73">
        <v>44287</v>
      </c>
      <c r="B17" s="83" t="s">
        <v>152</v>
      </c>
      <c r="C17" s="74">
        <v>34274371</v>
      </c>
      <c r="D17" s="74"/>
      <c r="E17" s="74">
        <v>511864523</v>
      </c>
      <c r="F17" s="74"/>
      <c r="G17" s="74">
        <v>32725724</v>
      </c>
      <c r="H17" s="74"/>
      <c r="I17" s="74">
        <v>485361327</v>
      </c>
      <c r="J17" s="74"/>
      <c r="K17" s="74">
        <v>1548647</v>
      </c>
      <c r="L17" s="74"/>
      <c r="M17" s="74">
        <v>26503196</v>
      </c>
      <c r="O17" s="75">
        <f t="shared" si="0"/>
        <v>5.1777755263573914E-2</v>
      </c>
      <c r="P17" s="77">
        <f>'0721-B'!F21</f>
        <v>5.1777755263573914E-2</v>
      </c>
    </row>
    <row r="18" spans="1:16" x14ac:dyDescent="0.25">
      <c r="A18" s="73">
        <v>44317</v>
      </c>
      <c r="B18" s="83" t="s">
        <v>153</v>
      </c>
      <c r="C18" s="74">
        <v>34848616</v>
      </c>
      <c r="D18" s="74"/>
      <c r="E18" s="74">
        <v>513011105</v>
      </c>
      <c r="F18" s="74"/>
      <c r="G18" s="74">
        <v>34922060</v>
      </c>
      <c r="H18" s="74"/>
      <c r="I18" s="74">
        <v>486871022</v>
      </c>
      <c r="J18" s="74"/>
      <c r="K18" s="74">
        <v>-73444</v>
      </c>
      <c r="L18" s="74"/>
      <c r="M18" s="74">
        <v>26140083</v>
      </c>
      <c r="O18" s="75">
        <f t="shared" si="0"/>
        <v>5.0954224470442996E-2</v>
      </c>
      <c r="P18" s="77">
        <f>'0821-B'!F21</f>
        <v>5.0954224470442996E-2</v>
      </c>
    </row>
    <row r="19" spans="1:16" x14ac:dyDescent="0.25">
      <c r="A19" s="73">
        <v>44348</v>
      </c>
      <c r="B19" s="83" t="s">
        <v>154</v>
      </c>
      <c r="C19" s="74">
        <v>43656962</v>
      </c>
      <c r="D19" s="74"/>
      <c r="E19" s="74">
        <v>516339104</v>
      </c>
      <c r="F19" s="74"/>
      <c r="G19" s="74">
        <v>43904056</v>
      </c>
      <c r="H19" s="74"/>
      <c r="I19" s="74">
        <v>488809856</v>
      </c>
      <c r="J19" s="74"/>
      <c r="K19" s="74">
        <v>-247094</v>
      </c>
      <c r="L19" s="74"/>
      <c r="M19" s="74">
        <v>27529248</v>
      </c>
      <c r="O19" s="75">
        <f t="shared" si="0"/>
        <v>5.3316217553028872E-2</v>
      </c>
      <c r="P19" s="77">
        <f>'0921-B'!F21</f>
        <v>5.3316217553028872E-2</v>
      </c>
    </row>
    <row r="20" spans="1:16" x14ac:dyDescent="0.25">
      <c r="A20" s="73">
        <v>44378</v>
      </c>
      <c r="B20" s="83" t="s">
        <v>155</v>
      </c>
      <c r="C20" s="74">
        <v>48030650</v>
      </c>
      <c r="D20" s="74"/>
      <c r="E20" s="74">
        <v>513995137</v>
      </c>
      <c r="F20" s="74"/>
      <c r="G20" s="74">
        <v>46010230</v>
      </c>
      <c r="H20" s="74"/>
      <c r="I20" s="74">
        <v>489835182</v>
      </c>
      <c r="J20" s="74"/>
      <c r="K20" s="74">
        <v>2020420</v>
      </c>
      <c r="L20" s="74"/>
      <c r="M20" s="74">
        <v>24159955</v>
      </c>
      <c r="O20" s="75">
        <f t="shared" si="0"/>
        <v>4.7004248213344479E-2</v>
      </c>
      <c r="P20" s="77">
        <f>'1021-B'!F21</f>
        <v>4.7004248213344479E-2</v>
      </c>
    </row>
    <row r="21" spans="1:16" x14ac:dyDescent="0.25">
      <c r="A21" s="73">
        <v>44409</v>
      </c>
      <c r="B21" s="83" t="s">
        <v>156</v>
      </c>
      <c r="C21" s="74">
        <v>48173524</v>
      </c>
      <c r="D21" s="74"/>
      <c r="E21" s="74">
        <v>516960163</v>
      </c>
      <c r="F21" s="74"/>
      <c r="G21" s="74">
        <v>42458349</v>
      </c>
      <c r="H21" s="74"/>
      <c r="I21" s="74">
        <v>491873439</v>
      </c>
      <c r="J21" s="74"/>
      <c r="K21" s="74">
        <v>5715175</v>
      </c>
      <c r="L21" s="74"/>
      <c r="M21" s="74">
        <v>25086724</v>
      </c>
      <c r="O21" s="75">
        <f t="shared" si="0"/>
        <v>4.8527383337272738E-2</v>
      </c>
      <c r="P21" s="77">
        <f>'1121-B'!F21</f>
        <v>4.8527383337272738E-2</v>
      </c>
    </row>
    <row r="22" spans="1:16" x14ac:dyDescent="0.25">
      <c r="A22" s="73">
        <v>44440</v>
      </c>
      <c r="B22" s="83" t="s">
        <v>157</v>
      </c>
      <c r="C22" s="74">
        <v>37257488</v>
      </c>
      <c r="D22" s="74"/>
      <c r="E22" s="74">
        <v>516567989</v>
      </c>
      <c r="F22" s="74"/>
      <c r="G22" s="74">
        <v>35780270</v>
      </c>
      <c r="H22" s="74"/>
      <c r="I22" s="74">
        <v>494049426</v>
      </c>
      <c r="J22" s="74"/>
      <c r="K22" s="74">
        <v>1477218</v>
      </c>
      <c r="L22" s="74"/>
      <c r="M22" s="74">
        <v>22518563</v>
      </c>
      <c r="O22" s="75">
        <f t="shared" si="0"/>
        <v>4.3592641200227371E-2</v>
      </c>
      <c r="P22" s="77">
        <f>'1221-B'!F21</f>
        <v>4.3592641200227371E-2</v>
      </c>
    </row>
    <row r="23" spans="1:16" x14ac:dyDescent="0.25">
      <c r="A23" s="73">
        <v>44470</v>
      </c>
      <c r="B23" s="83" t="s">
        <v>158</v>
      </c>
      <c r="C23" s="74">
        <v>35576534</v>
      </c>
      <c r="D23" s="74"/>
      <c r="E23" s="74">
        <v>517317557</v>
      </c>
      <c r="F23" s="74"/>
      <c r="G23" s="74">
        <v>36177743</v>
      </c>
      <c r="H23" s="74"/>
      <c r="I23" s="74">
        <v>495352067</v>
      </c>
      <c r="J23" s="74"/>
      <c r="K23" s="74">
        <v>-601209</v>
      </c>
      <c r="L23" s="74"/>
      <c r="M23" s="74">
        <v>21965490</v>
      </c>
      <c r="O23" s="75">
        <f t="shared" si="0"/>
        <v>4.2460360571137543E-2</v>
      </c>
      <c r="P23" s="77">
        <f>'0122-B'!F21</f>
        <v>4.2460360571137543E-2</v>
      </c>
    </row>
    <row r="24" spans="1:16" x14ac:dyDescent="0.25">
      <c r="A24" s="73">
        <v>44501</v>
      </c>
      <c r="B24" s="83" t="s">
        <v>159</v>
      </c>
      <c r="C24" s="74">
        <v>43356196</v>
      </c>
      <c r="D24" s="74"/>
      <c r="E24" s="74">
        <v>522513444</v>
      </c>
      <c r="F24" s="74"/>
      <c r="G24" s="74">
        <v>41056697</v>
      </c>
      <c r="H24" s="74"/>
      <c r="I24" s="74">
        <v>495318226</v>
      </c>
      <c r="J24" s="74"/>
      <c r="K24" s="74">
        <v>2299499</v>
      </c>
      <c r="L24" s="74"/>
      <c r="M24" s="74">
        <v>27195218</v>
      </c>
      <c r="O24" s="75">
        <f t="shared" si="0"/>
        <v>5.2046924939982982E-2</v>
      </c>
      <c r="P24" s="77">
        <f>'0222-B'!F21</f>
        <v>5.2046924939982982E-2</v>
      </c>
    </row>
    <row r="25" spans="1:16" x14ac:dyDescent="0.25">
      <c r="A25" s="73">
        <v>44531</v>
      </c>
      <c r="B25" s="83" t="s">
        <v>160</v>
      </c>
      <c r="C25" s="74">
        <v>40852070</v>
      </c>
      <c r="D25" s="74"/>
      <c r="E25" s="74">
        <v>512484310</v>
      </c>
      <c r="F25" s="74"/>
      <c r="G25" s="74">
        <v>45525250</v>
      </c>
      <c r="H25" s="74"/>
      <c r="I25" s="74">
        <v>489196305</v>
      </c>
      <c r="J25" s="74"/>
      <c r="K25" s="74">
        <v>-4673180</v>
      </c>
      <c r="L25" s="74"/>
      <c r="M25" s="74">
        <v>23288005</v>
      </c>
      <c r="O25" s="75">
        <f t="shared" si="0"/>
        <v>4.5441400927962068E-2</v>
      </c>
      <c r="P25" s="77">
        <f>'0322-B'!F21</f>
        <v>4.5441400927962068E-2</v>
      </c>
    </row>
    <row r="26" spans="1:16" x14ac:dyDescent="0.25">
      <c r="A26" s="73">
        <v>44562</v>
      </c>
      <c r="B26" s="83" t="s">
        <v>161</v>
      </c>
      <c r="C26" s="74">
        <v>58625403</v>
      </c>
      <c r="D26" s="74"/>
      <c r="E26" s="74">
        <v>517269455</v>
      </c>
      <c r="F26" s="74"/>
      <c r="G26" s="74">
        <v>52134558</v>
      </c>
      <c r="H26" s="74"/>
      <c r="I26" s="74">
        <v>488173081</v>
      </c>
      <c r="J26" s="74"/>
      <c r="K26" s="74">
        <v>6490845</v>
      </c>
      <c r="L26" s="74"/>
      <c r="M26" s="74">
        <v>29096374</v>
      </c>
      <c r="O26" s="75">
        <f t="shared" si="0"/>
        <v>5.6249936505529792E-2</v>
      </c>
      <c r="P26" s="77">
        <f>'0422-B'!F21</f>
        <v>5.6249936505529792E-2</v>
      </c>
    </row>
    <row r="27" spans="1:16" x14ac:dyDescent="0.25">
      <c r="A27" s="73">
        <v>44593</v>
      </c>
      <c r="B27" s="83" t="s">
        <v>162</v>
      </c>
      <c r="C27" s="74">
        <v>46531733</v>
      </c>
      <c r="D27" s="74"/>
      <c r="E27" s="74">
        <v>510679399</v>
      </c>
      <c r="F27" s="74"/>
      <c r="G27" s="74">
        <v>40153997</v>
      </c>
      <c r="H27" s="74"/>
      <c r="I27" s="74">
        <v>485401404</v>
      </c>
      <c r="J27" s="74"/>
      <c r="K27" s="74">
        <v>6377736</v>
      </c>
      <c r="L27" s="74"/>
      <c r="M27" s="74">
        <v>25277995</v>
      </c>
      <c r="O27" s="75">
        <f t="shared" si="0"/>
        <v>4.9498756067894563E-2</v>
      </c>
      <c r="P27" s="77">
        <f>'0522-B'!F21</f>
        <v>4.9498756067894563E-2</v>
      </c>
    </row>
    <row r="28" spans="1:16" x14ac:dyDescent="0.25">
      <c r="A28" s="73">
        <v>44621</v>
      </c>
      <c r="B28" s="83" t="s">
        <v>163</v>
      </c>
      <c r="C28" s="74">
        <v>40669784</v>
      </c>
      <c r="D28" s="74"/>
      <c r="E28" s="74">
        <v>511853331</v>
      </c>
      <c r="F28" s="74"/>
      <c r="G28" s="74">
        <v>37961929</v>
      </c>
      <c r="H28" s="74"/>
      <c r="I28" s="74">
        <v>488810863</v>
      </c>
      <c r="J28" s="74"/>
      <c r="K28" s="74">
        <v>2707855</v>
      </c>
      <c r="L28" s="74"/>
      <c r="M28" s="74">
        <v>23042468</v>
      </c>
      <c r="O28" s="75">
        <f t="shared" si="0"/>
        <v>4.5017716217617035E-2</v>
      </c>
      <c r="P28" s="77">
        <f>'0622-B'!F21</f>
        <v>4.5017716217617035E-2</v>
      </c>
    </row>
    <row r="29" spans="1:16" x14ac:dyDescent="0.25">
      <c r="A29" s="73">
        <v>44652</v>
      </c>
      <c r="B29" s="83" t="s">
        <v>164</v>
      </c>
      <c r="C29" s="74">
        <v>35549307</v>
      </c>
      <c r="D29" s="74"/>
      <c r="E29" s="74">
        <v>513128267</v>
      </c>
      <c r="F29" s="74"/>
      <c r="G29" s="74">
        <v>32955978</v>
      </c>
      <c r="H29" s="74"/>
      <c r="I29" s="74">
        <v>489041117</v>
      </c>
      <c r="J29" s="74"/>
      <c r="K29" s="74">
        <v>2593329</v>
      </c>
      <c r="L29" s="74"/>
      <c r="M29" s="74">
        <v>24087150</v>
      </c>
      <c r="O29" s="75">
        <f t="shared" si="0"/>
        <v>4.6941771773411189E-2</v>
      </c>
      <c r="P29" s="77">
        <f>'0722-B'!F21</f>
        <v>4.6941771773411189E-2</v>
      </c>
    </row>
    <row r="30" spans="1:16" x14ac:dyDescent="0.25">
      <c r="A30" s="73">
        <v>44682</v>
      </c>
      <c r="B30" s="83" t="s">
        <v>165</v>
      </c>
      <c r="C30" s="74">
        <v>37522482</v>
      </c>
      <c r="D30" s="74"/>
      <c r="E30" s="74">
        <v>515802133</v>
      </c>
      <c r="F30" s="74"/>
      <c r="G30" s="74">
        <v>38347634</v>
      </c>
      <c r="H30" s="74"/>
      <c r="I30" s="74">
        <v>492466691</v>
      </c>
      <c r="J30" s="74"/>
      <c r="K30" s="74">
        <v>-825152</v>
      </c>
      <c r="L30" s="74"/>
      <c r="M30" s="74">
        <v>23335442</v>
      </c>
      <c r="O30" s="75">
        <f t="shared" si="0"/>
        <v>4.5241073091878817E-2</v>
      </c>
      <c r="P30" s="77">
        <f>'0822-B'!F21</f>
        <v>4.5241073091878817E-2</v>
      </c>
    </row>
    <row r="31" spans="1:16" x14ac:dyDescent="0.25">
      <c r="A31" s="73">
        <v>44713</v>
      </c>
      <c r="B31" s="83" t="s">
        <v>166</v>
      </c>
      <c r="C31" s="74">
        <v>45451620</v>
      </c>
      <c r="D31" s="74"/>
      <c r="E31" s="74">
        <v>517596791</v>
      </c>
      <c r="F31" s="74"/>
      <c r="G31" s="74">
        <v>47300748</v>
      </c>
      <c r="H31" s="74"/>
      <c r="I31" s="74">
        <v>495863383</v>
      </c>
      <c r="J31" s="74"/>
      <c r="K31" s="74">
        <v>-1849128</v>
      </c>
      <c r="L31" s="74"/>
      <c r="M31" s="74">
        <v>21733408</v>
      </c>
      <c r="O31" s="75">
        <f t="shared" si="0"/>
        <v>4.1989070214308963E-2</v>
      </c>
      <c r="P31" s="77">
        <f>'0922-B'!F21</f>
        <v>4.1989070214308963E-2</v>
      </c>
    </row>
    <row r="32" spans="1:16" x14ac:dyDescent="0.25">
      <c r="A32" s="73">
        <v>44743</v>
      </c>
      <c r="B32" s="83" t="s">
        <v>167</v>
      </c>
      <c r="C32" s="74">
        <v>50500415</v>
      </c>
      <c r="D32" s="74"/>
      <c r="E32" s="74">
        <v>520066556</v>
      </c>
      <c r="F32" s="74"/>
      <c r="G32" s="74">
        <v>45633466</v>
      </c>
      <c r="H32" s="74"/>
      <c r="I32" s="74">
        <v>495486619</v>
      </c>
      <c r="J32" s="74"/>
      <c r="K32" s="74">
        <v>4866949</v>
      </c>
      <c r="L32" s="74"/>
      <c r="M32" s="74">
        <v>24579937</v>
      </c>
      <c r="O32" s="75">
        <f t="shared" si="0"/>
        <v>4.7263060307227295E-2</v>
      </c>
      <c r="P32" s="77">
        <f>'1022-B'!F21</f>
        <v>4.7263060307227295E-2</v>
      </c>
    </row>
    <row r="33" spans="1:18" x14ac:dyDescent="0.25">
      <c r="A33" s="73">
        <v>44774</v>
      </c>
      <c r="B33" s="83" t="s">
        <v>168</v>
      </c>
      <c r="C33" s="74">
        <v>47095732</v>
      </c>
      <c r="D33" s="74"/>
      <c r="E33" s="74">
        <v>518988764</v>
      </c>
      <c r="F33" s="74"/>
      <c r="G33" s="74">
        <v>42011298</v>
      </c>
      <c r="H33" s="74"/>
      <c r="I33" s="74">
        <v>495039568</v>
      </c>
      <c r="J33" s="74"/>
      <c r="K33" s="74">
        <v>5084434</v>
      </c>
      <c r="L33" s="74"/>
      <c r="M33" s="74">
        <v>23949196</v>
      </c>
      <c r="O33" s="75">
        <f t="shared" si="0"/>
        <v>4.6145885347144047E-2</v>
      </c>
      <c r="P33" s="77">
        <f>'1122-B'!F21</f>
        <v>4.6145885347144047E-2</v>
      </c>
    </row>
    <row r="34" spans="1:18" x14ac:dyDescent="0.25">
      <c r="A34" s="73">
        <v>44805</v>
      </c>
      <c r="B34" s="83" t="s">
        <v>169</v>
      </c>
      <c r="C34" s="74">
        <v>38229401</v>
      </c>
      <c r="D34" s="74"/>
      <c r="E34" s="74">
        <v>519960677</v>
      </c>
      <c r="F34" s="74"/>
      <c r="G34" s="74">
        <v>34929357</v>
      </c>
      <c r="H34" s="74"/>
      <c r="I34" s="74">
        <v>494188655</v>
      </c>
      <c r="J34" s="74"/>
      <c r="K34" s="74">
        <v>3300044</v>
      </c>
      <c r="L34" s="74"/>
      <c r="M34" s="74">
        <v>25772022</v>
      </c>
      <c r="O34" s="75">
        <f t="shared" si="0"/>
        <v>4.9565328956597231E-2</v>
      </c>
      <c r="P34" s="77">
        <f>'1222-B'!F21</f>
        <v>4.9565328956597231E-2</v>
      </c>
      <c r="R34" s="76"/>
    </row>
    <row r="35" spans="1:18" x14ac:dyDescent="0.25">
      <c r="A35" s="78">
        <v>44835</v>
      </c>
      <c r="B35" s="83" t="s">
        <v>170</v>
      </c>
      <c r="C35" s="74">
        <v>34686394</v>
      </c>
      <c r="D35" s="74"/>
      <c r="E35" s="74">
        <v>519070537</v>
      </c>
      <c r="F35" s="74"/>
      <c r="G35" s="74">
        <v>34958854</v>
      </c>
      <c r="H35" s="74"/>
      <c r="I35" s="74">
        <v>492969766</v>
      </c>
      <c r="J35" s="74"/>
      <c r="K35" s="74">
        <v>-272460</v>
      </c>
      <c r="L35" s="74"/>
      <c r="M35" s="74">
        <v>26100771</v>
      </c>
      <c r="O35" s="75">
        <f>M35/E35</f>
        <v>5.0283668864834839E-2</v>
      </c>
      <c r="P35" s="77">
        <f>'0123-B'!F21</f>
        <v>5.0283668864834839E-2</v>
      </c>
      <c r="R35" s="76"/>
    </row>
    <row r="37" spans="1:18" x14ac:dyDescent="0.25">
      <c r="O37" s="61"/>
    </row>
    <row r="38" spans="1:18" x14ac:dyDescent="0.25">
      <c r="O38" s="85"/>
    </row>
    <row r="39" spans="1:18" x14ac:dyDescent="0.25">
      <c r="C39" s="86"/>
      <c r="G39" s="86"/>
      <c r="K39" s="86"/>
      <c r="O39" s="87"/>
    </row>
    <row r="40" spans="1:18" x14ac:dyDescent="0.25">
      <c r="O40" s="61"/>
    </row>
    <row r="41" spans="1:18" x14ac:dyDescent="0.25">
      <c r="O41" s="61"/>
    </row>
    <row r="42" spans="1:18" x14ac:dyDescent="0.25">
      <c r="O42" s="61"/>
    </row>
  </sheetData>
  <mergeCells count="2">
    <mergeCell ref="A4:O4"/>
    <mergeCell ref="A5:O5"/>
  </mergeCells>
  <hyperlinks>
    <hyperlink ref="B12" location="'0221-B'!A1" display="0221-B" xr:uid="{94DC8386-7C47-4F37-8F95-247E08DCC5A8}"/>
    <hyperlink ref="B13" location="'0321-B'!A1" display="0321-B" xr:uid="{1509B0D8-0925-4AD8-A4AE-C4472BD2A399}"/>
    <hyperlink ref="B14" location="'0421-B'!A1" display="0421-B" xr:uid="{592479AF-3C0D-4025-9C52-3492054A8D7C}"/>
    <hyperlink ref="B15" location="'0521-B'!A1" display="0521-B" xr:uid="{CD512BA3-6BC2-4DD3-BF76-4E3CDC3B9652}"/>
    <hyperlink ref="B16" location="'0621-B'!A1" display="0621-B" xr:uid="{CB5EDF95-AA92-4182-AEE2-3C9C99EF0A67}"/>
    <hyperlink ref="B17" location="'0721-B'!A1" display="0721-B" xr:uid="{C91C584F-DAD7-4B81-893A-439DD3C0A8B9}"/>
    <hyperlink ref="B18" location="'0821-B'!A1" display="0821-B" xr:uid="{A89B22D5-F3AB-4DB1-B5BF-14956C13A1C3}"/>
    <hyperlink ref="B19" location="'0921-B'!A1" display="0921-B" xr:uid="{95B83A70-2D0F-41BE-8671-01A6E77E0434}"/>
    <hyperlink ref="B20" location="'1021-B'!A1" display="1021-B" xr:uid="{F5FBE491-E19D-4B2C-ADFE-537DDDDAEA20}"/>
    <hyperlink ref="B21" location="'1121-B'!A1" display="1121-B" xr:uid="{B75A2453-93B4-4998-8572-33B7D8144F96}"/>
    <hyperlink ref="B22" location="'1221-B'!A1" display="1221-B" xr:uid="{08529F43-B986-4E04-80DC-83A496B1113C}"/>
    <hyperlink ref="B23" location="'0122-B'!A1" display="0122-B" xr:uid="{B4303C7D-1138-4006-BE9B-BAB37B6535D5}"/>
    <hyperlink ref="B24" location="'0222-B'!A1" display="0222-B" xr:uid="{203832EA-485D-4430-941F-8527B74E759A}"/>
    <hyperlink ref="B25" location="'0322-B'!A1" display="0322-B" xr:uid="{426AED13-63E9-4E66-830A-838FC889CD8F}"/>
    <hyperlink ref="B26" location="'0422-B'!A1" display="0422-B" xr:uid="{3AF72ACA-8F71-4916-8181-6AE70644D537}"/>
    <hyperlink ref="B27" location="'0522-B'!A1" display="0522-B" xr:uid="{E83D5C24-789E-4CC8-A388-9BF0C9A5AA27}"/>
    <hyperlink ref="B28" location="'0622-B'!A1" display="0622-B" xr:uid="{00442D80-0AD1-42BC-958F-BC59DBC48AF3}"/>
    <hyperlink ref="B29" location="'0722-B'!A1" display="0722-B" xr:uid="{C9DC825E-7DDD-41DC-A78E-71FE7710A957}"/>
    <hyperlink ref="B30" location="'0822-B'!A1" display="0822-B" xr:uid="{D090DCA1-F035-415C-9FDC-408EE46F2D38}"/>
    <hyperlink ref="B31" location="'0922-B'!A1" display="0922-B" xr:uid="{47930733-DA0E-41D0-8FE4-6B274317C0A5}"/>
    <hyperlink ref="B32" location="'1022-B'!A1" display="1022-B" xr:uid="{D988C479-038B-4B78-A8D7-87E327C249FC}"/>
    <hyperlink ref="B33" location="'1122-B'!A1" display="1122-B" xr:uid="{7EBC5EBE-3FCA-4D5D-8009-8A13BF5C2239}"/>
    <hyperlink ref="B34" location="'1222-B'!A1" display="1222-B" xr:uid="{0881D8C4-024D-46A2-AC20-95AAB84BD9A0}"/>
    <hyperlink ref="B35" location="'0123-B'!A1" display="0123-B" xr:uid="{2EFF0AC9-E358-480D-917F-3105885FD9F9}"/>
  </hyperlinks>
  <pageMargins left="0.7" right="0.7" top="0.75" bottom="0.75" header="0.3" footer="0.3"/>
  <pageSetup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D7EE4-2B2E-42D7-ABD5-B7584B2D9E8B}">
  <sheetPr>
    <pageSetUpPr fitToPage="1"/>
  </sheetPr>
  <dimension ref="A1:G47"/>
  <sheetViews>
    <sheetView topLeftCell="A7" zoomScale="75" zoomScaleNormal="75" workbookViewId="0">
      <selection activeCell="F26" sqref="F26"/>
    </sheetView>
  </sheetViews>
  <sheetFormatPr defaultRowHeight="18" x14ac:dyDescent="0.25"/>
  <cols>
    <col min="1" max="1" width="51.5546875" style="5" customWidth="1"/>
    <col min="2" max="2" width="16.77734375" style="5" customWidth="1"/>
    <col min="3" max="3" width="1.44140625" style="5" customWidth="1"/>
    <col min="4" max="4" width="12.5546875" style="5" customWidth="1"/>
    <col min="5" max="5" width="46.6640625" style="5" customWidth="1"/>
    <col min="6" max="6" width="20.77734375" style="5" bestFit="1" customWidth="1"/>
    <col min="7" max="7" width="2" style="5" bestFit="1" customWidth="1"/>
    <col min="8" max="12" width="8.88671875" style="5"/>
    <col min="13" max="13" width="10.77734375" style="5" bestFit="1" customWidth="1"/>
    <col min="14" max="14" width="15.21875" style="5" bestFit="1" customWidth="1"/>
    <col min="15" max="16384" width="8.88671875" style="5"/>
  </cols>
  <sheetData>
    <row r="1" spans="1:6" x14ac:dyDescent="0.25">
      <c r="A1" s="3" t="s">
        <v>14</v>
      </c>
      <c r="B1" s="4"/>
      <c r="C1" s="4"/>
      <c r="D1" s="4"/>
      <c r="E1" s="51"/>
      <c r="F1" s="14" t="s">
        <v>15</v>
      </c>
    </row>
    <row r="2" spans="1:6" ht="18.75" x14ac:dyDescent="0.3">
      <c r="A2" s="4"/>
      <c r="E2" s="40"/>
      <c r="F2" s="14" t="s">
        <v>16</v>
      </c>
    </row>
    <row r="3" spans="1:6" x14ac:dyDescent="0.25">
      <c r="A3" s="4"/>
    </row>
    <row r="4" spans="1:6" x14ac:dyDescent="0.25">
      <c r="A4" s="6" t="s">
        <v>69</v>
      </c>
      <c r="B4" s="6"/>
      <c r="C4" s="6"/>
      <c r="D4" s="6"/>
      <c r="E4" s="6" t="s">
        <v>72</v>
      </c>
      <c r="F4" s="6"/>
    </row>
    <row r="5" spans="1:6" ht="18.75" thickBot="1" x14ac:dyDescent="0.3">
      <c r="A5" s="43"/>
      <c r="B5" s="43"/>
      <c r="C5" s="43"/>
      <c r="D5" s="43"/>
      <c r="E5" s="43"/>
      <c r="F5" s="43"/>
    </row>
    <row r="6" spans="1:6" x14ac:dyDescent="0.25">
      <c r="A6" s="4"/>
    </row>
    <row r="7" spans="1:6" x14ac:dyDescent="0.25">
      <c r="A7" s="5" t="s">
        <v>70</v>
      </c>
      <c r="B7" s="79" t="s">
        <v>106</v>
      </c>
      <c r="E7" s="5" t="s">
        <v>78</v>
      </c>
      <c r="F7" s="79" t="s">
        <v>107</v>
      </c>
    </row>
    <row r="8" spans="1:6" x14ac:dyDescent="0.25">
      <c r="A8" s="4"/>
    </row>
    <row r="9" spans="1:6" x14ac:dyDescent="0.25">
      <c r="A9" s="6" t="s">
        <v>84</v>
      </c>
      <c r="B9" s="35"/>
      <c r="C9" s="35"/>
      <c r="E9" s="47" t="s">
        <v>17</v>
      </c>
      <c r="F9" s="47"/>
    </row>
    <row r="10" spans="1:6" ht="18.75" thickBot="1" x14ac:dyDescent="0.3">
      <c r="A10" s="41" t="s">
        <v>83</v>
      </c>
      <c r="B10" s="35">
        <v>38915644</v>
      </c>
      <c r="C10" s="35"/>
      <c r="E10" s="41" t="s">
        <v>19</v>
      </c>
      <c r="F10" s="53">
        <v>-141508</v>
      </c>
    </row>
    <row r="11" spans="1:6" ht="18.75" thickTop="1" x14ac:dyDescent="0.25">
      <c r="A11" s="41" t="s">
        <v>81</v>
      </c>
      <c r="B11" s="44">
        <v>580208</v>
      </c>
      <c r="C11" s="35"/>
      <c r="E11" s="47"/>
      <c r="F11" s="54"/>
    </row>
    <row r="12" spans="1:6" x14ac:dyDescent="0.25">
      <c r="A12" s="41" t="s">
        <v>82</v>
      </c>
      <c r="B12" s="35">
        <f>SUM(B10:B11)</f>
        <v>39495852</v>
      </c>
      <c r="C12" s="35"/>
      <c r="E12" s="41" t="s">
        <v>21</v>
      </c>
      <c r="F12" s="55">
        <v>-75523.73</v>
      </c>
    </row>
    <row r="13" spans="1:6" x14ac:dyDescent="0.25">
      <c r="A13" s="41"/>
      <c r="B13" s="35"/>
      <c r="C13" s="35"/>
      <c r="E13" s="47" t="s">
        <v>23</v>
      </c>
      <c r="F13" s="56"/>
    </row>
    <row r="14" spans="1:6" x14ac:dyDescent="0.25">
      <c r="A14" s="41"/>
      <c r="B14" s="35"/>
      <c r="C14" s="35"/>
      <c r="E14" s="47"/>
      <c r="F14" s="54"/>
    </row>
    <row r="15" spans="1:6" x14ac:dyDescent="0.25">
      <c r="A15" s="42"/>
      <c r="B15" s="15"/>
      <c r="C15" s="9"/>
      <c r="E15" s="47" t="s">
        <v>25</v>
      </c>
      <c r="F15" s="47"/>
    </row>
    <row r="16" spans="1:6" ht="18.75" thickBot="1" x14ac:dyDescent="0.3">
      <c r="A16" s="4"/>
      <c r="B16" s="12"/>
      <c r="E16" s="41" t="s">
        <v>88</v>
      </c>
      <c r="F16" s="53">
        <f>SUM(F10:F14)</f>
        <v>-217031.72999999998</v>
      </c>
    </row>
    <row r="17" spans="1:7" ht="18.75" thickTop="1" x14ac:dyDescent="0.25">
      <c r="A17" s="6" t="s">
        <v>20</v>
      </c>
      <c r="B17" s="12">
        <v>34552470</v>
      </c>
      <c r="C17" s="12"/>
      <c r="E17" s="47"/>
      <c r="F17" s="47"/>
    </row>
    <row r="18" spans="1:7" x14ac:dyDescent="0.25">
      <c r="A18" s="5" t="s">
        <v>22</v>
      </c>
      <c r="B18" s="45">
        <v>0</v>
      </c>
      <c r="C18" s="36"/>
      <c r="E18" s="41" t="s">
        <v>85</v>
      </c>
      <c r="F18" s="47"/>
    </row>
    <row r="19" spans="1:7" x14ac:dyDescent="0.25">
      <c r="A19" s="4"/>
      <c r="B19" s="15"/>
      <c r="C19" s="11"/>
      <c r="E19" s="41" t="s">
        <v>83</v>
      </c>
      <c r="F19" s="46">
        <v>33772685</v>
      </c>
    </row>
    <row r="20" spans="1:7" ht="18.75" thickBot="1" x14ac:dyDescent="0.3">
      <c r="A20" s="6" t="s">
        <v>24</v>
      </c>
      <c r="B20" s="20">
        <f>B17+B18</f>
        <v>34552470</v>
      </c>
      <c r="C20" s="35"/>
      <c r="E20" s="41" t="s">
        <v>81</v>
      </c>
      <c r="F20" s="52">
        <v>501686</v>
      </c>
    </row>
    <row r="21" spans="1:7" ht="18.75" thickTop="1" x14ac:dyDescent="0.25">
      <c r="A21" s="6"/>
      <c r="B21" s="35"/>
      <c r="C21" s="35"/>
      <c r="E21" s="41" t="s">
        <v>82</v>
      </c>
      <c r="F21" s="46">
        <f>F19+F20</f>
        <v>34274371</v>
      </c>
    </row>
    <row r="22" spans="1:7" x14ac:dyDescent="0.25">
      <c r="A22" s="5" t="s">
        <v>26</v>
      </c>
      <c r="C22" s="9"/>
      <c r="E22" s="47"/>
      <c r="F22" s="47"/>
    </row>
    <row r="23" spans="1:7" ht="18.75" thickBot="1" x14ac:dyDescent="0.3">
      <c r="A23" s="6" t="s">
        <v>90</v>
      </c>
      <c r="B23" s="20">
        <f>B12-B20</f>
        <v>4943382</v>
      </c>
      <c r="E23" s="47" t="s">
        <v>27</v>
      </c>
      <c r="F23" s="47"/>
    </row>
    <row r="24" spans="1:7" ht="18.75" thickTop="1" x14ac:dyDescent="0.25">
      <c r="A24" s="4"/>
      <c r="B24" s="11"/>
      <c r="C24" s="35"/>
      <c r="E24" s="41" t="s">
        <v>87</v>
      </c>
      <c r="F24" s="48">
        <f>F10/F19</f>
        <v>-4.1900133199359183E-3</v>
      </c>
    </row>
    <row r="25" spans="1:7" x14ac:dyDescent="0.25">
      <c r="A25" s="6" t="s">
        <v>28</v>
      </c>
      <c r="B25" s="13">
        <v>-4.6899999999999997E-3</v>
      </c>
      <c r="C25" s="11"/>
      <c r="E25" s="47"/>
      <c r="F25" s="47"/>
    </row>
    <row r="26" spans="1:7" x14ac:dyDescent="0.25">
      <c r="A26" s="6" t="s">
        <v>30</v>
      </c>
      <c r="B26" s="7">
        <v>34552470</v>
      </c>
      <c r="E26" s="41" t="s">
        <v>29</v>
      </c>
      <c r="F26" s="57">
        <f>'0621-B'!F21</f>
        <v>4.9495049034799482E-2</v>
      </c>
    </row>
    <row r="27" spans="1:7" x14ac:dyDescent="0.25">
      <c r="A27" s="6" t="s">
        <v>32</v>
      </c>
      <c r="B27" s="21">
        <v>0</v>
      </c>
      <c r="C27" s="13"/>
      <c r="E27" s="5" t="s">
        <v>31</v>
      </c>
      <c r="F27" s="80" t="s">
        <v>106</v>
      </c>
    </row>
    <row r="28" spans="1:7" x14ac:dyDescent="0.25">
      <c r="A28" s="6" t="s">
        <v>34</v>
      </c>
      <c r="B28" s="9"/>
      <c r="C28" s="7"/>
      <c r="D28" s="7"/>
      <c r="E28" s="5" t="s">
        <v>33</v>
      </c>
    </row>
    <row r="29" spans="1:7" ht="18.75" thickBot="1" x14ac:dyDescent="0.3">
      <c r="A29" s="6" t="s">
        <v>35</v>
      </c>
      <c r="B29" s="20">
        <f>B26+B27</f>
        <v>34552470</v>
      </c>
      <c r="C29" s="35"/>
      <c r="D29" s="7"/>
      <c r="E29" s="6" t="s">
        <v>91</v>
      </c>
      <c r="F29" s="57">
        <f>B23/B12</f>
        <v>0.1251620549925091</v>
      </c>
    </row>
    <row r="30" spans="1:7" ht="18.75" thickTop="1" x14ac:dyDescent="0.25">
      <c r="A30" s="8"/>
      <c r="B30" s="15"/>
      <c r="C30" s="9"/>
    </row>
    <row r="31" spans="1:7" x14ac:dyDescent="0.25">
      <c r="C31" s="35"/>
      <c r="D31" s="7"/>
      <c r="E31" s="47" t="s">
        <v>36</v>
      </c>
      <c r="F31" s="47"/>
      <c r="G31" s="47"/>
    </row>
    <row r="32" spans="1:7" x14ac:dyDescent="0.25">
      <c r="A32" s="5" t="s">
        <v>37</v>
      </c>
      <c r="C32" s="15"/>
      <c r="D32" s="7"/>
      <c r="E32" s="47"/>
      <c r="F32" s="47"/>
      <c r="G32" s="47"/>
    </row>
    <row r="33" spans="1:7" x14ac:dyDescent="0.25">
      <c r="A33" s="6" t="s">
        <v>39</v>
      </c>
      <c r="B33" s="10">
        <v>-237409.25</v>
      </c>
      <c r="C33" s="7"/>
      <c r="D33" s="7"/>
      <c r="E33" s="47" t="s">
        <v>38</v>
      </c>
      <c r="F33" s="47"/>
      <c r="G33" s="47"/>
    </row>
    <row r="34" spans="1:7" x14ac:dyDescent="0.25">
      <c r="A34" s="5" t="s">
        <v>41</v>
      </c>
      <c r="E34" s="41" t="s">
        <v>40</v>
      </c>
      <c r="F34" s="57">
        <f>1-F26</f>
        <v>0.95050495096520049</v>
      </c>
      <c r="G34" s="47"/>
    </row>
    <row r="35" spans="1:7" x14ac:dyDescent="0.25">
      <c r="A35" s="6" t="s">
        <v>43</v>
      </c>
      <c r="B35" s="19">
        <v>-161885.51999999999</v>
      </c>
      <c r="C35" s="10"/>
      <c r="E35" s="47" t="s">
        <v>42</v>
      </c>
      <c r="F35" s="47"/>
      <c r="G35" s="47"/>
    </row>
    <row r="36" spans="1:7" x14ac:dyDescent="0.25">
      <c r="A36" s="8"/>
      <c r="B36" s="9"/>
      <c r="E36" s="41" t="s">
        <v>86</v>
      </c>
      <c r="F36" s="48">
        <f>F16/F19</f>
        <v>-6.4262503854816393E-3</v>
      </c>
      <c r="G36" s="47"/>
    </row>
    <row r="37" spans="1:7" x14ac:dyDescent="0.25">
      <c r="A37" s="6" t="s">
        <v>45</v>
      </c>
      <c r="C37" s="37"/>
      <c r="E37" s="41" t="s">
        <v>44</v>
      </c>
      <c r="F37" s="48">
        <f>F36/F34</f>
        <v>-6.7608804972094406E-3</v>
      </c>
      <c r="G37" s="47"/>
    </row>
    <row r="38" spans="1:7" ht="18.75" thickBot="1" x14ac:dyDescent="0.3">
      <c r="A38" s="6" t="s">
        <v>46</v>
      </c>
      <c r="B38" s="18">
        <f>B33-B35</f>
        <v>-75523.73000000001</v>
      </c>
      <c r="C38" s="9"/>
      <c r="E38" s="41" t="s">
        <v>89</v>
      </c>
      <c r="F38" s="49">
        <f>F37*100</f>
        <v>-0.67608804972094405</v>
      </c>
      <c r="G38" s="50" t="s">
        <v>76</v>
      </c>
    </row>
    <row r="39" spans="1:7" ht="18.75" thickTop="1" x14ac:dyDescent="0.25">
      <c r="E39" s="47"/>
      <c r="F39" s="47"/>
      <c r="G39" s="47"/>
    </row>
    <row r="40" spans="1:7" x14ac:dyDescent="0.25">
      <c r="A40" s="4"/>
      <c r="B40" s="11"/>
      <c r="C40" s="11"/>
    </row>
    <row r="41" spans="1:7" x14ac:dyDescent="0.25">
      <c r="A41" s="6" t="s">
        <v>67</v>
      </c>
      <c r="B41" s="38">
        <f>F38</f>
        <v>-0.67608804972094405</v>
      </c>
      <c r="C41" s="17" t="s">
        <v>76</v>
      </c>
      <c r="D41" s="22" t="s">
        <v>71</v>
      </c>
      <c r="E41" s="6"/>
      <c r="F41" s="81" t="s">
        <v>108</v>
      </c>
    </row>
    <row r="42" spans="1:7" x14ac:dyDescent="0.25">
      <c r="E42" s="22" t="s">
        <v>73</v>
      </c>
      <c r="F42" s="23">
        <v>44323</v>
      </c>
    </row>
    <row r="43" spans="1:7" x14ac:dyDescent="0.25">
      <c r="A43" s="4"/>
    </row>
    <row r="44" spans="1:7" x14ac:dyDescent="0.25">
      <c r="A44" s="6" t="s">
        <v>68</v>
      </c>
    </row>
    <row r="45" spans="1:7" x14ac:dyDescent="0.25">
      <c r="A45" s="16" t="s">
        <v>79</v>
      </c>
      <c r="E45" s="5" t="s">
        <v>80</v>
      </c>
    </row>
    <row r="46" spans="1:7" x14ac:dyDescent="0.25">
      <c r="A46" s="4"/>
    </row>
    <row r="47" spans="1:7" x14ac:dyDescent="0.25">
      <c r="A47" s="5" t="s">
        <v>47</v>
      </c>
      <c r="E47" s="5" t="s">
        <v>77</v>
      </c>
    </row>
  </sheetData>
  <pageMargins left="0.7" right="0.7" top="0.75" bottom="0.75" header="0.3" footer="0.3"/>
  <pageSetup scale="5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6B69-4FA8-4931-9BDD-FC1354800CC0}">
  <sheetPr>
    <pageSetUpPr fitToPage="1"/>
  </sheetPr>
  <dimension ref="A1:J27"/>
  <sheetViews>
    <sheetView workbookViewId="0">
      <selection sqref="A1:XFD1048576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9.88671875" bestFit="1" customWidth="1"/>
  </cols>
  <sheetData>
    <row r="1" spans="1:10" ht="15.75" x14ac:dyDescent="0.25">
      <c r="A1" s="24"/>
      <c r="B1" s="24"/>
      <c r="C1" s="24"/>
      <c r="D1" s="24"/>
      <c r="E1" s="24"/>
      <c r="F1" s="24"/>
      <c r="G1" s="24"/>
      <c r="H1" s="24" t="s">
        <v>48</v>
      </c>
      <c r="I1" s="24"/>
    </row>
    <row r="2" spans="1:10" ht="15.75" x14ac:dyDescent="0.25">
      <c r="A2" s="24"/>
      <c r="B2" s="24"/>
      <c r="C2" s="24"/>
      <c r="D2" s="24"/>
      <c r="E2" s="24"/>
      <c r="F2" s="24"/>
      <c r="G2" s="24"/>
      <c r="H2" s="24" t="s">
        <v>49</v>
      </c>
      <c r="I2" s="24"/>
    </row>
    <row r="3" spans="1:10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15.75" x14ac:dyDescent="0.25">
      <c r="A5" s="24"/>
      <c r="B5" s="24"/>
      <c r="C5" s="24" t="s">
        <v>50</v>
      </c>
      <c r="D5" s="24"/>
      <c r="E5" s="24"/>
      <c r="F5" s="24"/>
      <c r="G5" s="24"/>
      <c r="H5" s="24"/>
      <c r="I5" s="24"/>
    </row>
    <row r="6" spans="1:10" ht="15.75" x14ac:dyDescent="0.25">
      <c r="A6" s="24"/>
      <c r="B6" s="24" t="s">
        <v>51</v>
      </c>
      <c r="C6" s="24"/>
      <c r="D6" s="24"/>
      <c r="E6" s="24"/>
      <c r="F6" s="24"/>
      <c r="G6" s="24"/>
      <c r="H6" s="24"/>
      <c r="I6" s="24"/>
    </row>
    <row r="7" spans="1:10" ht="15.75" x14ac:dyDescent="0.25">
      <c r="A7" s="24"/>
      <c r="B7" s="24" t="s">
        <v>52</v>
      </c>
      <c r="C7" s="24"/>
      <c r="D7" s="24"/>
      <c r="E7" s="24"/>
      <c r="F7" s="24"/>
      <c r="G7" s="24"/>
      <c r="H7" s="24"/>
      <c r="I7" s="24"/>
    </row>
    <row r="8" spans="1:10" ht="15.75" x14ac:dyDescent="0.25">
      <c r="A8" s="24"/>
      <c r="B8" s="24"/>
      <c r="C8" s="2" t="s">
        <v>75</v>
      </c>
      <c r="D8" s="82" t="s">
        <v>107</v>
      </c>
      <c r="E8" s="24"/>
      <c r="F8" s="24"/>
      <c r="G8" s="24"/>
      <c r="H8" s="24"/>
      <c r="I8" s="24"/>
    </row>
    <row r="9" spans="1:10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10" ht="15.75" x14ac:dyDescent="0.25">
      <c r="A10" s="24"/>
      <c r="B10" s="26" t="s">
        <v>53</v>
      </c>
      <c r="C10" s="24"/>
      <c r="D10" s="26" t="s">
        <v>54</v>
      </c>
      <c r="E10" s="24"/>
      <c r="F10" s="24" t="s">
        <v>55</v>
      </c>
      <c r="G10" s="24"/>
      <c r="H10" s="26" t="s">
        <v>56</v>
      </c>
      <c r="I10" s="24"/>
    </row>
    <row r="11" spans="1:10" ht="15.75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0" ht="15.75" x14ac:dyDescent="0.25">
      <c r="A12" s="24"/>
      <c r="B12" s="25" t="s">
        <v>57</v>
      </c>
      <c r="C12" s="24"/>
      <c r="D12" s="27" t="s">
        <v>1</v>
      </c>
      <c r="E12" s="24"/>
      <c r="F12" s="25" t="s">
        <v>58</v>
      </c>
      <c r="G12" s="24"/>
      <c r="H12" s="25" t="s">
        <v>59</v>
      </c>
      <c r="I12" s="24"/>
    </row>
    <row r="13" spans="1:10" ht="15.75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10" ht="15.75" x14ac:dyDescent="0.25">
      <c r="A14" s="2" t="s">
        <v>60</v>
      </c>
      <c r="B14" s="28">
        <v>506554452</v>
      </c>
      <c r="C14" s="24"/>
      <c r="D14" s="28">
        <v>481701196</v>
      </c>
      <c r="E14" s="24"/>
      <c r="F14" s="24"/>
      <c r="G14" s="24"/>
      <c r="H14" s="28">
        <f>B14-D14</f>
        <v>24853256</v>
      </c>
      <c r="I14" s="24"/>
      <c r="J14" s="39"/>
    </row>
    <row r="15" spans="1:10" ht="15.75" x14ac:dyDescent="0.25">
      <c r="A15" s="2" t="s">
        <v>61</v>
      </c>
      <c r="B15" s="28">
        <v>38208419</v>
      </c>
      <c r="C15" s="24"/>
      <c r="D15" s="28">
        <v>33547440</v>
      </c>
      <c r="E15" s="24"/>
      <c r="F15" s="24"/>
      <c r="G15" s="24"/>
      <c r="H15" s="28">
        <f t="shared" ref="H15:H16" si="0">B15-D15</f>
        <v>4660979</v>
      </c>
      <c r="I15" s="24"/>
    </row>
    <row r="16" spans="1:10" ht="15.75" x14ac:dyDescent="0.25">
      <c r="A16" s="2" t="s">
        <v>62</v>
      </c>
      <c r="B16" s="29">
        <v>39495852</v>
      </c>
      <c r="C16" s="24"/>
      <c r="D16" s="29">
        <v>34552470</v>
      </c>
      <c r="E16" s="24"/>
      <c r="F16" s="24"/>
      <c r="G16" s="24"/>
      <c r="H16" s="28">
        <f t="shared" si="0"/>
        <v>4943382</v>
      </c>
      <c r="I16" s="24"/>
    </row>
    <row r="17" spans="1:9" ht="16.5" thickBot="1" x14ac:dyDescent="0.3">
      <c r="A17" s="2" t="s">
        <v>63</v>
      </c>
      <c r="B17" s="30">
        <f>B14-B15+B16</f>
        <v>507841885</v>
      </c>
      <c r="C17" s="24"/>
      <c r="D17" s="30">
        <f>D14-D15+D16</f>
        <v>482706226</v>
      </c>
      <c r="E17" s="24"/>
      <c r="F17" s="24"/>
      <c r="G17" s="24"/>
      <c r="H17" s="30">
        <f>B17-D17</f>
        <v>25135659</v>
      </c>
      <c r="I17" s="24"/>
    </row>
    <row r="18" spans="1:9" ht="16.5" thickTop="1" x14ac:dyDescent="0.25">
      <c r="A18" s="24"/>
      <c r="B18" s="31"/>
      <c r="C18" s="24"/>
      <c r="D18" s="31"/>
      <c r="E18" s="24"/>
      <c r="F18" s="24"/>
      <c r="G18" s="24"/>
      <c r="H18" s="31"/>
      <c r="I18" s="24"/>
    </row>
    <row r="19" spans="1:9" ht="15.75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32" t="s">
        <v>56</v>
      </c>
      <c r="B21" s="33">
        <f>H17</f>
        <v>25135659</v>
      </c>
      <c r="C21" s="2" t="s">
        <v>64</v>
      </c>
      <c r="D21" s="33">
        <f>B17</f>
        <v>507841885</v>
      </c>
      <c r="E21" s="34" t="s">
        <v>18</v>
      </c>
      <c r="F21" s="58">
        <f>H17/B17</f>
        <v>4.9495049034799482E-2</v>
      </c>
      <c r="G21" s="24" t="s">
        <v>65</v>
      </c>
      <c r="H21" s="24"/>
      <c r="I21" s="24"/>
    </row>
    <row r="22" spans="1:9" ht="15.75" x14ac:dyDescent="0.25">
      <c r="A22" s="24"/>
      <c r="B22" s="24"/>
      <c r="C22" s="24"/>
      <c r="D22" s="24"/>
      <c r="E22" s="24"/>
      <c r="F22" s="24"/>
      <c r="G22" s="24" t="s">
        <v>66</v>
      </c>
      <c r="H22" s="24"/>
      <c r="I22" s="24"/>
    </row>
    <row r="27" spans="1:9" x14ac:dyDescent="0.2">
      <c r="H27" s="1"/>
    </row>
  </sheetData>
  <pageMargins left="0.7" right="0.7" top="0.75" bottom="0.75" header="0.3" footer="0.3"/>
  <pageSetup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13439-177A-41D2-98FA-3DB43C023142}">
  <sheetPr>
    <pageSetUpPr fitToPage="1"/>
  </sheetPr>
  <dimension ref="A1:G47"/>
  <sheetViews>
    <sheetView zoomScale="75" zoomScaleNormal="75" workbookViewId="0">
      <selection activeCell="F26" sqref="F26"/>
    </sheetView>
  </sheetViews>
  <sheetFormatPr defaultRowHeight="18" x14ac:dyDescent="0.25"/>
  <cols>
    <col min="1" max="1" width="51.5546875" style="5" customWidth="1"/>
    <col min="2" max="2" width="16.77734375" style="5" customWidth="1"/>
    <col min="3" max="3" width="1.44140625" style="5" customWidth="1"/>
    <col min="4" max="4" width="12.5546875" style="5" customWidth="1"/>
    <col min="5" max="5" width="46.6640625" style="5" customWidth="1"/>
    <col min="6" max="6" width="20.77734375" style="5" bestFit="1" customWidth="1"/>
    <col min="7" max="7" width="2" style="5" bestFit="1" customWidth="1"/>
    <col min="8" max="12" width="8.88671875" style="5"/>
    <col min="13" max="13" width="10.77734375" style="5" bestFit="1" customWidth="1"/>
    <col min="14" max="14" width="15.21875" style="5" bestFit="1" customWidth="1"/>
    <col min="15" max="16384" width="8.88671875" style="5"/>
  </cols>
  <sheetData>
    <row r="1" spans="1:6" x14ac:dyDescent="0.25">
      <c r="A1" s="3" t="s">
        <v>14</v>
      </c>
      <c r="B1" s="4"/>
      <c r="C1" s="4"/>
      <c r="D1" s="4"/>
      <c r="E1" s="51"/>
      <c r="F1" s="14" t="s">
        <v>15</v>
      </c>
    </row>
    <row r="2" spans="1:6" ht="18.75" x14ac:dyDescent="0.3">
      <c r="A2" s="4"/>
      <c r="E2" s="40"/>
      <c r="F2" s="14" t="s">
        <v>16</v>
      </c>
    </row>
    <row r="3" spans="1:6" x14ac:dyDescent="0.25">
      <c r="A3" s="4"/>
    </row>
    <row r="4" spans="1:6" x14ac:dyDescent="0.25">
      <c r="A4" s="6" t="s">
        <v>69</v>
      </c>
      <c r="B4" s="6"/>
      <c r="C4" s="6"/>
      <c r="D4" s="6"/>
      <c r="E4" s="6" t="s">
        <v>72</v>
      </c>
      <c r="F4" s="6"/>
    </row>
    <row r="5" spans="1:6" ht="18.75" thickBot="1" x14ac:dyDescent="0.3">
      <c r="A5" s="43"/>
      <c r="B5" s="43"/>
      <c r="C5" s="43"/>
      <c r="D5" s="43"/>
      <c r="E5" s="43"/>
      <c r="F5" s="43"/>
    </row>
    <row r="6" spans="1:6" x14ac:dyDescent="0.25">
      <c r="A6" s="4"/>
    </row>
    <row r="7" spans="1:6" x14ac:dyDescent="0.25">
      <c r="A7" s="5" t="s">
        <v>70</v>
      </c>
      <c r="B7" s="79" t="s">
        <v>107</v>
      </c>
      <c r="E7" s="5" t="s">
        <v>78</v>
      </c>
      <c r="F7" s="79" t="s">
        <v>109</v>
      </c>
    </row>
    <row r="8" spans="1:6" x14ac:dyDescent="0.25">
      <c r="A8" s="4"/>
    </row>
    <row r="9" spans="1:6" x14ac:dyDescent="0.25">
      <c r="A9" s="6" t="s">
        <v>84</v>
      </c>
      <c r="B9" s="35"/>
      <c r="C9" s="35"/>
      <c r="E9" s="47" t="s">
        <v>17</v>
      </c>
      <c r="F9" s="47"/>
    </row>
    <row r="10" spans="1:6" ht="18.75" thickBot="1" x14ac:dyDescent="0.3">
      <c r="A10" s="41" t="s">
        <v>83</v>
      </c>
      <c r="B10" s="35">
        <v>33772685</v>
      </c>
      <c r="C10" s="35"/>
      <c r="E10" s="41" t="s">
        <v>19</v>
      </c>
      <c r="F10" s="53">
        <v>-242903</v>
      </c>
    </row>
    <row r="11" spans="1:6" ht="18.75" thickTop="1" x14ac:dyDescent="0.25">
      <c r="A11" s="41" t="s">
        <v>81</v>
      </c>
      <c r="B11" s="44">
        <v>501686</v>
      </c>
      <c r="C11" s="35"/>
      <c r="E11" s="47"/>
      <c r="F11" s="54"/>
    </row>
    <row r="12" spans="1:6" x14ac:dyDescent="0.25">
      <c r="A12" s="41" t="s">
        <v>82</v>
      </c>
      <c r="B12" s="35">
        <f>SUM(B10:B11)</f>
        <v>34274371</v>
      </c>
      <c r="C12" s="35"/>
      <c r="E12" s="41" t="s">
        <v>21</v>
      </c>
      <c r="F12" s="55">
        <v>7606.72</v>
      </c>
    </row>
    <row r="13" spans="1:6" x14ac:dyDescent="0.25">
      <c r="A13" s="41"/>
      <c r="B13" s="35"/>
      <c r="C13" s="35"/>
      <c r="E13" s="47" t="s">
        <v>23</v>
      </c>
      <c r="F13" s="56"/>
    </row>
    <row r="14" spans="1:6" x14ac:dyDescent="0.25">
      <c r="A14" s="41"/>
      <c r="B14" s="35"/>
      <c r="C14" s="35"/>
      <c r="E14" s="47"/>
      <c r="F14" s="54"/>
    </row>
    <row r="15" spans="1:6" x14ac:dyDescent="0.25">
      <c r="A15" s="42"/>
      <c r="B15" s="15"/>
      <c r="C15" s="9"/>
      <c r="E15" s="47" t="s">
        <v>25</v>
      </c>
      <c r="F15" s="47"/>
    </row>
    <row r="16" spans="1:6" ht="18.75" thickBot="1" x14ac:dyDescent="0.3">
      <c r="A16" s="4"/>
      <c r="B16" s="12"/>
      <c r="E16" s="41" t="s">
        <v>88</v>
      </c>
      <c r="F16" s="53">
        <f>SUM(F10:F14)</f>
        <v>-235296.28</v>
      </c>
    </row>
    <row r="17" spans="1:7" ht="18.75" thickTop="1" x14ac:dyDescent="0.25">
      <c r="A17" s="6" t="s">
        <v>20</v>
      </c>
      <c r="B17" s="12">
        <v>32725724</v>
      </c>
      <c r="C17" s="12"/>
      <c r="E17" s="47"/>
      <c r="F17" s="47"/>
    </row>
    <row r="18" spans="1:7" x14ac:dyDescent="0.25">
      <c r="A18" s="5" t="s">
        <v>22</v>
      </c>
      <c r="B18" s="45">
        <v>0</v>
      </c>
      <c r="C18" s="36"/>
      <c r="E18" s="41" t="s">
        <v>85</v>
      </c>
      <c r="F18" s="47"/>
    </row>
    <row r="19" spans="1:7" x14ac:dyDescent="0.25">
      <c r="A19" s="4"/>
      <c r="B19" s="15"/>
      <c r="C19" s="11"/>
      <c r="E19" s="41" t="s">
        <v>83</v>
      </c>
      <c r="F19" s="46">
        <v>34356580</v>
      </c>
    </row>
    <row r="20" spans="1:7" ht="18.75" thickBot="1" x14ac:dyDescent="0.3">
      <c r="A20" s="6" t="s">
        <v>24</v>
      </c>
      <c r="B20" s="20">
        <f>B17+B18</f>
        <v>32725724</v>
      </c>
      <c r="C20" s="35"/>
      <c r="E20" s="41" t="s">
        <v>81</v>
      </c>
      <c r="F20" s="52">
        <v>492036</v>
      </c>
    </row>
    <row r="21" spans="1:7" ht="18.75" thickTop="1" x14ac:dyDescent="0.25">
      <c r="A21" s="6"/>
      <c r="B21" s="35"/>
      <c r="C21" s="35"/>
      <c r="E21" s="41" t="s">
        <v>82</v>
      </c>
      <c r="F21" s="46">
        <f>F19+F20</f>
        <v>34848616</v>
      </c>
    </row>
    <row r="22" spans="1:7" x14ac:dyDescent="0.25">
      <c r="A22" s="5" t="s">
        <v>26</v>
      </c>
      <c r="C22" s="9"/>
      <c r="E22" s="47"/>
      <c r="F22" s="47"/>
    </row>
    <row r="23" spans="1:7" ht="18.75" thickBot="1" x14ac:dyDescent="0.3">
      <c r="A23" s="6" t="s">
        <v>90</v>
      </c>
      <c r="B23" s="20">
        <f>B12-B20</f>
        <v>1548647</v>
      </c>
      <c r="E23" s="47" t="s">
        <v>27</v>
      </c>
      <c r="F23" s="47"/>
    </row>
    <row r="24" spans="1:7" ht="18.75" thickTop="1" x14ac:dyDescent="0.25">
      <c r="A24" s="4"/>
      <c r="B24" s="11"/>
      <c r="C24" s="35"/>
      <c r="E24" s="41" t="s">
        <v>87</v>
      </c>
      <c r="F24" s="48">
        <f>F10/F19</f>
        <v>-7.0700576134178662E-3</v>
      </c>
    </row>
    <row r="25" spans="1:7" x14ac:dyDescent="0.25">
      <c r="A25" s="6" t="s">
        <v>28</v>
      </c>
      <c r="B25" s="13">
        <v>1.74E-3</v>
      </c>
      <c r="C25" s="11"/>
      <c r="E25" s="47"/>
      <c r="F25" s="47"/>
    </row>
    <row r="26" spans="1:7" x14ac:dyDescent="0.25">
      <c r="A26" s="6" t="s">
        <v>30</v>
      </c>
      <c r="B26" s="7">
        <v>32727082</v>
      </c>
      <c r="E26" s="41" t="s">
        <v>29</v>
      </c>
      <c r="F26" s="57">
        <f>'0721-B'!F21</f>
        <v>5.1777755263573914E-2</v>
      </c>
    </row>
    <row r="27" spans="1:7" x14ac:dyDescent="0.25">
      <c r="A27" s="6" t="s">
        <v>32</v>
      </c>
      <c r="B27" s="21">
        <v>-1358</v>
      </c>
      <c r="C27" s="13"/>
      <c r="E27" s="5" t="s">
        <v>31</v>
      </c>
      <c r="F27" s="80" t="s">
        <v>107</v>
      </c>
    </row>
    <row r="28" spans="1:7" x14ac:dyDescent="0.25">
      <c r="A28" s="6" t="s">
        <v>34</v>
      </c>
      <c r="B28" s="9"/>
      <c r="C28" s="7"/>
      <c r="D28" s="7"/>
      <c r="E28" s="5" t="s">
        <v>33</v>
      </c>
    </row>
    <row r="29" spans="1:7" ht="18.75" thickBot="1" x14ac:dyDescent="0.3">
      <c r="A29" s="6" t="s">
        <v>35</v>
      </c>
      <c r="B29" s="20">
        <f>B26+B27</f>
        <v>32725724</v>
      </c>
      <c r="C29" s="35"/>
      <c r="D29" s="7"/>
      <c r="E29" s="6" t="s">
        <v>91</v>
      </c>
      <c r="F29" s="57">
        <f>B23/B12</f>
        <v>4.5183819711819076E-2</v>
      </c>
    </row>
    <row r="30" spans="1:7" ht="18.75" thickTop="1" x14ac:dyDescent="0.25">
      <c r="A30" s="8"/>
      <c r="B30" s="15"/>
      <c r="C30" s="9"/>
    </row>
    <row r="31" spans="1:7" x14ac:dyDescent="0.25">
      <c r="C31" s="35"/>
      <c r="D31" s="7"/>
      <c r="E31" s="47" t="s">
        <v>36</v>
      </c>
      <c r="F31" s="47"/>
      <c r="G31" s="47"/>
    </row>
    <row r="32" spans="1:7" x14ac:dyDescent="0.25">
      <c r="A32" s="5" t="s">
        <v>37</v>
      </c>
      <c r="C32" s="15"/>
      <c r="D32" s="7"/>
      <c r="E32" s="47"/>
      <c r="F32" s="47"/>
      <c r="G32" s="47"/>
    </row>
    <row r="33" spans="1:7" x14ac:dyDescent="0.25">
      <c r="A33" s="6" t="s">
        <v>39</v>
      </c>
      <c r="B33" s="10">
        <v>64493.73</v>
      </c>
      <c r="C33" s="7"/>
      <c r="D33" s="7"/>
      <c r="E33" s="47" t="s">
        <v>38</v>
      </c>
      <c r="F33" s="47"/>
      <c r="G33" s="47"/>
    </row>
    <row r="34" spans="1:7" x14ac:dyDescent="0.25">
      <c r="A34" s="5" t="s">
        <v>41</v>
      </c>
      <c r="E34" s="41" t="s">
        <v>40</v>
      </c>
      <c r="F34" s="57">
        <f>1-F26</f>
        <v>0.94822224473642613</v>
      </c>
      <c r="G34" s="47"/>
    </row>
    <row r="35" spans="1:7" x14ac:dyDescent="0.25">
      <c r="A35" s="6" t="s">
        <v>43</v>
      </c>
      <c r="B35" s="19">
        <v>56887.01</v>
      </c>
      <c r="C35" s="10"/>
      <c r="E35" s="47" t="s">
        <v>42</v>
      </c>
      <c r="F35" s="47"/>
      <c r="G35" s="47"/>
    </row>
    <row r="36" spans="1:7" x14ac:dyDescent="0.25">
      <c r="A36" s="8"/>
      <c r="B36" s="9"/>
      <c r="E36" s="41" t="s">
        <v>86</v>
      </c>
      <c r="F36" s="48">
        <f>F16/F19</f>
        <v>-6.8486525725203152E-3</v>
      </c>
      <c r="G36" s="47"/>
    </row>
    <row r="37" spans="1:7" x14ac:dyDescent="0.25">
      <c r="A37" s="6" t="s">
        <v>45</v>
      </c>
      <c r="C37" s="37"/>
      <c r="E37" s="41" t="s">
        <v>44</v>
      </c>
      <c r="F37" s="48">
        <f>F36/F34</f>
        <v>-7.2226238210895488E-3</v>
      </c>
      <c r="G37" s="47"/>
    </row>
    <row r="38" spans="1:7" ht="18.75" thickBot="1" x14ac:dyDescent="0.3">
      <c r="A38" s="6" t="s">
        <v>46</v>
      </c>
      <c r="B38" s="18">
        <f>B33-B35</f>
        <v>7606.7200000000012</v>
      </c>
      <c r="C38" s="9"/>
      <c r="E38" s="41" t="s">
        <v>89</v>
      </c>
      <c r="F38" s="49">
        <f>F37*100</f>
        <v>-0.72226238210895488</v>
      </c>
      <c r="G38" s="50" t="s">
        <v>76</v>
      </c>
    </row>
    <row r="39" spans="1:7" ht="18.75" thickTop="1" x14ac:dyDescent="0.25">
      <c r="E39" s="47"/>
      <c r="F39" s="47"/>
      <c r="G39" s="47"/>
    </row>
    <row r="40" spans="1:7" x14ac:dyDescent="0.25">
      <c r="A40" s="4"/>
      <c r="B40" s="11"/>
      <c r="C40" s="11"/>
    </row>
    <row r="41" spans="1:7" x14ac:dyDescent="0.25">
      <c r="A41" s="6" t="s">
        <v>67</v>
      </c>
      <c r="B41" s="38">
        <f>F38</f>
        <v>-0.72226238210895488</v>
      </c>
      <c r="C41" s="17" t="s">
        <v>76</v>
      </c>
      <c r="D41" s="22" t="s">
        <v>71</v>
      </c>
      <c r="E41" s="6"/>
      <c r="F41" s="81" t="s">
        <v>110</v>
      </c>
    </row>
    <row r="42" spans="1:7" x14ac:dyDescent="0.25">
      <c r="E42" s="22" t="s">
        <v>73</v>
      </c>
      <c r="F42" s="23">
        <v>44351</v>
      </c>
    </row>
    <row r="43" spans="1:7" x14ac:dyDescent="0.25">
      <c r="A43" s="4"/>
    </row>
    <row r="44" spans="1:7" x14ac:dyDescent="0.25">
      <c r="A44" s="6" t="s">
        <v>68</v>
      </c>
    </row>
    <row r="45" spans="1:7" x14ac:dyDescent="0.25">
      <c r="A45" s="16" t="s">
        <v>79</v>
      </c>
      <c r="E45" s="5" t="s">
        <v>80</v>
      </c>
    </row>
    <row r="46" spans="1:7" x14ac:dyDescent="0.25">
      <c r="A46" s="4"/>
    </row>
    <row r="47" spans="1:7" x14ac:dyDescent="0.25">
      <c r="A47" s="5" t="s">
        <v>47</v>
      </c>
      <c r="E47" s="5" t="s">
        <v>77</v>
      </c>
    </row>
  </sheetData>
  <pageMargins left="0.7" right="0.7" top="0.75" bottom="0.75" header="0.3" footer="0.3"/>
  <pageSetup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D2EED-5C08-4C78-A1EC-28DC2C949F03}">
  <sheetPr>
    <pageSetUpPr fitToPage="1"/>
  </sheetPr>
  <dimension ref="A1:J27"/>
  <sheetViews>
    <sheetView workbookViewId="0">
      <selection sqref="A1:XFD1048576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9.88671875" bestFit="1" customWidth="1"/>
  </cols>
  <sheetData>
    <row r="1" spans="1:10" ht="15.75" x14ac:dyDescent="0.25">
      <c r="A1" s="24"/>
      <c r="B1" s="24"/>
      <c r="C1" s="24"/>
      <c r="D1" s="24"/>
      <c r="E1" s="24"/>
      <c r="F1" s="24"/>
      <c r="G1" s="24"/>
      <c r="H1" s="24" t="s">
        <v>48</v>
      </c>
      <c r="I1" s="24"/>
    </row>
    <row r="2" spans="1:10" ht="15.75" x14ac:dyDescent="0.25">
      <c r="A2" s="24"/>
      <c r="B2" s="24"/>
      <c r="C2" s="24"/>
      <c r="D2" s="24"/>
      <c r="E2" s="24"/>
      <c r="F2" s="24"/>
      <c r="G2" s="24"/>
      <c r="H2" s="24" t="s">
        <v>49</v>
      </c>
      <c r="I2" s="24"/>
    </row>
    <row r="3" spans="1:10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15.75" x14ac:dyDescent="0.25">
      <c r="A5" s="24"/>
      <c r="B5" s="24"/>
      <c r="C5" s="24" t="s">
        <v>50</v>
      </c>
      <c r="D5" s="24"/>
      <c r="E5" s="24"/>
      <c r="F5" s="24"/>
      <c r="G5" s="24"/>
      <c r="H5" s="24"/>
      <c r="I5" s="24"/>
    </row>
    <row r="6" spans="1:10" ht="15.75" x14ac:dyDescent="0.25">
      <c r="A6" s="24"/>
      <c r="B6" s="24" t="s">
        <v>51</v>
      </c>
      <c r="C6" s="24"/>
      <c r="D6" s="24"/>
      <c r="E6" s="24"/>
      <c r="F6" s="24"/>
      <c r="G6" s="24"/>
      <c r="H6" s="24"/>
      <c r="I6" s="24"/>
    </row>
    <row r="7" spans="1:10" ht="15.75" x14ac:dyDescent="0.25">
      <c r="A7" s="24"/>
      <c r="B7" s="24" t="s">
        <v>52</v>
      </c>
      <c r="C7" s="24"/>
      <c r="D7" s="24"/>
      <c r="E7" s="24"/>
      <c r="F7" s="24"/>
      <c r="G7" s="24"/>
      <c r="H7" s="24"/>
      <c r="I7" s="24"/>
    </row>
    <row r="8" spans="1:10" ht="15.75" x14ac:dyDescent="0.25">
      <c r="A8" s="24"/>
      <c r="B8" s="24"/>
      <c r="C8" s="2" t="s">
        <v>75</v>
      </c>
      <c r="D8" s="82" t="s">
        <v>109</v>
      </c>
      <c r="E8" s="24"/>
      <c r="F8" s="24"/>
      <c r="G8" s="24"/>
      <c r="H8" s="24"/>
      <c r="I8" s="24"/>
    </row>
    <row r="9" spans="1:10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10" ht="15.75" x14ac:dyDescent="0.25">
      <c r="A10" s="24"/>
      <c r="B10" s="26" t="s">
        <v>53</v>
      </c>
      <c r="C10" s="24"/>
      <c r="D10" s="26" t="s">
        <v>54</v>
      </c>
      <c r="E10" s="24"/>
      <c r="F10" s="24" t="s">
        <v>55</v>
      </c>
      <c r="G10" s="24"/>
      <c r="H10" s="26" t="s">
        <v>56</v>
      </c>
      <c r="I10" s="24"/>
    </row>
    <row r="11" spans="1:10" ht="15.75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0" ht="15.75" x14ac:dyDescent="0.25">
      <c r="A12" s="24"/>
      <c r="B12" s="25" t="s">
        <v>57</v>
      </c>
      <c r="C12" s="24"/>
      <c r="D12" s="27" t="s">
        <v>1</v>
      </c>
      <c r="E12" s="24"/>
      <c r="F12" s="25" t="s">
        <v>58</v>
      </c>
      <c r="G12" s="24"/>
      <c r="H12" s="25" t="s">
        <v>59</v>
      </c>
      <c r="I12" s="24"/>
    </row>
    <row r="13" spans="1:10" ht="15.75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10" ht="15.75" x14ac:dyDescent="0.25">
      <c r="A14" s="2" t="s">
        <v>60</v>
      </c>
      <c r="B14" s="28">
        <v>507841885</v>
      </c>
      <c r="C14" s="24"/>
      <c r="D14" s="28">
        <v>482706226</v>
      </c>
      <c r="E14" s="24"/>
      <c r="F14" s="24"/>
      <c r="G14" s="24"/>
      <c r="H14" s="28">
        <f>B14-D14</f>
        <v>25135659</v>
      </c>
      <c r="I14" s="24"/>
      <c r="J14" s="39"/>
    </row>
    <row r="15" spans="1:10" ht="15.75" x14ac:dyDescent="0.25">
      <c r="A15" s="2" t="s">
        <v>61</v>
      </c>
      <c r="B15" s="28">
        <v>30251733</v>
      </c>
      <c r="C15" s="24"/>
      <c r="D15" s="28">
        <v>30070623</v>
      </c>
      <c r="E15" s="24"/>
      <c r="F15" s="24"/>
      <c r="G15" s="24"/>
      <c r="H15" s="28">
        <f t="shared" ref="H15:H16" si="0">B15-D15</f>
        <v>181110</v>
      </c>
      <c r="I15" s="24"/>
    </row>
    <row r="16" spans="1:10" ht="15.75" x14ac:dyDescent="0.25">
      <c r="A16" s="2" t="s">
        <v>62</v>
      </c>
      <c r="B16" s="29">
        <v>34274371</v>
      </c>
      <c r="C16" s="24"/>
      <c r="D16" s="29">
        <v>32725724</v>
      </c>
      <c r="E16" s="24"/>
      <c r="F16" s="24"/>
      <c r="G16" s="24"/>
      <c r="H16" s="28">
        <f t="shared" si="0"/>
        <v>1548647</v>
      </c>
      <c r="I16" s="24"/>
    </row>
    <row r="17" spans="1:9" ht="16.5" thickBot="1" x14ac:dyDescent="0.3">
      <c r="A17" s="2" t="s">
        <v>63</v>
      </c>
      <c r="B17" s="30">
        <f>B14-B15+B16</f>
        <v>511864523</v>
      </c>
      <c r="C17" s="24"/>
      <c r="D17" s="30">
        <f>D14-D15+D16</f>
        <v>485361327</v>
      </c>
      <c r="E17" s="24"/>
      <c r="F17" s="24"/>
      <c r="G17" s="24"/>
      <c r="H17" s="30">
        <f>B17-D17</f>
        <v>26503196</v>
      </c>
      <c r="I17" s="24"/>
    </row>
    <row r="18" spans="1:9" ht="16.5" thickTop="1" x14ac:dyDescent="0.25">
      <c r="A18" s="24"/>
      <c r="B18" s="31"/>
      <c r="C18" s="24"/>
      <c r="D18" s="31"/>
      <c r="E18" s="24"/>
      <c r="F18" s="24"/>
      <c r="G18" s="24"/>
      <c r="H18" s="31"/>
      <c r="I18" s="24"/>
    </row>
    <row r="19" spans="1:9" ht="15.75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32" t="s">
        <v>56</v>
      </c>
      <c r="B21" s="33">
        <f>H17</f>
        <v>26503196</v>
      </c>
      <c r="C21" s="2" t="s">
        <v>64</v>
      </c>
      <c r="D21" s="33">
        <f>B17</f>
        <v>511864523</v>
      </c>
      <c r="E21" s="34" t="s">
        <v>18</v>
      </c>
      <c r="F21" s="58">
        <f>H17/B17</f>
        <v>5.1777755263573914E-2</v>
      </c>
      <c r="G21" s="24" t="s">
        <v>65</v>
      </c>
      <c r="H21" s="24"/>
      <c r="I21" s="24"/>
    </row>
    <row r="22" spans="1:9" ht="15.75" x14ac:dyDescent="0.25">
      <c r="A22" s="24"/>
      <c r="B22" s="24"/>
      <c r="C22" s="24"/>
      <c r="D22" s="24"/>
      <c r="E22" s="24"/>
      <c r="F22" s="24"/>
      <c r="G22" s="24" t="s">
        <v>66</v>
      </c>
      <c r="H22" s="24"/>
      <c r="I22" s="24"/>
    </row>
    <row r="27" spans="1:9" x14ac:dyDescent="0.2">
      <c r="H27" s="1"/>
    </row>
  </sheetData>
  <pageMargins left="0.7" right="0.7" top="0.75" bottom="0.75" header="0.3" footer="0.3"/>
  <pageSetup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4FAEF-DE43-42F3-9587-303A91AEC46E}">
  <sheetPr>
    <pageSetUpPr fitToPage="1"/>
  </sheetPr>
  <dimension ref="A1:G47"/>
  <sheetViews>
    <sheetView zoomScale="75" zoomScaleNormal="75" workbookViewId="0">
      <selection activeCell="F26" sqref="F26"/>
    </sheetView>
  </sheetViews>
  <sheetFormatPr defaultRowHeight="18" x14ac:dyDescent="0.25"/>
  <cols>
    <col min="1" max="1" width="51.5546875" style="5" customWidth="1"/>
    <col min="2" max="2" width="16.77734375" style="5" customWidth="1"/>
    <col min="3" max="3" width="1.44140625" style="5" customWidth="1"/>
    <col min="4" max="4" width="12.5546875" style="5" customWidth="1"/>
    <col min="5" max="5" width="46.6640625" style="5" customWidth="1"/>
    <col min="6" max="6" width="20.77734375" style="5" bestFit="1" customWidth="1"/>
    <col min="7" max="7" width="2" style="5" bestFit="1" customWidth="1"/>
    <col min="8" max="12" width="8.88671875" style="5"/>
    <col min="13" max="13" width="10.77734375" style="5" bestFit="1" customWidth="1"/>
    <col min="14" max="14" width="15.21875" style="5" bestFit="1" customWidth="1"/>
    <col min="15" max="16384" width="8.88671875" style="5"/>
  </cols>
  <sheetData>
    <row r="1" spans="1:6" x14ac:dyDescent="0.25">
      <c r="A1" s="3" t="s">
        <v>14</v>
      </c>
      <c r="B1" s="4"/>
      <c r="C1" s="4"/>
      <c r="D1" s="4"/>
      <c r="E1" s="51"/>
      <c r="F1" s="14" t="s">
        <v>15</v>
      </c>
    </row>
    <row r="2" spans="1:6" ht="18.75" x14ac:dyDescent="0.3">
      <c r="A2" s="4"/>
      <c r="E2" s="40"/>
      <c r="F2" s="14" t="s">
        <v>16</v>
      </c>
    </row>
    <row r="3" spans="1:6" x14ac:dyDescent="0.25">
      <c r="A3" s="4"/>
    </row>
    <row r="4" spans="1:6" x14ac:dyDescent="0.25">
      <c r="A4" s="6" t="s">
        <v>69</v>
      </c>
      <c r="B4" s="6"/>
      <c r="C4" s="6"/>
      <c r="D4" s="6"/>
      <c r="E4" s="6" t="s">
        <v>72</v>
      </c>
      <c r="F4" s="6"/>
    </row>
    <row r="5" spans="1:6" ht="18.75" thickBot="1" x14ac:dyDescent="0.3">
      <c r="A5" s="43"/>
      <c r="B5" s="43"/>
      <c r="C5" s="43"/>
      <c r="D5" s="43"/>
      <c r="E5" s="43"/>
      <c r="F5" s="43"/>
    </row>
    <row r="6" spans="1:6" x14ac:dyDescent="0.25">
      <c r="A6" s="4"/>
    </row>
    <row r="7" spans="1:6" x14ac:dyDescent="0.25">
      <c r="A7" s="5" t="s">
        <v>70</v>
      </c>
      <c r="B7" s="79" t="s">
        <v>109</v>
      </c>
      <c r="E7" s="5" t="s">
        <v>78</v>
      </c>
      <c r="F7" s="79" t="s">
        <v>112</v>
      </c>
    </row>
    <row r="8" spans="1:6" x14ac:dyDescent="0.25">
      <c r="A8" s="4"/>
    </row>
    <row r="9" spans="1:6" x14ac:dyDescent="0.25">
      <c r="A9" s="6" t="s">
        <v>84</v>
      </c>
      <c r="B9" s="35"/>
      <c r="C9" s="35"/>
      <c r="E9" s="47" t="s">
        <v>17</v>
      </c>
      <c r="F9" s="47"/>
    </row>
    <row r="10" spans="1:6" ht="18.75" thickBot="1" x14ac:dyDescent="0.3">
      <c r="A10" s="41" t="s">
        <v>83</v>
      </c>
      <c r="B10" s="35">
        <v>34356580</v>
      </c>
      <c r="C10" s="35"/>
      <c r="E10" s="41" t="s">
        <v>19</v>
      </c>
      <c r="F10" s="53">
        <v>-201174</v>
      </c>
    </row>
    <row r="11" spans="1:6" ht="18.75" thickTop="1" x14ac:dyDescent="0.25">
      <c r="A11" s="41" t="s">
        <v>81</v>
      </c>
      <c r="B11" s="44">
        <v>492036</v>
      </c>
      <c r="C11" s="35"/>
      <c r="E11" s="47"/>
      <c r="F11" s="54"/>
    </row>
    <row r="12" spans="1:6" x14ac:dyDescent="0.25">
      <c r="A12" s="41" t="s">
        <v>82</v>
      </c>
      <c r="B12" s="35">
        <f>SUM(B10:B11)</f>
        <v>34848616</v>
      </c>
      <c r="C12" s="35"/>
      <c r="E12" s="41" t="s">
        <v>21</v>
      </c>
      <c r="F12" s="55">
        <v>18793.93</v>
      </c>
    </row>
    <row r="13" spans="1:6" x14ac:dyDescent="0.25">
      <c r="A13" s="41"/>
      <c r="B13" s="35"/>
      <c r="C13" s="35"/>
      <c r="E13" s="47" t="s">
        <v>23</v>
      </c>
      <c r="F13" s="56"/>
    </row>
    <row r="14" spans="1:6" x14ac:dyDescent="0.25">
      <c r="A14" s="41"/>
      <c r="B14" s="35"/>
      <c r="C14" s="35"/>
      <c r="E14" s="47"/>
      <c r="F14" s="54"/>
    </row>
    <row r="15" spans="1:6" x14ac:dyDescent="0.25">
      <c r="A15" s="42"/>
      <c r="B15" s="15"/>
      <c r="C15" s="9"/>
      <c r="E15" s="47" t="s">
        <v>25</v>
      </c>
      <c r="F15" s="47"/>
    </row>
    <row r="16" spans="1:6" ht="18.75" thickBot="1" x14ac:dyDescent="0.3">
      <c r="A16" s="4"/>
      <c r="B16" s="12"/>
      <c r="E16" s="41" t="s">
        <v>88</v>
      </c>
      <c r="F16" s="53">
        <f>SUM(F10:F14)</f>
        <v>-182380.07</v>
      </c>
    </row>
    <row r="17" spans="1:7" ht="18.75" thickTop="1" x14ac:dyDescent="0.25">
      <c r="A17" s="6" t="s">
        <v>20</v>
      </c>
      <c r="B17" s="12">
        <v>34922060</v>
      </c>
      <c r="C17" s="12"/>
      <c r="E17" s="47"/>
      <c r="F17" s="47"/>
    </row>
    <row r="18" spans="1:7" x14ac:dyDescent="0.25">
      <c r="A18" s="5" t="s">
        <v>22</v>
      </c>
      <c r="B18" s="45">
        <v>0</v>
      </c>
      <c r="C18" s="36"/>
      <c r="E18" s="41" t="s">
        <v>85</v>
      </c>
      <c r="F18" s="47"/>
    </row>
    <row r="19" spans="1:7" x14ac:dyDescent="0.25">
      <c r="A19" s="4"/>
      <c r="B19" s="15"/>
      <c r="C19" s="11"/>
      <c r="E19" s="41" t="s">
        <v>83</v>
      </c>
      <c r="F19" s="46">
        <v>43170173</v>
      </c>
    </row>
    <row r="20" spans="1:7" ht="18.75" thickBot="1" x14ac:dyDescent="0.3">
      <c r="A20" s="6" t="s">
        <v>24</v>
      </c>
      <c r="B20" s="20">
        <f>B17+B18</f>
        <v>34922060</v>
      </c>
      <c r="C20" s="35"/>
      <c r="E20" s="41" t="s">
        <v>81</v>
      </c>
      <c r="F20" s="52">
        <v>486789</v>
      </c>
    </row>
    <row r="21" spans="1:7" ht="18.75" thickTop="1" x14ac:dyDescent="0.25">
      <c r="A21" s="6"/>
      <c r="B21" s="35"/>
      <c r="C21" s="35"/>
      <c r="E21" s="41" t="s">
        <v>82</v>
      </c>
      <c r="F21" s="46">
        <f>F19+F20</f>
        <v>43656962</v>
      </c>
    </row>
    <row r="22" spans="1:7" x14ac:dyDescent="0.25">
      <c r="A22" s="5" t="s">
        <v>26</v>
      </c>
      <c r="C22" s="9"/>
      <c r="E22" s="47"/>
      <c r="F22" s="47"/>
    </row>
    <row r="23" spans="1:7" ht="18.75" thickBot="1" x14ac:dyDescent="0.3">
      <c r="A23" s="6" t="s">
        <v>90</v>
      </c>
      <c r="B23" s="20">
        <f>B12-B20</f>
        <v>-73444</v>
      </c>
      <c r="E23" s="47" t="s">
        <v>27</v>
      </c>
      <c r="F23" s="47"/>
    </row>
    <row r="24" spans="1:7" ht="18.75" thickTop="1" x14ac:dyDescent="0.25">
      <c r="A24" s="4"/>
      <c r="B24" s="11"/>
      <c r="C24" s="35"/>
      <c r="E24" s="41" t="s">
        <v>87</v>
      </c>
      <c r="F24" s="48">
        <f>F10/F19</f>
        <v>-4.6600230209871991E-3</v>
      </c>
    </row>
    <row r="25" spans="1:7" x14ac:dyDescent="0.25">
      <c r="A25" s="6" t="s">
        <v>28</v>
      </c>
      <c r="B25" s="13">
        <v>6.7600000000000004E-3</v>
      </c>
      <c r="C25" s="11"/>
      <c r="E25" s="47"/>
      <c r="F25" s="47"/>
    </row>
    <row r="26" spans="1:7" x14ac:dyDescent="0.25">
      <c r="A26" s="6" t="s">
        <v>30</v>
      </c>
      <c r="B26" s="7">
        <v>34924780</v>
      </c>
      <c r="E26" s="41" t="s">
        <v>29</v>
      </c>
      <c r="F26" s="57">
        <f>'0821-B'!F21</f>
        <v>5.0954224470442996E-2</v>
      </c>
    </row>
    <row r="27" spans="1:7" x14ac:dyDescent="0.25">
      <c r="A27" s="6" t="s">
        <v>32</v>
      </c>
      <c r="B27" s="21">
        <v>-2720</v>
      </c>
      <c r="C27" s="13"/>
      <c r="E27" s="5" t="s">
        <v>31</v>
      </c>
      <c r="F27" s="80" t="s">
        <v>109</v>
      </c>
    </row>
    <row r="28" spans="1:7" x14ac:dyDescent="0.25">
      <c r="A28" s="6" t="s">
        <v>34</v>
      </c>
      <c r="B28" s="9"/>
      <c r="C28" s="7"/>
      <c r="D28" s="7"/>
      <c r="E28" s="5" t="s">
        <v>33</v>
      </c>
    </row>
    <row r="29" spans="1:7" ht="18.75" thickBot="1" x14ac:dyDescent="0.3">
      <c r="A29" s="6" t="s">
        <v>35</v>
      </c>
      <c r="B29" s="20">
        <f>B26+B27</f>
        <v>34922060</v>
      </c>
      <c r="C29" s="35"/>
      <c r="D29" s="7"/>
      <c r="E29" s="6" t="s">
        <v>91</v>
      </c>
      <c r="F29" s="57">
        <f>B23/B12</f>
        <v>-2.1075155466719251E-3</v>
      </c>
    </row>
    <row r="30" spans="1:7" ht="18.75" thickTop="1" x14ac:dyDescent="0.25">
      <c r="A30" s="8"/>
      <c r="B30" s="15"/>
      <c r="C30" s="9"/>
    </row>
    <row r="31" spans="1:7" x14ac:dyDescent="0.25">
      <c r="C31" s="35"/>
      <c r="D31" s="7"/>
      <c r="E31" s="47" t="s">
        <v>36</v>
      </c>
      <c r="F31" s="47"/>
      <c r="G31" s="47"/>
    </row>
    <row r="32" spans="1:7" x14ac:dyDescent="0.25">
      <c r="A32" s="5" t="s">
        <v>37</v>
      </c>
      <c r="C32" s="15"/>
      <c r="D32" s="7"/>
      <c r="E32" s="47"/>
      <c r="F32" s="47"/>
      <c r="G32" s="47"/>
    </row>
    <row r="33" spans="1:7" x14ac:dyDescent="0.25">
      <c r="A33" s="6" t="s">
        <v>39</v>
      </c>
      <c r="B33" s="10">
        <v>-217031.73</v>
      </c>
      <c r="C33" s="7"/>
      <c r="D33" s="7"/>
      <c r="E33" s="47" t="s">
        <v>38</v>
      </c>
      <c r="F33" s="47"/>
      <c r="G33" s="47"/>
    </row>
    <row r="34" spans="1:7" x14ac:dyDescent="0.25">
      <c r="A34" s="5" t="s">
        <v>41</v>
      </c>
      <c r="E34" s="41" t="s">
        <v>40</v>
      </c>
      <c r="F34" s="57">
        <f>1-F26</f>
        <v>0.94904577552955705</v>
      </c>
      <c r="G34" s="47"/>
    </row>
    <row r="35" spans="1:7" x14ac:dyDescent="0.25">
      <c r="A35" s="6" t="s">
        <v>43</v>
      </c>
      <c r="B35" s="19">
        <v>-235825.66</v>
      </c>
      <c r="C35" s="10"/>
      <c r="E35" s="47" t="s">
        <v>42</v>
      </c>
      <c r="F35" s="47"/>
      <c r="G35" s="47"/>
    </row>
    <row r="36" spans="1:7" x14ac:dyDescent="0.25">
      <c r="A36" s="8"/>
      <c r="B36" s="9"/>
      <c r="E36" s="41" t="s">
        <v>86</v>
      </c>
      <c r="F36" s="48">
        <f>F16/F19</f>
        <v>-4.2246777653635994E-3</v>
      </c>
      <c r="G36" s="47"/>
    </row>
    <row r="37" spans="1:7" x14ac:dyDescent="0.25">
      <c r="A37" s="6" t="s">
        <v>45</v>
      </c>
      <c r="C37" s="37"/>
      <c r="E37" s="41" t="s">
        <v>44</v>
      </c>
      <c r="F37" s="48">
        <f>F36/F34</f>
        <v>-4.4515005222021831E-3</v>
      </c>
      <c r="G37" s="47"/>
    </row>
    <row r="38" spans="1:7" ht="18.75" thickBot="1" x14ac:dyDescent="0.3">
      <c r="A38" s="6" t="s">
        <v>46</v>
      </c>
      <c r="B38" s="18">
        <f>B33-B35</f>
        <v>18793.929999999993</v>
      </c>
      <c r="C38" s="9"/>
      <c r="E38" s="41" t="s">
        <v>89</v>
      </c>
      <c r="F38" s="49">
        <f>F37*100</f>
        <v>-0.44515005222021831</v>
      </c>
      <c r="G38" s="50" t="s">
        <v>76</v>
      </c>
    </row>
    <row r="39" spans="1:7" ht="18.75" thickTop="1" x14ac:dyDescent="0.25">
      <c r="E39" s="47"/>
      <c r="F39" s="47"/>
      <c r="G39" s="47"/>
    </row>
    <row r="40" spans="1:7" x14ac:dyDescent="0.25">
      <c r="A40" s="4"/>
      <c r="B40" s="11"/>
      <c r="C40" s="11"/>
    </row>
    <row r="41" spans="1:7" x14ac:dyDescent="0.25">
      <c r="A41" s="6" t="s">
        <v>67</v>
      </c>
      <c r="B41" s="38">
        <f>F38</f>
        <v>-0.44515005222021831</v>
      </c>
      <c r="C41" s="17" t="s">
        <v>76</v>
      </c>
      <c r="D41" s="22" t="s">
        <v>71</v>
      </c>
      <c r="E41" s="6"/>
      <c r="F41" s="81" t="s">
        <v>111</v>
      </c>
    </row>
    <row r="42" spans="1:7" x14ac:dyDescent="0.25">
      <c r="E42" s="22" t="s">
        <v>73</v>
      </c>
      <c r="F42" s="23">
        <v>44390</v>
      </c>
    </row>
    <row r="43" spans="1:7" x14ac:dyDescent="0.25">
      <c r="A43" s="4"/>
    </row>
    <row r="44" spans="1:7" x14ac:dyDescent="0.25">
      <c r="A44" s="6" t="s">
        <v>68</v>
      </c>
    </row>
    <row r="45" spans="1:7" x14ac:dyDescent="0.25">
      <c r="A45" s="16" t="s">
        <v>79</v>
      </c>
      <c r="E45" s="5" t="s">
        <v>80</v>
      </c>
    </row>
    <row r="46" spans="1:7" x14ac:dyDescent="0.25">
      <c r="A46" s="4"/>
    </row>
    <row r="47" spans="1:7" x14ac:dyDescent="0.25">
      <c r="A47" s="5" t="s">
        <v>47</v>
      </c>
      <c r="E47" s="5" t="s">
        <v>77</v>
      </c>
    </row>
  </sheetData>
  <pageMargins left="0.7" right="0.7" top="0.75" bottom="0.75" header="0.3" footer="0.3"/>
  <pageSetup scale="5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38382-0112-4C84-8FCF-B825D44928FA}">
  <sheetPr>
    <pageSetUpPr fitToPage="1"/>
  </sheetPr>
  <dimension ref="A1:J27"/>
  <sheetViews>
    <sheetView workbookViewId="0">
      <selection sqref="A1:XFD1048576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9.88671875" bestFit="1" customWidth="1"/>
  </cols>
  <sheetData>
    <row r="1" spans="1:10" ht="15.75" x14ac:dyDescent="0.25">
      <c r="A1" s="24"/>
      <c r="B1" s="24"/>
      <c r="C1" s="24"/>
      <c r="D1" s="24"/>
      <c r="E1" s="24"/>
      <c r="F1" s="24"/>
      <c r="G1" s="24"/>
      <c r="H1" s="24" t="s">
        <v>48</v>
      </c>
      <c r="I1" s="24"/>
    </row>
    <row r="2" spans="1:10" ht="15.75" x14ac:dyDescent="0.25">
      <c r="A2" s="24"/>
      <c r="B2" s="24"/>
      <c r="C2" s="24"/>
      <c r="D2" s="24"/>
      <c r="E2" s="24"/>
      <c r="F2" s="24"/>
      <c r="G2" s="24"/>
      <c r="H2" s="24" t="s">
        <v>49</v>
      </c>
      <c r="I2" s="24"/>
    </row>
    <row r="3" spans="1:10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15.75" x14ac:dyDescent="0.25">
      <c r="A5" s="24"/>
      <c r="B5" s="24"/>
      <c r="C5" s="24" t="s">
        <v>50</v>
      </c>
      <c r="D5" s="24"/>
      <c r="E5" s="24"/>
      <c r="F5" s="24"/>
      <c r="G5" s="24"/>
      <c r="H5" s="24"/>
      <c r="I5" s="24"/>
    </row>
    <row r="6" spans="1:10" ht="15.75" x14ac:dyDescent="0.25">
      <c r="A6" s="24"/>
      <c r="B6" s="24" t="s">
        <v>51</v>
      </c>
      <c r="C6" s="24"/>
      <c r="D6" s="24"/>
      <c r="E6" s="24"/>
      <c r="F6" s="24"/>
      <c r="G6" s="24"/>
      <c r="H6" s="24"/>
      <c r="I6" s="24"/>
    </row>
    <row r="7" spans="1:10" ht="15.75" x14ac:dyDescent="0.25">
      <c r="A7" s="24"/>
      <c r="B7" s="24" t="s">
        <v>52</v>
      </c>
      <c r="C7" s="24"/>
      <c r="D7" s="24"/>
      <c r="E7" s="24"/>
      <c r="F7" s="24"/>
      <c r="G7" s="24"/>
      <c r="H7" s="24"/>
      <c r="I7" s="24"/>
    </row>
    <row r="8" spans="1:10" ht="15.75" x14ac:dyDescent="0.25">
      <c r="A8" s="24"/>
      <c r="B8" s="24"/>
      <c r="C8" s="2" t="s">
        <v>75</v>
      </c>
      <c r="D8" s="82" t="s">
        <v>112</v>
      </c>
      <c r="E8" s="24"/>
      <c r="F8" s="24"/>
      <c r="G8" s="24"/>
      <c r="H8" s="24"/>
      <c r="I8" s="24"/>
    </row>
    <row r="9" spans="1:10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10" ht="15.75" x14ac:dyDescent="0.25">
      <c r="A10" s="24"/>
      <c r="B10" s="26" t="s">
        <v>53</v>
      </c>
      <c r="C10" s="24"/>
      <c r="D10" s="26" t="s">
        <v>54</v>
      </c>
      <c r="E10" s="24"/>
      <c r="F10" s="24" t="s">
        <v>55</v>
      </c>
      <c r="G10" s="24"/>
      <c r="H10" s="26" t="s">
        <v>56</v>
      </c>
      <c r="I10" s="24"/>
    </row>
    <row r="11" spans="1:10" ht="15.75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0" ht="15.75" x14ac:dyDescent="0.25">
      <c r="A12" s="24"/>
      <c r="B12" s="25" t="s">
        <v>57</v>
      </c>
      <c r="C12" s="24"/>
      <c r="D12" s="27" t="s">
        <v>1</v>
      </c>
      <c r="E12" s="24"/>
      <c r="F12" s="25" t="s">
        <v>58</v>
      </c>
      <c r="G12" s="24"/>
      <c r="H12" s="25" t="s">
        <v>59</v>
      </c>
      <c r="I12" s="24"/>
    </row>
    <row r="13" spans="1:10" ht="15.75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10" ht="15.75" x14ac:dyDescent="0.25">
      <c r="A14" s="2" t="s">
        <v>60</v>
      </c>
      <c r="B14" s="28">
        <v>511864523</v>
      </c>
      <c r="C14" s="24"/>
      <c r="D14" s="28">
        <v>485361327</v>
      </c>
      <c r="E14" s="24"/>
      <c r="F14" s="24"/>
      <c r="G14" s="24"/>
      <c r="H14" s="28">
        <f>B14-D14</f>
        <v>26503196</v>
      </c>
      <c r="I14" s="24"/>
      <c r="J14" s="39"/>
    </row>
    <row r="15" spans="1:10" ht="15.75" x14ac:dyDescent="0.25">
      <c r="A15" s="2" t="s">
        <v>61</v>
      </c>
      <c r="B15" s="28">
        <v>33702034</v>
      </c>
      <c r="C15" s="24"/>
      <c r="D15" s="28">
        <v>33412365</v>
      </c>
      <c r="E15" s="24"/>
      <c r="F15" s="24"/>
      <c r="G15" s="24"/>
      <c r="H15" s="28">
        <f t="shared" ref="H15:H16" si="0">B15-D15</f>
        <v>289669</v>
      </c>
      <c r="I15" s="24"/>
    </row>
    <row r="16" spans="1:10" ht="15.75" x14ac:dyDescent="0.25">
      <c r="A16" s="2" t="s">
        <v>62</v>
      </c>
      <c r="B16" s="29">
        <v>34848616</v>
      </c>
      <c r="C16" s="24"/>
      <c r="D16" s="29">
        <v>34922060</v>
      </c>
      <c r="E16" s="24"/>
      <c r="F16" s="24"/>
      <c r="G16" s="24"/>
      <c r="H16" s="28">
        <f t="shared" si="0"/>
        <v>-73444</v>
      </c>
      <c r="I16" s="24"/>
    </row>
    <row r="17" spans="1:9" ht="16.5" thickBot="1" x14ac:dyDescent="0.3">
      <c r="A17" s="2" t="s">
        <v>63</v>
      </c>
      <c r="B17" s="30">
        <f>B14-B15+B16</f>
        <v>513011105</v>
      </c>
      <c r="C17" s="24"/>
      <c r="D17" s="30">
        <f>D14-D15+D16</f>
        <v>486871022</v>
      </c>
      <c r="E17" s="24"/>
      <c r="F17" s="24"/>
      <c r="G17" s="24"/>
      <c r="H17" s="30">
        <f>B17-D17</f>
        <v>26140083</v>
      </c>
      <c r="I17" s="24"/>
    </row>
    <row r="18" spans="1:9" ht="16.5" thickTop="1" x14ac:dyDescent="0.25">
      <c r="A18" s="24"/>
      <c r="B18" s="31"/>
      <c r="C18" s="24"/>
      <c r="D18" s="31"/>
      <c r="E18" s="24"/>
      <c r="F18" s="24"/>
      <c r="G18" s="24"/>
      <c r="H18" s="31"/>
      <c r="I18" s="24"/>
    </row>
    <row r="19" spans="1:9" ht="15.75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32" t="s">
        <v>56</v>
      </c>
      <c r="B21" s="33">
        <f>H17</f>
        <v>26140083</v>
      </c>
      <c r="C21" s="2" t="s">
        <v>64</v>
      </c>
      <c r="D21" s="33">
        <f>B17</f>
        <v>513011105</v>
      </c>
      <c r="E21" s="34" t="s">
        <v>18</v>
      </c>
      <c r="F21" s="58">
        <f>H17/B17</f>
        <v>5.0954224470442996E-2</v>
      </c>
      <c r="G21" s="24" t="s">
        <v>65</v>
      </c>
      <c r="H21" s="24"/>
      <c r="I21" s="24"/>
    </row>
    <row r="22" spans="1:9" ht="15.75" x14ac:dyDescent="0.25">
      <c r="A22" s="24"/>
      <c r="B22" s="24"/>
      <c r="C22" s="24"/>
      <c r="D22" s="24"/>
      <c r="E22" s="24"/>
      <c r="F22" s="24"/>
      <c r="G22" s="24" t="s">
        <v>66</v>
      </c>
      <c r="H22" s="24"/>
      <c r="I22" s="24"/>
    </row>
    <row r="27" spans="1:9" x14ac:dyDescent="0.2">
      <c r="H27" s="1"/>
    </row>
  </sheetData>
  <pageMargins left="0.7" right="0.7" top="0.75" bottom="0.75" header="0.3" footer="0.3"/>
  <pageSetup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5B116-759C-4906-BE00-475DBF1B7C8D}">
  <sheetPr>
    <pageSetUpPr fitToPage="1"/>
  </sheetPr>
  <dimension ref="A1:G47"/>
  <sheetViews>
    <sheetView zoomScale="75" zoomScaleNormal="75" workbookViewId="0">
      <selection activeCell="F26" sqref="F26"/>
    </sheetView>
  </sheetViews>
  <sheetFormatPr defaultRowHeight="18" x14ac:dyDescent="0.25"/>
  <cols>
    <col min="1" max="1" width="51.5546875" style="5" customWidth="1"/>
    <col min="2" max="2" width="16.77734375" style="5" customWidth="1"/>
    <col min="3" max="3" width="1.44140625" style="5" customWidth="1"/>
    <col min="4" max="4" width="12.5546875" style="5" customWidth="1"/>
    <col min="5" max="5" width="46.6640625" style="5" customWidth="1"/>
    <col min="6" max="6" width="20.77734375" style="5" bestFit="1" customWidth="1"/>
    <col min="7" max="7" width="2" style="5" bestFit="1" customWidth="1"/>
    <col min="8" max="12" width="8.88671875" style="5"/>
    <col min="13" max="13" width="10.77734375" style="5" bestFit="1" customWidth="1"/>
    <col min="14" max="14" width="15.21875" style="5" bestFit="1" customWidth="1"/>
    <col min="15" max="16384" width="8.88671875" style="5"/>
  </cols>
  <sheetData>
    <row r="1" spans="1:6" x14ac:dyDescent="0.25">
      <c r="A1" s="3" t="s">
        <v>14</v>
      </c>
      <c r="B1" s="4"/>
      <c r="C1" s="4"/>
      <c r="D1" s="4"/>
      <c r="E1" s="51"/>
      <c r="F1" s="14" t="s">
        <v>15</v>
      </c>
    </row>
    <row r="2" spans="1:6" ht="18.75" x14ac:dyDescent="0.3">
      <c r="A2" s="4"/>
      <c r="E2" s="40"/>
      <c r="F2" s="14" t="s">
        <v>16</v>
      </c>
    </row>
    <row r="3" spans="1:6" x14ac:dyDescent="0.25">
      <c r="A3" s="4"/>
    </row>
    <row r="4" spans="1:6" x14ac:dyDescent="0.25">
      <c r="A4" s="6" t="s">
        <v>69</v>
      </c>
      <c r="B4" s="6"/>
      <c r="C4" s="6"/>
      <c r="D4" s="6"/>
      <c r="E4" s="6" t="s">
        <v>72</v>
      </c>
      <c r="F4" s="6"/>
    </row>
    <row r="5" spans="1:6" ht="18.75" thickBot="1" x14ac:dyDescent="0.3">
      <c r="A5" s="43"/>
      <c r="B5" s="43"/>
      <c r="C5" s="43"/>
      <c r="D5" s="43"/>
      <c r="E5" s="43"/>
      <c r="F5" s="43"/>
    </row>
    <row r="6" spans="1:6" x14ac:dyDescent="0.25">
      <c r="A6" s="4"/>
    </row>
    <row r="7" spans="1:6" x14ac:dyDescent="0.25">
      <c r="A7" s="5" t="s">
        <v>70</v>
      </c>
      <c r="B7" s="79" t="s">
        <v>112</v>
      </c>
      <c r="E7" s="5" t="s">
        <v>78</v>
      </c>
      <c r="F7" s="79" t="s">
        <v>113</v>
      </c>
    </row>
    <row r="8" spans="1:6" x14ac:dyDescent="0.25">
      <c r="A8" s="4"/>
    </row>
    <row r="9" spans="1:6" x14ac:dyDescent="0.25">
      <c r="A9" s="6" t="s">
        <v>84</v>
      </c>
      <c r="B9" s="35"/>
      <c r="C9" s="35"/>
      <c r="E9" s="47" t="s">
        <v>17</v>
      </c>
      <c r="F9" s="47"/>
    </row>
    <row r="10" spans="1:6" ht="18.75" thickBot="1" x14ac:dyDescent="0.3">
      <c r="A10" s="41" t="s">
        <v>83</v>
      </c>
      <c r="B10" s="35">
        <v>43170173</v>
      </c>
      <c r="C10" s="35"/>
      <c r="E10" s="41" t="s">
        <v>19</v>
      </c>
      <c r="F10" s="53">
        <v>-191819</v>
      </c>
    </row>
    <row r="11" spans="1:6" ht="18.75" thickTop="1" x14ac:dyDescent="0.25">
      <c r="A11" s="41" t="s">
        <v>81</v>
      </c>
      <c r="B11" s="44">
        <v>486789</v>
      </c>
      <c r="C11" s="35"/>
      <c r="E11" s="47"/>
      <c r="F11" s="54"/>
    </row>
    <row r="12" spans="1:6" x14ac:dyDescent="0.25">
      <c r="A12" s="41" t="s">
        <v>82</v>
      </c>
      <c r="B12" s="35">
        <f>SUM(B10:B11)</f>
        <v>43656962</v>
      </c>
      <c r="C12" s="35"/>
      <c r="E12" s="41" t="s">
        <v>21</v>
      </c>
      <c r="F12" s="55">
        <v>81418.820000000007</v>
      </c>
    </row>
    <row r="13" spans="1:6" x14ac:dyDescent="0.25">
      <c r="A13" s="41"/>
      <c r="B13" s="35"/>
      <c r="C13" s="35"/>
      <c r="E13" s="47" t="s">
        <v>23</v>
      </c>
      <c r="F13" s="56"/>
    </row>
    <row r="14" spans="1:6" x14ac:dyDescent="0.25">
      <c r="A14" s="41"/>
      <c r="B14" s="35"/>
      <c r="C14" s="35"/>
      <c r="E14" s="47"/>
      <c r="F14" s="54"/>
    </row>
    <row r="15" spans="1:6" x14ac:dyDescent="0.25">
      <c r="A15" s="42"/>
      <c r="B15" s="15"/>
      <c r="C15" s="9"/>
      <c r="E15" s="47" t="s">
        <v>25</v>
      </c>
      <c r="F15" s="47"/>
    </row>
    <row r="16" spans="1:6" ht="18.75" thickBot="1" x14ac:dyDescent="0.3">
      <c r="A16" s="4"/>
      <c r="B16" s="12"/>
      <c r="E16" s="41" t="s">
        <v>88</v>
      </c>
      <c r="F16" s="53">
        <f>SUM(F10:F14)</f>
        <v>-110400.18</v>
      </c>
    </row>
    <row r="17" spans="1:7" ht="18.75" thickTop="1" x14ac:dyDescent="0.25">
      <c r="A17" s="6" t="s">
        <v>20</v>
      </c>
      <c r="B17" s="12">
        <v>43904056</v>
      </c>
      <c r="C17" s="12"/>
      <c r="E17" s="47"/>
      <c r="F17" s="47"/>
    </row>
    <row r="18" spans="1:7" x14ac:dyDescent="0.25">
      <c r="A18" s="5" t="s">
        <v>22</v>
      </c>
      <c r="B18" s="45">
        <v>0</v>
      </c>
      <c r="C18" s="36"/>
      <c r="E18" s="41" t="s">
        <v>85</v>
      </c>
      <c r="F18" s="47"/>
    </row>
    <row r="19" spans="1:7" x14ac:dyDescent="0.25">
      <c r="A19" s="4"/>
      <c r="B19" s="15"/>
      <c r="C19" s="11"/>
      <c r="E19" s="41" t="s">
        <v>83</v>
      </c>
      <c r="F19" s="46">
        <v>47597519</v>
      </c>
    </row>
    <row r="20" spans="1:7" ht="18.75" thickBot="1" x14ac:dyDescent="0.3">
      <c r="A20" s="6" t="s">
        <v>24</v>
      </c>
      <c r="B20" s="20">
        <f>B17+B18</f>
        <v>43904056</v>
      </c>
      <c r="C20" s="35"/>
      <c r="E20" s="41" t="s">
        <v>81</v>
      </c>
      <c r="F20" s="52">
        <v>433131</v>
      </c>
    </row>
    <row r="21" spans="1:7" ht="18.75" thickTop="1" x14ac:dyDescent="0.25">
      <c r="A21" s="6"/>
      <c r="B21" s="35"/>
      <c r="C21" s="35"/>
      <c r="E21" s="41" t="s">
        <v>82</v>
      </c>
      <c r="F21" s="46">
        <f>F19+F20</f>
        <v>48030650</v>
      </c>
    </row>
    <row r="22" spans="1:7" x14ac:dyDescent="0.25">
      <c r="A22" s="5" t="s">
        <v>26</v>
      </c>
      <c r="C22" s="9"/>
      <c r="E22" s="47"/>
      <c r="F22" s="47"/>
    </row>
    <row r="23" spans="1:7" ht="18.75" thickBot="1" x14ac:dyDescent="0.3">
      <c r="A23" s="6" t="s">
        <v>90</v>
      </c>
      <c r="B23" s="20">
        <f>B12-B20</f>
        <v>-247094</v>
      </c>
      <c r="E23" s="47" t="s">
        <v>27</v>
      </c>
      <c r="F23" s="47"/>
    </row>
    <row r="24" spans="1:7" ht="18.75" thickTop="1" x14ac:dyDescent="0.25">
      <c r="A24" s="4"/>
      <c r="B24" s="11"/>
      <c r="C24" s="35"/>
      <c r="E24" s="41" t="s">
        <v>87</v>
      </c>
      <c r="F24" s="48">
        <f>F10/F19</f>
        <v>-4.0300209765135025E-3</v>
      </c>
    </row>
    <row r="25" spans="1:7" x14ac:dyDescent="0.25">
      <c r="A25" s="6" t="s">
        <v>28</v>
      </c>
      <c r="B25" s="13">
        <v>-7.2199999999999999E-3</v>
      </c>
      <c r="C25" s="11"/>
      <c r="E25" s="47"/>
      <c r="F25" s="47"/>
    </row>
    <row r="26" spans="1:7" x14ac:dyDescent="0.25">
      <c r="A26" s="6" t="s">
        <v>30</v>
      </c>
      <c r="B26" s="7">
        <v>43904056</v>
      </c>
      <c r="E26" s="41" t="s">
        <v>29</v>
      </c>
      <c r="F26" s="57">
        <f>'0921-B'!F21</f>
        <v>5.3316217553028872E-2</v>
      </c>
    </row>
    <row r="27" spans="1:7" x14ac:dyDescent="0.25">
      <c r="A27" s="6" t="s">
        <v>32</v>
      </c>
      <c r="B27" s="21">
        <v>0</v>
      </c>
      <c r="C27" s="13"/>
      <c r="E27" s="5" t="s">
        <v>31</v>
      </c>
      <c r="F27" s="80" t="s">
        <v>112</v>
      </c>
    </row>
    <row r="28" spans="1:7" x14ac:dyDescent="0.25">
      <c r="A28" s="6" t="s">
        <v>34</v>
      </c>
      <c r="B28" s="9"/>
      <c r="C28" s="7"/>
      <c r="D28" s="7"/>
      <c r="E28" s="5" t="s">
        <v>33</v>
      </c>
    </row>
    <row r="29" spans="1:7" ht="18.75" thickBot="1" x14ac:dyDescent="0.3">
      <c r="A29" s="6" t="s">
        <v>35</v>
      </c>
      <c r="B29" s="20">
        <f>B26+B27</f>
        <v>43904056</v>
      </c>
      <c r="C29" s="35"/>
      <c r="D29" s="7"/>
      <c r="E29" s="6" t="s">
        <v>91</v>
      </c>
      <c r="F29" s="57">
        <f>B23/B12</f>
        <v>-5.6598991015453619E-3</v>
      </c>
    </row>
    <row r="30" spans="1:7" ht="18.75" thickTop="1" x14ac:dyDescent="0.25">
      <c r="A30" s="8"/>
      <c r="B30" s="15"/>
      <c r="C30" s="9"/>
    </row>
    <row r="31" spans="1:7" x14ac:dyDescent="0.25">
      <c r="C31" s="35"/>
      <c r="D31" s="7"/>
      <c r="E31" s="47" t="s">
        <v>36</v>
      </c>
      <c r="F31" s="47"/>
      <c r="G31" s="47"/>
    </row>
    <row r="32" spans="1:7" x14ac:dyDescent="0.25">
      <c r="A32" s="5" t="s">
        <v>37</v>
      </c>
      <c r="C32" s="15"/>
      <c r="D32" s="7"/>
      <c r="E32" s="47"/>
      <c r="F32" s="47"/>
      <c r="G32" s="47"/>
    </row>
    <row r="33" spans="1:7" x14ac:dyDescent="0.25">
      <c r="A33" s="6" t="s">
        <v>39</v>
      </c>
      <c r="B33" s="10">
        <v>-235296.28</v>
      </c>
      <c r="C33" s="7"/>
      <c r="D33" s="7"/>
      <c r="E33" s="47" t="s">
        <v>38</v>
      </c>
      <c r="F33" s="47"/>
      <c r="G33" s="47"/>
    </row>
    <row r="34" spans="1:7" x14ac:dyDescent="0.25">
      <c r="A34" s="5" t="s">
        <v>41</v>
      </c>
      <c r="E34" s="41" t="s">
        <v>40</v>
      </c>
      <c r="F34" s="57">
        <f>1-F26</f>
        <v>0.94668378244697116</v>
      </c>
      <c r="G34" s="47"/>
    </row>
    <row r="35" spans="1:7" x14ac:dyDescent="0.25">
      <c r="A35" s="6" t="s">
        <v>43</v>
      </c>
      <c r="B35" s="19">
        <v>-316715.09999999998</v>
      </c>
      <c r="C35" s="10"/>
      <c r="E35" s="47" t="s">
        <v>42</v>
      </c>
      <c r="F35" s="47"/>
      <c r="G35" s="47"/>
    </row>
    <row r="36" spans="1:7" x14ac:dyDescent="0.25">
      <c r="A36" s="8"/>
      <c r="B36" s="9"/>
      <c r="E36" s="41" t="s">
        <v>86</v>
      </c>
      <c r="F36" s="48">
        <f>F16/F19</f>
        <v>-2.3194524067525449E-3</v>
      </c>
      <c r="G36" s="47"/>
    </row>
    <row r="37" spans="1:7" x14ac:dyDescent="0.25">
      <c r="A37" s="6" t="s">
        <v>45</v>
      </c>
      <c r="C37" s="37"/>
      <c r="E37" s="41" t="s">
        <v>44</v>
      </c>
      <c r="F37" s="48">
        <f>F36/F34</f>
        <v>-2.4500814841860565E-3</v>
      </c>
      <c r="G37" s="47"/>
    </row>
    <row r="38" spans="1:7" ht="18.75" thickBot="1" x14ac:dyDescent="0.3">
      <c r="A38" s="6" t="s">
        <v>46</v>
      </c>
      <c r="B38" s="18">
        <f>B33-B35</f>
        <v>81418.819999999978</v>
      </c>
      <c r="C38" s="9"/>
      <c r="E38" s="41" t="s">
        <v>89</v>
      </c>
      <c r="F38" s="49">
        <f>F37*100</f>
        <v>-0.24500814841860566</v>
      </c>
      <c r="G38" s="50" t="s">
        <v>76</v>
      </c>
    </row>
    <row r="39" spans="1:7" ht="18.75" thickTop="1" x14ac:dyDescent="0.25">
      <c r="E39" s="47"/>
      <c r="F39" s="47"/>
      <c r="G39" s="47"/>
    </row>
    <row r="40" spans="1:7" x14ac:dyDescent="0.25">
      <c r="A40" s="4"/>
      <c r="B40" s="11"/>
      <c r="C40" s="11"/>
    </row>
    <row r="41" spans="1:7" x14ac:dyDescent="0.25">
      <c r="A41" s="6" t="s">
        <v>67</v>
      </c>
      <c r="B41" s="38">
        <f>F38</f>
        <v>-0.24500814841860566</v>
      </c>
      <c r="C41" s="17" t="s">
        <v>76</v>
      </c>
      <c r="D41" s="22" t="s">
        <v>71</v>
      </c>
      <c r="E41" s="6"/>
      <c r="F41" s="81" t="s">
        <v>114</v>
      </c>
    </row>
    <row r="42" spans="1:7" x14ac:dyDescent="0.25">
      <c r="E42" s="22" t="s">
        <v>73</v>
      </c>
      <c r="F42" s="23">
        <v>44414</v>
      </c>
    </row>
    <row r="43" spans="1:7" x14ac:dyDescent="0.25">
      <c r="A43" s="4"/>
    </row>
    <row r="44" spans="1:7" x14ac:dyDescent="0.25">
      <c r="A44" s="6" t="s">
        <v>68</v>
      </c>
    </row>
    <row r="45" spans="1:7" x14ac:dyDescent="0.25">
      <c r="A45" s="16" t="s">
        <v>79</v>
      </c>
      <c r="E45" s="5" t="s">
        <v>80</v>
      </c>
    </row>
    <row r="46" spans="1:7" x14ac:dyDescent="0.25">
      <c r="A46" s="4"/>
    </row>
    <row r="47" spans="1:7" x14ac:dyDescent="0.25">
      <c r="A47" s="5" t="s">
        <v>47</v>
      </c>
      <c r="E47" s="5" t="s">
        <v>77</v>
      </c>
    </row>
  </sheetData>
  <pageMargins left="0.7" right="0.7" top="0.75" bottom="0.75" header="0.3" footer="0.3"/>
  <pageSetup scale="5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237AC-A50D-4AD5-937E-A49EAD24591B}">
  <sheetPr>
    <pageSetUpPr fitToPage="1"/>
  </sheetPr>
  <dimension ref="A1:J27"/>
  <sheetViews>
    <sheetView workbookViewId="0">
      <selection sqref="A1:XFD1048576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9.88671875" bestFit="1" customWidth="1"/>
  </cols>
  <sheetData>
    <row r="1" spans="1:10" ht="15.75" x14ac:dyDescent="0.25">
      <c r="A1" s="24"/>
      <c r="B1" s="24"/>
      <c r="C1" s="24"/>
      <c r="D1" s="24"/>
      <c r="E1" s="24"/>
      <c r="F1" s="24"/>
      <c r="G1" s="24"/>
      <c r="H1" s="24" t="s">
        <v>48</v>
      </c>
      <c r="I1" s="24"/>
    </row>
    <row r="2" spans="1:10" ht="15.75" x14ac:dyDescent="0.25">
      <c r="A2" s="24"/>
      <c r="B2" s="24"/>
      <c r="C2" s="24"/>
      <c r="D2" s="24"/>
      <c r="E2" s="24"/>
      <c r="F2" s="24"/>
      <c r="G2" s="24"/>
      <c r="H2" s="24" t="s">
        <v>49</v>
      </c>
      <c r="I2" s="24"/>
    </row>
    <row r="3" spans="1:10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15.75" x14ac:dyDescent="0.25">
      <c r="A5" s="24"/>
      <c r="B5" s="24"/>
      <c r="C5" s="24" t="s">
        <v>50</v>
      </c>
      <c r="D5" s="24"/>
      <c r="E5" s="24"/>
      <c r="F5" s="24"/>
      <c r="G5" s="24"/>
      <c r="H5" s="24"/>
      <c r="I5" s="24"/>
    </row>
    <row r="6" spans="1:10" ht="15.75" x14ac:dyDescent="0.25">
      <c r="A6" s="24"/>
      <c r="B6" s="24" t="s">
        <v>51</v>
      </c>
      <c r="C6" s="24"/>
      <c r="D6" s="24"/>
      <c r="E6" s="24"/>
      <c r="F6" s="24"/>
      <c r="G6" s="24"/>
      <c r="H6" s="24"/>
      <c r="I6" s="24"/>
    </row>
    <row r="7" spans="1:10" ht="15.75" x14ac:dyDescent="0.25">
      <c r="A7" s="24"/>
      <c r="B7" s="24" t="s">
        <v>52</v>
      </c>
      <c r="C7" s="24"/>
      <c r="D7" s="24"/>
      <c r="E7" s="24"/>
      <c r="F7" s="24"/>
      <c r="G7" s="24"/>
      <c r="H7" s="24"/>
      <c r="I7" s="24"/>
    </row>
    <row r="8" spans="1:10" ht="15.75" x14ac:dyDescent="0.25">
      <c r="A8" s="24"/>
      <c r="B8" s="24"/>
      <c r="C8" s="2" t="s">
        <v>75</v>
      </c>
      <c r="D8" s="82" t="s">
        <v>113</v>
      </c>
      <c r="E8" s="24"/>
      <c r="F8" s="24"/>
      <c r="G8" s="24"/>
      <c r="H8" s="24"/>
      <c r="I8" s="24"/>
    </row>
    <row r="9" spans="1:10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10" ht="15.75" x14ac:dyDescent="0.25">
      <c r="A10" s="24"/>
      <c r="B10" s="26" t="s">
        <v>53</v>
      </c>
      <c r="C10" s="24"/>
      <c r="D10" s="26" t="s">
        <v>54</v>
      </c>
      <c r="E10" s="24"/>
      <c r="F10" s="24" t="s">
        <v>55</v>
      </c>
      <c r="G10" s="24"/>
      <c r="H10" s="26" t="s">
        <v>56</v>
      </c>
      <c r="I10" s="24"/>
    </row>
    <row r="11" spans="1:10" ht="15.75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0" ht="15.75" x14ac:dyDescent="0.25">
      <c r="A12" s="24"/>
      <c r="B12" s="25" t="s">
        <v>57</v>
      </c>
      <c r="C12" s="24"/>
      <c r="D12" s="27" t="s">
        <v>1</v>
      </c>
      <c r="E12" s="24"/>
      <c r="F12" s="25" t="s">
        <v>58</v>
      </c>
      <c r="G12" s="24"/>
      <c r="H12" s="25" t="s">
        <v>59</v>
      </c>
      <c r="I12" s="24"/>
    </row>
    <row r="13" spans="1:10" ht="15.75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10" ht="15.75" x14ac:dyDescent="0.25">
      <c r="A14" s="2" t="s">
        <v>60</v>
      </c>
      <c r="B14" s="28">
        <v>513011105</v>
      </c>
      <c r="C14" s="24"/>
      <c r="D14" s="28">
        <v>486871022</v>
      </c>
      <c r="E14" s="24"/>
      <c r="F14" s="24"/>
      <c r="G14" s="24"/>
      <c r="H14" s="28">
        <f>B14-D14</f>
        <v>26140083</v>
      </c>
      <c r="I14" s="24"/>
      <c r="J14" s="39"/>
    </row>
    <row r="15" spans="1:10" ht="15.75" x14ac:dyDescent="0.25">
      <c r="A15" s="2" t="s">
        <v>61</v>
      </c>
      <c r="B15" s="28">
        <v>40328963</v>
      </c>
      <c r="C15" s="24"/>
      <c r="D15" s="28">
        <v>41965222</v>
      </c>
      <c r="E15" s="24"/>
      <c r="F15" s="24"/>
      <c r="G15" s="24"/>
      <c r="H15" s="28">
        <f t="shared" ref="H15:H16" si="0">B15-D15</f>
        <v>-1636259</v>
      </c>
      <c r="I15" s="24"/>
    </row>
    <row r="16" spans="1:10" ht="15.75" x14ac:dyDescent="0.25">
      <c r="A16" s="2" t="s">
        <v>62</v>
      </c>
      <c r="B16" s="29">
        <v>43656962</v>
      </c>
      <c r="C16" s="24"/>
      <c r="D16" s="29">
        <v>43904056</v>
      </c>
      <c r="E16" s="24"/>
      <c r="F16" s="24"/>
      <c r="G16" s="24"/>
      <c r="H16" s="28">
        <f t="shared" si="0"/>
        <v>-247094</v>
      </c>
      <c r="I16" s="24"/>
    </row>
    <row r="17" spans="1:9" ht="16.5" thickBot="1" x14ac:dyDescent="0.3">
      <c r="A17" s="2" t="s">
        <v>63</v>
      </c>
      <c r="B17" s="30">
        <f>B14-B15+B16</f>
        <v>516339104</v>
      </c>
      <c r="C17" s="24"/>
      <c r="D17" s="30">
        <f>D14-D15+D16</f>
        <v>488809856</v>
      </c>
      <c r="E17" s="24"/>
      <c r="F17" s="24"/>
      <c r="G17" s="24"/>
      <c r="H17" s="30">
        <f>B17-D17</f>
        <v>27529248</v>
      </c>
      <c r="I17" s="24"/>
    </row>
    <row r="18" spans="1:9" ht="16.5" thickTop="1" x14ac:dyDescent="0.25">
      <c r="A18" s="24"/>
      <c r="B18" s="31"/>
      <c r="C18" s="24"/>
      <c r="D18" s="31"/>
      <c r="E18" s="24"/>
      <c r="F18" s="24"/>
      <c r="G18" s="24"/>
      <c r="H18" s="31"/>
      <c r="I18" s="24"/>
    </row>
    <row r="19" spans="1:9" ht="15.75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32" t="s">
        <v>56</v>
      </c>
      <c r="B21" s="33">
        <f>H17</f>
        <v>27529248</v>
      </c>
      <c r="C21" s="2" t="s">
        <v>64</v>
      </c>
      <c r="D21" s="33">
        <f>B17</f>
        <v>516339104</v>
      </c>
      <c r="E21" s="34" t="s">
        <v>18</v>
      </c>
      <c r="F21" s="58">
        <f>H17/B17</f>
        <v>5.3316217553028872E-2</v>
      </c>
      <c r="G21" s="24" t="s">
        <v>65</v>
      </c>
      <c r="H21" s="24"/>
      <c r="I21" s="24"/>
    </row>
    <row r="22" spans="1:9" ht="15.75" x14ac:dyDescent="0.25">
      <c r="A22" s="24"/>
      <c r="B22" s="24"/>
      <c r="C22" s="24"/>
      <c r="D22" s="24"/>
      <c r="E22" s="24"/>
      <c r="F22" s="24"/>
      <c r="G22" s="24" t="s">
        <v>66</v>
      </c>
      <c r="H22" s="24"/>
      <c r="I22" s="24"/>
    </row>
    <row r="27" spans="1:9" x14ac:dyDescent="0.2">
      <c r="H27" s="1"/>
    </row>
  </sheetData>
  <pageMargins left="0.7" right="0.7" top="0.75" bottom="0.75" header="0.3" footer="0.3"/>
  <pageSetup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5EE42-20FE-4102-BE1E-A14F66E14075}">
  <sheetPr>
    <pageSetUpPr fitToPage="1"/>
  </sheetPr>
  <dimension ref="A1:G47"/>
  <sheetViews>
    <sheetView zoomScale="75" zoomScaleNormal="75" workbookViewId="0">
      <selection activeCell="F26" sqref="F26"/>
    </sheetView>
  </sheetViews>
  <sheetFormatPr defaultRowHeight="18" x14ac:dyDescent="0.25"/>
  <cols>
    <col min="1" max="1" width="51.5546875" style="5" customWidth="1"/>
    <col min="2" max="2" width="16.77734375" style="5" customWidth="1"/>
    <col min="3" max="3" width="1.44140625" style="5" customWidth="1"/>
    <col min="4" max="4" width="12.5546875" style="5" customWidth="1"/>
    <col min="5" max="5" width="46.6640625" style="5" customWidth="1"/>
    <col min="6" max="6" width="20.77734375" style="5" bestFit="1" customWidth="1"/>
    <col min="7" max="7" width="2" style="5" bestFit="1" customWidth="1"/>
    <col min="8" max="12" width="8.88671875" style="5"/>
    <col min="13" max="13" width="10.77734375" style="5" bestFit="1" customWidth="1"/>
    <col min="14" max="14" width="15.21875" style="5" bestFit="1" customWidth="1"/>
    <col min="15" max="16384" width="8.88671875" style="5"/>
  </cols>
  <sheetData>
    <row r="1" spans="1:6" x14ac:dyDescent="0.25">
      <c r="A1" s="3" t="s">
        <v>14</v>
      </c>
      <c r="B1" s="4"/>
      <c r="C1" s="4"/>
      <c r="D1" s="4"/>
      <c r="E1" s="51"/>
      <c r="F1" s="14" t="s">
        <v>15</v>
      </c>
    </row>
    <row r="2" spans="1:6" ht="18.75" x14ac:dyDescent="0.3">
      <c r="A2" s="4"/>
      <c r="E2" s="40"/>
      <c r="F2" s="14" t="s">
        <v>16</v>
      </c>
    </row>
    <row r="3" spans="1:6" x14ac:dyDescent="0.25">
      <c r="A3" s="4"/>
    </row>
    <row r="4" spans="1:6" x14ac:dyDescent="0.25">
      <c r="A4" s="6" t="s">
        <v>69</v>
      </c>
      <c r="B4" s="6"/>
      <c r="C4" s="6"/>
      <c r="D4" s="6"/>
      <c r="E4" s="6" t="s">
        <v>72</v>
      </c>
      <c r="F4" s="6"/>
    </row>
    <row r="5" spans="1:6" ht="18.75" thickBot="1" x14ac:dyDescent="0.3">
      <c r="A5" s="43"/>
      <c r="B5" s="43"/>
      <c r="C5" s="43"/>
      <c r="D5" s="43"/>
      <c r="E5" s="43"/>
      <c r="F5" s="43"/>
    </row>
    <row r="6" spans="1:6" x14ac:dyDescent="0.25">
      <c r="A6" s="4"/>
    </row>
    <row r="7" spans="1:6" x14ac:dyDescent="0.25">
      <c r="A7" s="5" t="s">
        <v>70</v>
      </c>
      <c r="B7" s="79" t="s">
        <v>113</v>
      </c>
      <c r="E7" s="5" t="s">
        <v>78</v>
      </c>
      <c r="F7" s="79" t="s">
        <v>115</v>
      </c>
    </row>
    <row r="8" spans="1:6" x14ac:dyDescent="0.25">
      <c r="A8" s="4"/>
    </row>
    <row r="9" spans="1:6" x14ac:dyDescent="0.25">
      <c r="A9" s="6" t="s">
        <v>84</v>
      </c>
      <c r="B9" s="35"/>
      <c r="C9" s="35"/>
      <c r="E9" s="47" t="s">
        <v>17</v>
      </c>
      <c r="F9" s="47"/>
    </row>
    <row r="10" spans="1:6" ht="18.75" thickBot="1" x14ac:dyDescent="0.3">
      <c r="A10" s="41" t="s">
        <v>83</v>
      </c>
      <c r="B10" s="35">
        <v>47597519</v>
      </c>
      <c r="C10" s="35"/>
      <c r="E10" s="41" t="s">
        <v>19</v>
      </c>
      <c r="F10" s="53">
        <v>-166097</v>
      </c>
    </row>
    <row r="11" spans="1:6" ht="18.75" thickTop="1" x14ac:dyDescent="0.25">
      <c r="A11" s="41" t="s">
        <v>81</v>
      </c>
      <c r="B11" s="44">
        <v>433131</v>
      </c>
      <c r="C11" s="35"/>
      <c r="E11" s="47"/>
      <c r="F11" s="54"/>
    </row>
    <row r="12" spans="1:6" x14ac:dyDescent="0.25">
      <c r="A12" s="41" t="s">
        <v>82</v>
      </c>
      <c r="B12" s="35">
        <f>SUM(B10:B11)</f>
        <v>48030650</v>
      </c>
      <c r="C12" s="35"/>
      <c r="E12" s="41" t="s">
        <v>21</v>
      </c>
      <c r="F12" s="55">
        <v>22195.23</v>
      </c>
    </row>
    <row r="13" spans="1:6" x14ac:dyDescent="0.25">
      <c r="A13" s="41"/>
      <c r="B13" s="35"/>
      <c r="C13" s="35"/>
      <c r="E13" s="47" t="s">
        <v>23</v>
      </c>
      <c r="F13" s="56"/>
    </row>
    <row r="14" spans="1:6" x14ac:dyDescent="0.25">
      <c r="A14" s="41"/>
      <c r="B14" s="35"/>
      <c r="C14" s="35"/>
      <c r="E14" s="47"/>
      <c r="F14" s="54"/>
    </row>
    <row r="15" spans="1:6" x14ac:dyDescent="0.25">
      <c r="A15" s="42"/>
      <c r="B15" s="15"/>
      <c r="C15" s="9"/>
      <c r="E15" s="47" t="s">
        <v>25</v>
      </c>
      <c r="F15" s="47"/>
    </row>
    <row r="16" spans="1:6" ht="18.75" thickBot="1" x14ac:dyDescent="0.3">
      <c r="A16" s="4"/>
      <c r="B16" s="12"/>
      <c r="E16" s="41" t="s">
        <v>88</v>
      </c>
      <c r="F16" s="53">
        <f>SUM(F10:F14)</f>
        <v>-143901.76999999999</v>
      </c>
    </row>
    <row r="17" spans="1:7" ht="18.75" thickTop="1" x14ac:dyDescent="0.25">
      <c r="A17" s="6" t="s">
        <v>20</v>
      </c>
      <c r="B17" s="12">
        <v>46010230</v>
      </c>
      <c r="C17" s="12"/>
      <c r="E17" s="47"/>
      <c r="F17" s="47"/>
    </row>
    <row r="18" spans="1:7" x14ac:dyDescent="0.25">
      <c r="A18" s="5" t="s">
        <v>22</v>
      </c>
      <c r="B18" s="45">
        <v>0</v>
      </c>
      <c r="C18" s="36"/>
      <c r="E18" s="41" t="s">
        <v>85</v>
      </c>
      <c r="F18" s="47"/>
    </row>
    <row r="19" spans="1:7" x14ac:dyDescent="0.25">
      <c r="A19" s="4"/>
      <c r="B19" s="15"/>
      <c r="C19" s="11"/>
      <c r="E19" s="41" t="s">
        <v>83</v>
      </c>
      <c r="F19" s="46">
        <v>47729843</v>
      </c>
    </row>
    <row r="20" spans="1:7" ht="18.75" thickBot="1" x14ac:dyDescent="0.3">
      <c r="A20" s="6" t="s">
        <v>24</v>
      </c>
      <c r="B20" s="20">
        <f>B17+B18</f>
        <v>46010230</v>
      </c>
      <c r="C20" s="35"/>
      <c r="E20" s="41" t="s">
        <v>81</v>
      </c>
      <c r="F20" s="52">
        <v>443681</v>
      </c>
    </row>
    <row r="21" spans="1:7" ht="18.75" thickTop="1" x14ac:dyDescent="0.25">
      <c r="A21" s="6"/>
      <c r="B21" s="35"/>
      <c r="C21" s="35"/>
      <c r="E21" s="41" t="s">
        <v>82</v>
      </c>
      <c r="F21" s="46">
        <f>F19+F20</f>
        <v>48173524</v>
      </c>
    </row>
    <row r="22" spans="1:7" x14ac:dyDescent="0.25">
      <c r="A22" s="5" t="s">
        <v>26</v>
      </c>
      <c r="C22" s="9"/>
      <c r="E22" s="47"/>
      <c r="F22" s="47"/>
    </row>
    <row r="23" spans="1:7" ht="18.75" thickBot="1" x14ac:dyDescent="0.3">
      <c r="A23" s="6" t="s">
        <v>90</v>
      </c>
      <c r="B23" s="20">
        <f>B12-B20</f>
        <v>2020420</v>
      </c>
      <c r="E23" s="47" t="s">
        <v>27</v>
      </c>
      <c r="F23" s="47"/>
    </row>
    <row r="24" spans="1:7" ht="18.75" thickTop="1" x14ac:dyDescent="0.25">
      <c r="A24" s="4"/>
      <c r="B24" s="11"/>
      <c r="C24" s="35"/>
      <c r="E24" s="41" t="s">
        <v>87</v>
      </c>
      <c r="F24" s="48">
        <f>F10/F19</f>
        <v>-3.4799402126673663E-3</v>
      </c>
    </row>
    <row r="25" spans="1:7" x14ac:dyDescent="0.25">
      <c r="A25" s="6" t="s">
        <v>28</v>
      </c>
      <c r="B25" s="13">
        <v>-4.45E-3</v>
      </c>
      <c r="C25" s="11"/>
      <c r="E25" s="47"/>
      <c r="F25" s="47"/>
    </row>
    <row r="26" spans="1:7" x14ac:dyDescent="0.25">
      <c r="A26" s="6" t="s">
        <v>30</v>
      </c>
      <c r="B26" s="7">
        <v>46010230</v>
      </c>
      <c r="E26" s="41" t="s">
        <v>29</v>
      </c>
      <c r="F26" s="57">
        <f>'1021-B'!F21</f>
        <v>4.7004248213344479E-2</v>
      </c>
    </row>
    <row r="27" spans="1:7" x14ac:dyDescent="0.25">
      <c r="A27" s="6" t="s">
        <v>32</v>
      </c>
      <c r="B27" s="21">
        <v>0</v>
      </c>
      <c r="C27" s="13"/>
      <c r="E27" s="5" t="s">
        <v>31</v>
      </c>
      <c r="F27" s="80" t="s">
        <v>113</v>
      </c>
    </row>
    <row r="28" spans="1:7" x14ac:dyDescent="0.25">
      <c r="A28" s="6" t="s">
        <v>34</v>
      </c>
      <c r="B28" s="9"/>
      <c r="C28" s="7"/>
      <c r="D28" s="7"/>
      <c r="E28" s="5" t="s">
        <v>33</v>
      </c>
    </row>
    <row r="29" spans="1:7" ht="18.75" thickBot="1" x14ac:dyDescent="0.3">
      <c r="A29" s="6" t="s">
        <v>35</v>
      </c>
      <c r="B29" s="20">
        <f>B26+B27</f>
        <v>46010230</v>
      </c>
      <c r="C29" s="35"/>
      <c r="D29" s="7"/>
      <c r="E29" s="6" t="s">
        <v>91</v>
      </c>
      <c r="F29" s="57">
        <f>B23/B12</f>
        <v>4.2065222935771224E-2</v>
      </c>
    </row>
    <row r="30" spans="1:7" ht="18.75" thickTop="1" x14ac:dyDescent="0.25">
      <c r="A30" s="8"/>
      <c r="B30" s="15"/>
      <c r="C30" s="9"/>
    </row>
    <row r="31" spans="1:7" x14ac:dyDescent="0.25">
      <c r="C31" s="35"/>
      <c r="D31" s="7"/>
      <c r="E31" s="47" t="s">
        <v>36</v>
      </c>
      <c r="F31" s="47"/>
      <c r="G31" s="47"/>
    </row>
    <row r="32" spans="1:7" x14ac:dyDescent="0.25">
      <c r="A32" s="5" t="s">
        <v>37</v>
      </c>
      <c r="C32" s="15"/>
      <c r="D32" s="7"/>
      <c r="E32" s="47"/>
      <c r="F32" s="47"/>
      <c r="G32" s="47"/>
    </row>
    <row r="33" spans="1:7" x14ac:dyDescent="0.25">
      <c r="A33" s="6" t="s">
        <v>39</v>
      </c>
      <c r="B33" s="10">
        <v>-182380.07</v>
      </c>
      <c r="C33" s="7"/>
      <c r="D33" s="7"/>
      <c r="E33" s="47" t="s">
        <v>38</v>
      </c>
      <c r="F33" s="47"/>
      <c r="G33" s="47"/>
    </row>
    <row r="34" spans="1:7" x14ac:dyDescent="0.25">
      <c r="A34" s="5" t="s">
        <v>41</v>
      </c>
      <c r="E34" s="41" t="s">
        <v>40</v>
      </c>
      <c r="F34" s="57">
        <f>1-F26</f>
        <v>0.95299575178665552</v>
      </c>
      <c r="G34" s="47"/>
    </row>
    <row r="35" spans="1:7" x14ac:dyDescent="0.25">
      <c r="A35" s="6" t="s">
        <v>43</v>
      </c>
      <c r="B35" s="19">
        <v>-204575.3</v>
      </c>
      <c r="C35" s="10"/>
      <c r="E35" s="47" t="s">
        <v>42</v>
      </c>
      <c r="F35" s="47"/>
      <c r="G35" s="47"/>
    </row>
    <row r="36" spans="1:7" x14ac:dyDescent="0.25">
      <c r="A36" s="8"/>
      <c r="B36" s="9"/>
      <c r="E36" s="41" t="s">
        <v>86</v>
      </c>
      <c r="F36" s="48">
        <f>F16/F19</f>
        <v>-3.0149223411440928E-3</v>
      </c>
      <c r="G36" s="47"/>
    </row>
    <row r="37" spans="1:7" x14ac:dyDescent="0.25">
      <c r="A37" s="6" t="s">
        <v>45</v>
      </c>
      <c r="C37" s="37"/>
      <c r="E37" s="41" t="s">
        <v>44</v>
      </c>
      <c r="F37" s="48">
        <f>F36/F34</f>
        <v>-3.1636262129099554E-3</v>
      </c>
      <c r="G37" s="47"/>
    </row>
    <row r="38" spans="1:7" ht="18.75" thickBot="1" x14ac:dyDescent="0.3">
      <c r="A38" s="6" t="s">
        <v>46</v>
      </c>
      <c r="B38" s="18">
        <f>B33-B35</f>
        <v>22195.229999999981</v>
      </c>
      <c r="C38" s="9"/>
      <c r="E38" s="41" t="s">
        <v>89</v>
      </c>
      <c r="F38" s="49">
        <f>F37*100</f>
        <v>-0.31636262129099552</v>
      </c>
      <c r="G38" s="50" t="s">
        <v>76</v>
      </c>
    </row>
    <row r="39" spans="1:7" ht="18.75" thickTop="1" x14ac:dyDescent="0.25">
      <c r="E39" s="47"/>
      <c r="F39" s="47"/>
      <c r="G39" s="47"/>
    </row>
    <row r="40" spans="1:7" x14ac:dyDescent="0.25">
      <c r="A40" s="4"/>
      <c r="B40" s="11"/>
      <c r="C40" s="11"/>
    </row>
    <row r="41" spans="1:7" x14ac:dyDescent="0.25">
      <c r="A41" s="6" t="s">
        <v>67</v>
      </c>
      <c r="B41" s="38">
        <f>F38</f>
        <v>-0.31636262129099552</v>
      </c>
      <c r="C41" s="17" t="s">
        <v>76</v>
      </c>
      <c r="D41" s="22" t="s">
        <v>71</v>
      </c>
      <c r="E41" s="6"/>
      <c r="F41" s="81" t="s">
        <v>116</v>
      </c>
    </row>
    <row r="42" spans="1:7" x14ac:dyDescent="0.25">
      <c r="E42" s="22" t="s">
        <v>73</v>
      </c>
      <c r="F42" s="23">
        <v>44447</v>
      </c>
    </row>
    <row r="43" spans="1:7" x14ac:dyDescent="0.25">
      <c r="A43" s="4"/>
    </row>
    <row r="44" spans="1:7" x14ac:dyDescent="0.25">
      <c r="A44" s="6" t="s">
        <v>68</v>
      </c>
    </row>
    <row r="45" spans="1:7" x14ac:dyDescent="0.25">
      <c r="A45" s="16" t="s">
        <v>79</v>
      </c>
      <c r="E45" s="5" t="s">
        <v>80</v>
      </c>
    </row>
    <row r="46" spans="1:7" x14ac:dyDescent="0.25">
      <c r="A46" s="4"/>
    </row>
    <row r="47" spans="1:7" x14ac:dyDescent="0.25">
      <c r="A47" s="5" t="s">
        <v>47</v>
      </c>
      <c r="E47" s="5" t="s">
        <v>77</v>
      </c>
    </row>
  </sheetData>
  <pageMargins left="0.7" right="0.7" top="0.75" bottom="0.75" header="0.3" footer="0.3"/>
  <pageSetup scale="5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989EB-AD99-4D8C-94C0-84D3A13D239A}">
  <sheetPr>
    <pageSetUpPr fitToPage="1"/>
  </sheetPr>
  <dimension ref="A1:J27"/>
  <sheetViews>
    <sheetView workbookViewId="0">
      <selection activeCell="D15" sqref="D15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9.88671875" bestFit="1" customWidth="1"/>
  </cols>
  <sheetData>
    <row r="1" spans="1:10" ht="15.75" x14ac:dyDescent="0.25">
      <c r="A1" s="24"/>
      <c r="B1" s="24"/>
      <c r="C1" s="24"/>
      <c r="D1" s="24"/>
      <c r="E1" s="24"/>
      <c r="F1" s="24"/>
      <c r="G1" s="24"/>
      <c r="H1" s="24" t="s">
        <v>48</v>
      </c>
      <c r="I1" s="24"/>
    </row>
    <row r="2" spans="1:10" ht="15.75" x14ac:dyDescent="0.25">
      <c r="A2" s="24"/>
      <c r="B2" s="24"/>
      <c r="C2" s="24"/>
      <c r="D2" s="24"/>
      <c r="E2" s="24"/>
      <c r="F2" s="24"/>
      <c r="G2" s="24"/>
      <c r="H2" s="24" t="s">
        <v>49</v>
      </c>
      <c r="I2" s="24"/>
    </row>
    <row r="3" spans="1:10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15.75" x14ac:dyDescent="0.25">
      <c r="A5" s="24"/>
      <c r="B5" s="24"/>
      <c r="C5" s="24" t="s">
        <v>50</v>
      </c>
      <c r="D5" s="24"/>
      <c r="E5" s="24"/>
      <c r="F5" s="24"/>
      <c r="G5" s="24"/>
      <c r="H5" s="24"/>
      <c r="I5" s="24"/>
    </row>
    <row r="6" spans="1:10" ht="15.75" x14ac:dyDescent="0.25">
      <c r="A6" s="24"/>
      <c r="B6" s="24" t="s">
        <v>51</v>
      </c>
      <c r="C6" s="24"/>
      <c r="D6" s="24"/>
      <c r="E6" s="24"/>
      <c r="F6" s="24"/>
      <c r="G6" s="24"/>
      <c r="H6" s="24"/>
      <c r="I6" s="24"/>
    </row>
    <row r="7" spans="1:10" ht="15.75" x14ac:dyDescent="0.25">
      <c r="A7" s="24"/>
      <c r="B7" s="24" t="s">
        <v>52</v>
      </c>
      <c r="C7" s="24"/>
      <c r="D7" s="24"/>
      <c r="E7" s="24"/>
      <c r="F7" s="24"/>
      <c r="G7" s="24"/>
      <c r="H7" s="24"/>
      <c r="I7" s="24"/>
    </row>
    <row r="8" spans="1:10" ht="15.75" x14ac:dyDescent="0.25">
      <c r="A8" s="24"/>
      <c r="B8" s="24"/>
      <c r="C8" s="2" t="s">
        <v>75</v>
      </c>
      <c r="D8" s="82" t="s">
        <v>115</v>
      </c>
      <c r="E8" s="24"/>
      <c r="F8" s="24"/>
      <c r="G8" s="24"/>
      <c r="H8" s="24"/>
      <c r="I8" s="24"/>
    </row>
    <row r="9" spans="1:10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10" ht="15.75" x14ac:dyDescent="0.25">
      <c r="A10" s="24"/>
      <c r="B10" s="26" t="s">
        <v>53</v>
      </c>
      <c r="C10" s="24"/>
      <c r="D10" s="26" t="s">
        <v>54</v>
      </c>
      <c r="E10" s="24"/>
      <c r="F10" s="24" t="s">
        <v>55</v>
      </c>
      <c r="G10" s="24"/>
      <c r="H10" s="26" t="s">
        <v>56</v>
      </c>
      <c r="I10" s="24"/>
    </row>
    <row r="11" spans="1:10" ht="15.75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0" ht="15.75" x14ac:dyDescent="0.25">
      <c r="A12" s="24"/>
      <c r="B12" s="25" t="s">
        <v>57</v>
      </c>
      <c r="C12" s="24"/>
      <c r="D12" s="27" t="s">
        <v>1</v>
      </c>
      <c r="E12" s="24"/>
      <c r="F12" s="25" t="s">
        <v>58</v>
      </c>
      <c r="G12" s="24"/>
      <c r="H12" s="25" t="s">
        <v>59</v>
      </c>
      <c r="I12" s="24"/>
    </row>
    <row r="13" spans="1:10" ht="15.75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10" ht="15.75" x14ac:dyDescent="0.25">
      <c r="A14" s="2" t="s">
        <v>60</v>
      </c>
      <c r="B14" s="28">
        <v>516339104</v>
      </c>
      <c r="C14" s="24"/>
      <c r="D14" s="28">
        <v>488809856</v>
      </c>
      <c r="E14" s="24"/>
      <c r="F14" s="24"/>
      <c r="G14" s="24"/>
      <c r="H14" s="28">
        <f>B14-D14</f>
        <v>27529248</v>
      </c>
      <c r="I14" s="24"/>
      <c r="J14" s="39"/>
    </row>
    <row r="15" spans="1:10" ht="15.75" x14ac:dyDescent="0.25">
      <c r="A15" s="2" t="s">
        <v>61</v>
      </c>
      <c r="B15" s="28">
        <v>50374617</v>
      </c>
      <c r="C15" s="24"/>
      <c r="D15" s="28">
        <v>44984904</v>
      </c>
      <c r="E15" s="24"/>
      <c r="F15" s="24"/>
      <c r="G15" s="24"/>
      <c r="H15" s="28">
        <f t="shared" ref="H15:H16" si="0">B15-D15</f>
        <v>5389713</v>
      </c>
      <c r="I15" s="24"/>
    </row>
    <row r="16" spans="1:10" ht="15.75" x14ac:dyDescent="0.25">
      <c r="A16" s="2" t="s">
        <v>62</v>
      </c>
      <c r="B16" s="29">
        <v>48030650</v>
      </c>
      <c r="C16" s="24"/>
      <c r="D16" s="29">
        <v>46010230</v>
      </c>
      <c r="E16" s="24"/>
      <c r="F16" s="24"/>
      <c r="G16" s="24"/>
      <c r="H16" s="28">
        <f t="shared" si="0"/>
        <v>2020420</v>
      </c>
      <c r="I16" s="24"/>
    </row>
    <row r="17" spans="1:9" ht="16.5" thickBot="1" x14ac:dyDescent="0.3">
      <c r="A17" s="2" t="s">
        <v>63</v>
      </c>
      <c r="B17" s="30">
        <f>B14-B15+B16</f>
        <v>513995137</v>
      </c>
      <c r="C17" s="24"/>
      <c r="D17" s="30">
        <f>D14-D15+D16</f>
        <v>489835182</v>
      </c>
      <c r="E17" s="24"/>
      <c r="F17" s="24"/>
      <c r="G17" s="24"/>
      <c r="H17" s="30">
        <f>B17-D17</f>
        <v>24159955</v>
      </c>
      <c r="I17" s="24"/>
    </row>
    <row r="18" spans="1:9" ht="16.5" thickTop="1" x14ac:dyDescent="0.25">
      <c r="A18" s="24"/>
      <c r="B18" s="31"/>
      <c r="C18" s="24"/>
      <c r="D18" s="31"/>
      <c r="E18" s="24"/>
      <c r="F18" s="24"/>
      <c r="G18" s="24"/>
      <c r="H18" s="31"/>
      <c r="I18" s="24"/>
    </row>
    <row r="19" spans="1:9" ht="15.75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32" t="s">
        <v>56</v>
      </c>
      <c r="B21" s="33">
        <f>H17</f>
        <v>24159955</v>
      </c>
      <c r="C21" s="2" t="s">
        <v>64</v>
      </c>
      <c r="D21" s="33">
        <f>B17</f>
        <v>513995137</v>
      </c>
      <c r="E21" s="34" t="s">
        <v>18</v>
      </c>
      <c r="F21" s="58">
        <f>H17/B17</f>
        <v>4.7004248213344479E-2</v>
      </c>
      <c r="G21" s="24" t="s">
        <v>65</v>
      </c>
      <c r="H21" s="24"/>
      <c r="I21" s="24"/>
    </row>
    <row r="22" spans="1:9" ht="15.75" x14ac:dyDescent="0.25">
      <c r="A22" s="24"/>
      <c r="B22" s="24"/>
      <c r="C22" s="24"/>
      <c r="D22" s="24"/>
      <c r="E22" s="24"/>
      <c r="F22" s="24"/>
      <c r="G22" s="24" t="s">
        <v>66</v>
      </c>
      <c r="H22" s="24"/>
      <c r="I22" s="24"/>
    </row>
    <row r="27" spans="1:9" x14ac:dyDescent="0.2">
      <c r="H27" s="1"/>
    </row>
  </sheetData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7"/>
  <sheetViews>
    <sheetView zoomScale="75" zoomScaleNormal="75" workbookViewId="0">
      <selection activeCell="F26" sqref="F26"/>
    </sheetView>
  </sheetViews>
  <sheetFormatPr defaultRowHeight="18" x14ac:dyDescent="0.25"/>
  <cols>
    <col min="1" max="1" width="51.5546875" style="5" customWidth="1"/>
    <col min="2" max="2" width="16.77734375" style="5" customWidth="1"/>
    <col min="3" max="3" width="1.44140625" style="5" customWidth="1"/>
    <col min="4" max="4" width="12.5546875" style="5" customWidth="1"/>
    <col min="5" max="5" width="46.6640625" style="5" customWidth="1"/>
    <col min="6" max="6" width="20.77734375" style="5" bestFit="1" customWidth="1"/>
    <col min="7" max="7" width="2" style="5" bestFit="1" customWidth="1"/>
    <col min="8" max="12" width="8.88671875" style="5"/>
    <col min="13" max="13" width="10.77734375" style="5" bestFit="1" customWidth="1"/>
    <col min="14" max="14" width="15.21875" style="5" bestFit="1" customWidth="1"/>
    <col min="15" max="16384" width="8.88671875" style="5"/>
  </cols>
  <sheetData>
    <row r="1" spans="1:6" x14ac:dyDescent="0.25">
      <c r="A1" s="3" t="s">
        <v>14</v>
      </c>
      <c r="B1" s="4"/>
      <c r="C1" s="4"/>
      <c r="D1" s="4"/>
      <c r="E1" s="51"/>
      <c r="F1" s="14" t="s">
        <v>15</v>
      </c>
    </row>
    <row r="2" spans="1:6" ht="18.75" x14ac:dyDescent="0.3">
      <c r="A2" s="4"/>
      <c r="E2" s="40"/>
      <c r="F2" s="14" t="s">
        <v>16</v>
      </c>
    </row>
    <row r="3" spans="1:6" x14ac:dyDescent="0.25">
      <c r="A3" s="4"/>
    </row>
    <row r="4" spans="1:6" x14ac:dyDescent="0.25">
      <c r="A4" s="6" t="s">
        <v>69</v>
      </c>
      <c r="B4" s="6"/>
      <c r="C4" s="6"/>
      <c r="D4" s="6"/>
      <c r="E4" s="6" t="s">
        <v>72</v>
      </c>
      <c r="F4" s="6"/>
    </row>
    <row r="5" spans="1:6" ht="18.75" thickBot="1" x14ac:dyDescent="0.3">
      <c r="A5" s="43"/>
      <c r="B5" s="43"/>
      <c r="C5" s="43"/>
      <c r="D5" s="43"/>
      <c r="E5" s="43"/>
      <c r="F5" s="43"/>
    </row>
    <row r="6" spans="1:6" x14ac:dyDescent="0.25">
      <c r="A6" s="4"/>
    </row>
    <row r="7" spans="1:6" x14ac:dyDescent="0.25">
      <c r="A7" s="5" t="s">
        <v>70</v>
      </c>
      <c r="B7" s="79" t="s">
        <v>92</v>
      </c>
      <c r="E7" s="5" t="s">
        <v>78</v>
      </c>
      <c r="F7" s="79" t="s">
        <v>93</v>
      </c>
    </row>
    <row r="8" spans="1:6" x14ac:dyDescent="0.25">
      <c r="A8" s="4"/>
    </row>
    <row r="9" spans="1:6" x14ac:dyDescent="0.25">
      <c r="A9" s="6" t="s">
        <v>84</v>
      </c>
      <c r="B9" s="35"/>
      <c r="C9" s="35"/>
      <c r="E9" s="47" t="s">
        <v>17</v>
      </c>
      <c r="F9" s="47"/>
    </row>
    <row r="10" spans="1:6" ht="18.75" thickBot="1" x14ac:dyDescent="0.3">
      <c r="A10" s="41" t="s">
        <v>83</v>
      </c>
      <c r="B10" s="35">
        <v>37601087</v>
      </c>
      <c r="C10" s="35"/>
      <c r="E10" s="41" t="s">
        <v>19</v>
      </c>
      <c r="F10" s="53">
        <v>-250029</v>
      </c>
    </row>
    <row r="11" spans="1:6" ht="18.75" thickTop="1" x14ac:dyDescent="0.25">
      <c r="A11" s="41" t="s">
        <v>81</v>
      </c>
      <c r="B11" s="44">
        <v>559222</v>
      </c>
      <c r="C11" s="35"/>
      <c r="E11" s="47"/>
      <c r="F11" s="54"/>
    </row>
    <row r="12" spans="1:6" x14ac:dyDescent="0.25">
      <c r="A12" s="41" t="s">
        <v>82</v>
      </c>
      <c r="B12" s="35">
        <f>SUM(B10:B11)</f>
        <v>38160309</v>
      </c>
      <c r="C12" s="35"/>
      <c r="E12" s="41" t="s">
        <v>21</v>
      </c>
      <c r="F12" s="55">
        <f>B38</f>
        <v>75251.280000000028</v>
      </c>
    </row>
    <row r="13" spans="1:6" x14ac:dyDescent="0.25">
      <c r="A13" s="41"/>
      <c r="B13" s="35"/>
      <c r="C13" s="35"/>
      <c r="E13" s="47" t="s">
        <v>23</v>
      </c>
      <c r="F13" s="56"/>
    </row>
    <row r="14" spans="1:6" x14ac:dyDescent="0.25">
      <c r="A14" s="41"/>
      <c r="B14" s="35"/>
      <c r="C14" s="35"/>
      <c r="E14" s="47"/>
      <c r="F14" s="54"/>
    </row>
    <row r="15" spans="1:6" x14ac:dyDescent="0.25">
      <c r="A15" s="42"/>
      <c r="B15" s="15"/>
      <c r="C15" s="9"/>
      <c r="E15" s="47" t="s">
        <v>25</v>
      </c>
      <c r="F15" s="47"/>
    </row>
    <row r="16" spans="1:6" ht="18.75" thickBot="1" x14ac:dyDescent="0.3">
      <c r="A16" s="4"/>
      <c r="B16" s="12"/>
      <c r="E16" s="41" t="s">
        <v>88</v>
      </c>
      <c r="F16" s="53">
        <f>SUM(F10:F14)</f>
        <v>-174777.71999999997</v>
      </c>
    </row>
    <row r="17" spans="1:7" ht="18.75" thickTop="1" x14ac:dyDescent="0.25">
      <c r="A17" s="6" t="s">
        <v>20</v>
      </c>
      <c r="B17" s="12">
        <v>41090538</v>
      </c>
      <c r="C17" s="12"/>
      <c r="E17" s="47"/>
      <c r="F17" s="47"/>
    </row>
    <row r="18" spans="1:7" x14ac:dyDescent="0.25">
      <c r="A18" s="5" t="s">
        <v>22</v>
      </c>
      <c r="B18" s="45">
        <v>0</v>
      </c>
      <c r="C18" s="36"/>
      <c r="E18" s="41" t="s">
        <v>85</v>
      </c>
      <c r="F18" s="47"/>
    </row>
    <row r="19" spans="1:7" x14ac:dyDescent="0.25">
      <c r="A19" s="4"/>
      <c r="B19" s="15"/>
      <c r="C19" s="11"/>
      <c r="E19" s="41" t="s">
        <v>83</v>
      </c>
      <c r="F19" s="46">
        <v>50307653</v>
      </c>
    </row>
    <row r="20" spans="1:7" ht="18.75" thickBot="1" x14ac:dyDescent="0.3">
      <c r="A20" s="6" t="s">
        <v>24</v>
      </c>
      <c r="B20" s="20">
        <f>B17+B18</f>
        <v>41090538</v>
      </c>
      <c r="C20" s="35"/>
      <c r="E20" s="41" t="s">
        <v>81</v>
      </c>
      <c r="F20" s="52">
        <v>573551</v>
      </c>
    </row>
    <row r="21" spans="1:7" ht="18.75" thickTop="1" x14ac:dyDescent="0.25">
      <c r="A21" s="6"/>
      <c r="B21" s="35"/>
      <c r="C21" s="35"/>
      <c r="E21" s="41" t="s">
        <v>82</v>
      </c>
      <c r="F21" s="46">
        <f>F19+F20</f>
        <v>50881204</v>
      </c>
    </row>
    <row r="22" spans="1:7" x14ac:dyDescent="0.25">
      <c r="A22" s="5" t="s">
        <v>26</v>
      </c>
      <c r="C22" s="9"/>
      <c r="E22" s="47"/>
      <c r="F22" s="47"/>
    </row>
    <row r="23" spans="1:7" ht="18.75" thickBot="1" x14ac:dyDescent="0.3">
      <c r="A23" s="6" t="s">
        <v>90</v>
      </c>
      <c r="B23" s="20">
        <f>B12-B20</f>
        <v>-2930229</v>
      </c>
      <c r="E23" s="47" t="s">
        <v>27</v>
      </c>
      <c r="F23" s="47"/>
    </row>
    <row r="24" spans="1:7" ht="18.75" thickTop="1" x14ac:dyDescent="0.25">
      <c r="A24" s="4"/>
      <c r="B24" s="11"/>
      <c r="C24" s="35"/>
      <c r="E24" s="41" t="s">
        <v>87</v>
      </c>
      <c r="F24" s="48">
        <f>F10/F19</f>
        <v>-4.9699992961309489E-3</v>
      </c>
    </row>
    <row r="25" spans="1:7" x14ac:dyDescent="0.25">
      <c r="A25" s="6" t="s">
        <v>28</v>
      </c>
      <c r="B25" s="13">
        <v>-8.9099999999999995E-3</v>
      </c>
      <c r="C25" s="11"/>
      <c r="E25" s="47"/>
      <c r="F25" s="47"/>
    </row>
    <row r="26" spans="1:7" x14ac:dyDescent="0.25">
      <c r="A26" s="6" t="s">
        <v>30</v>
      </c>
      <c r="B26" s="7">
        <v>41090838</v>
      </c>
      <c r="E26" s="41" t="s">
        <v>29</v>
      </c>
      <c r="F26" s="57">
        <f>'0221-B'!F21</f>
        <v>4.9976395639481253E-2</v>
      </c>
    </row>
    <row r="27" spans="1:7" x14ac:dyDescent="0.25">
      <c r="A27" s="6" t="s">
        <v>32</v>
      </c>
      <c r="B27" s="21">
        <v>-300</v>
      </c>
      <c r="C27" s="13"/>
      <c r="E27" s="5" t="s">
        <v>31</v>
      </c>
      <c r="F27" s="80" t="s">
        <v>92</v>
      </c>
    </row>
    <row r="28" spans="1:7" x14ac:dyDescent="0.25">
      <c r="A28" s="6" t="s">
        <v>34</v>
      </c>
      <c r="B28" s="9"/>
      <c r="C28" s="7"/>
      <c r="D28" s="7"/>
      <c r="E28" s="5" t="s">
        <v>33</v>
      </c>
    </row>
    <row r="29" spans="1:7" ht="18.75" thickBot="1" x14ac:dyDescent="0.3">
      <c r="A29" s="6" t="s">
        <v>35</v>
      </c>
      <c r="B29" s="20">
        <f>B26+B27</f>
        <v>41090538</v>
      </c>
      <c r="C29" s="35"/>
      <c r="D29" s="7"/>
      <c r="E29" s="6" t="s">
        <v>91</v>
      </c>
      <c r="F29" s="57">
        <f>B23/B12</f>
        <v>-7.6787349913754632E-2</v>
      </c>
    </row>
    <row r="30" spans="1:7" ht="18.75" thickTop="1" x14ac:dyDescent="0.25">
      <c r="A30" s="8"/>
      <c r="B30" s="15"/>
      <c r="C30" s="9"/>
    </row>
    <row r="31" spans="1:7" x14ac:dyDescent="0.25">
      <c r="C31" s="35"/>
      <c r="D31" s="7"/>
      <c r="E31" s="47" t="s">
        <v>36</v>
      </c>
      <c r="F31" s="47"/>
      <c r="G31" s="47"/>
    </row>
    <row r="32" spans="1:7" x14ac:dyDescent="0.25">
      <c r="A32" s="5" t="s">
        <v>37</v>
      </c>
      <c r="C32" s="15"/>
      <c r="D32" s="7"/>
      <c r="E32" s="47"/>
      <c r="F32" s="47"/>
      <c r="G32" s="47"/>
    </row>
    <row r="33" spans="1:7" x14ac:dyDescent="0.25">
      <c r="A33" s="6" t="s">
        <v>39</v>
      </c>
      <c r="B33" s="10">
        <v>-290668.46999999997</v>
      </c>
      <c r="C33" s="7"/>
      <c r="D33" s="7"/>
      <c r="E33" s="47" t="s">
        <v>38</v>
      </c>
      <c r="F33" s="47"/>
      <c r="G33" s="47"/>
    </row>
    <row r="34" spans="1:7" x14ac:dyDescent="0.25">
      <c r="A34" s="5" t="s">
        <v>41</v>
      </c>
      <c r="E34" s="41" t="s">
        <v>40</v>
      </c>
      <c r="F34" s="57">
        <f>1-F26</f>
        <v>0.9500236043605188</v>
      </c>
      <c r="G34" s="47"/>
    </row>
    <row r="35" spans="1:7" x14ac:dyDescent="0.25">
      <c r="A35" s="6" t="s">
        <v>43</v>
      </c>
      <c r="B35" s="19">
        <v>-365919.75</v>
      </c>
      <c r="C35" s="10"/>
      <c r="E35" s="47" t="s">
        <v>42</v>
      </c>
      <c r="F35" s="47"/>
      <c r="G35" s="47"/>
    </row>
    <row r="36" spans="1:7" x14ac:dyDescent="0.25">
      <c r="A36" s="8"/>
      <c r="B36" s="9"/>
      <c r="E36" s="41" t="s">
        <v>86</v>
      </c>
      <c r="F36" s="48">
        <f>F16/F19</f>
        <v>-3.4741775769185647E-3</v>
      </c>
      <c r="G36" s="47"/>
    </row>
    <row r="37" spans="1:7" x14ac:dyDescent="0.25">
      <c r="A37" s="6" t="s">
        <v>45</v>
      </c>
      <c r="C37" s="37"/>
      <c r="E37" s="41" t="s">
        <v>44</v>
      </c>
      <c r="F37" s="48">
        <f>F36/F34</f>
        <v>-3.6569381655070644E-3</v>
      </c>
      <c r="G37" s="47"/>
    </row>
    <row r="38" spans="1:7" ht="18.75" thickBot="1" x14ac:dyDescent="0.3">
      <c r="A38" s="6" t="s">
        <v>46</v>
      </c>
      <c r="B38" s="18">
        <f>B33-B35</f>
        <v>75251.280000000028</v>
      </c>
      <c r="C38" s="9"/>
      <c r="E38" s="41" t="s">
        <v>89</v>
      </c>
      <c r="F38" s="49">
        <f>F37*100</f>
        <v>-0.36569381655070643</v>
      </c>
      <c r="G38" s="50" t="s">
        <v>76</v>
      </c>
    </row>
    <row r="39" spans="1:7" ht="18.75" thickTop="1" x14ac:dyDescent="0.25">
      <c r="E39" s="47"/>
      <c r="F39" s="47"/>
      <c r="G39" s="47"/>
    </row>
    <row r="40" spans="1:7" x14ac:dyDescent="0.25">
      <c r="A40" s="4"/>
      <c r="B40" s="11"/>
      <c r="C40" s="11"/>
    </row>
    <row r="41" spans="1:7" x14ac:dyDescent="0.25">
      <c r="A41" s="6" t="s">
        <v>67</v>
      </c>
      <c r="B41" s="38">
        <f>F38</f>
        <v>-0.36569381655070643</v>
      </c>
      <c r="C41" s="17" t="s">
        <v>76</v>
      </c>
      <c r="D41" s="22" t="s">
        <v>71</v>
      </c>
      <c r="E41" s="6"/>
      <c r="F41" s="81" t="s">
        <v>102</v>
      </c>
    </row>
    <row r="42" spans="1:7" x14ac:dyDescent="0.25">
      <c r="E42" s="22" t="s">
        <v>73</v>
      </c>
      <c r="F42" s="23">
        <v>44205</v>
      </c>
    </row>
    <row r="43" spans="1:7" x14ac:dyDescent="0.25">
      <c r="A43" s="4"/>
    </row>
    <row r="44" spans="1:7" x14ac:dyDescent="0.25">
      <c r="A44" s="6" t="s">
        <v>68</v>
      </c>
    </row>
    <row r="45" spans="1:7" x14ac:dyDescent="0.25">
      <c r="A45" s="16" t="s">
        <v>79</v>
      </c>
      <c r="E45" s="5" t="s">
        <v>80</v>
      </c>
    </row>
    <row r="46" spans="1:7" x14ac:dyDescent="0.25">
      <c r="A46" s="4"/>
    </row>
    <row r="47" spans="1:7" x14ac:dyDescent="0.25">
      <c r="A47" s="5" t="s">
        <v>47</v>
      </c>
      <c r="E47" s="5" t="s">
        <v>77</v>
      </c>
    </row>
  </sheetData>
  <phoneticPr fontId="0" type="noConversion"/>
  <pageMargins left="0.59" right="0.59" top="0.42" bottom="0.43" header="0.38" footer="0.33"/>
  <pageSetup scale="62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3315F-E658-4180-9969-ED5FD7580CCE}">
  <sheetPr>
    <pageSetUpPr fitToPage="1"/>
  </sheetPr>
  <dimension ref="A1:G47"/>
  <sheetViews>
    <sheetView zoomScale="75" zoomScaleNormal="75" workbookViewId="0">
      <selection sqref="A1:XFD1048576"/>
    </sheetView>
  </sheetViews>
  <sheetFormatPr defaultRowHeight="18" x14ac:dyDescent="0.25"/>
  <cols>
    <col min="1" max="1" width="51.5546875" style="5" customWidth="1"/>
    <col min="2" max="2" width="16.77734375" style="5" customWidth="1"/>
    <col min="3" max="3" width="1.44140625" style="5" customWidth="1"/>
    <col min="4" max="4" width="12.5546875" style="5" customWidth="1"/>
    <col min="5" max="5" width="46.6640625" style="5" customWidth="1"/>
    <col min="6" max="6" width="20.77734375" style="5" bestFit="1" customWidth="1"/>
    <col min="7" max="7" width="2" style="5" bestFit="1" customWidth="1"/>
    <col min="8" max="12" width="8.88671875" style="5"/>
    <col min="13" max="13" width="10.77734375" style="5" bestFit="1" customWidth="1"/>
    <col min="14" max="14" width="15.21875" style="5" bestFit="1" customWidth="1"/>
    <col min="15" max="16384" width="8.88671875" style="5"/>
  </cols>
  <sheetData>
    <row r="1" spans="1:6" x14ac:dyDescent="0.25">
      <c r="A1" s="3" t="s">
        <v>14</v>
      </c>
      <c r="B1" s="4"/>
      <c r="C1" s="4"/>
      <c r="D1" s="4"/>
      <c r="E1" s="51"/>
      <c r="F1" s="14" t="s">
        <v>15</v>
      </c>
    </row>
    <row r="2" spans="1:6" ht="18.75" x14ac:dyDescent="0.3">
      <c r="A2" s="4"/>
      <c r="E2" s="40"/>
      <c r="F2" s="14" t="s">
        <v>16</v>
      </c>
    </row>
    <row r="3" spans="1:6" x14ac:dyDescent="0.25">
      <c r="A3" s="4"/>
    </row>
    <row r="4" spans="1:6" x14ac:dyDescent="0.25">
      <c r="A4" s="6" t="s">
        <v>69</v>
      </c>
      <c r="B4" s="6"/>
      <c r="C4" s="6"/>
      <c r="D4" s="6"/>
      <c r="E4" s="6" t="s">
        <v>72</v>
      </c>
      <c r="F4" s="6"/>
    </row>
    <row r="5" spans="1:6" ht="18.75" thickBot="1" x14ac:dyDescent="0.3">
      <c r="A5" s="43"/>
      <c r="B5" s="43"/>
      <c r="C5" s="43"/>
      <c r="D5" s="43"/>
      <c r="E5" s="43"/>
      <c r="F5" s="43"/>
    </row>
    <row r="6" spans="1:6" x14ac:dyDescent="0.25">
      <c r="A6" s="4"/>
    </row>
    <row r="7" spans="1:6" x14ac:dyDescent="0.25">
      <c r="A7" s="5" t="s">
        <v>70</v>
      </c>
      <c r="B7" s="79" t="s">
        <v>115</v>
      </c>
      <c r="E7" s="5" t="s">
        <v>78</v>
      </c>
      <c r="F7" s="79" t="s">
        <v>117</v>
      </c>
    </row>
    <row r="8" spans="1:6" x14ac:dyDescent="0.25">
      <c r="A8" s="4"/>
    </row>
    <row r="9" spans="1:6" x14ac:dyDescent="0.25">
      <c r="A9" s="6" t="s">
        <v>84</v>
      </c>
      <c r="B9" s="35"/>
      <c r="C9" s="35"/>
      <c r="E9" s="47" t="s">
        <v>17</v>
      </c>
      <c r="F9" s="47"/>
    </row>
    <row r="10" spans="1:6" ht="18.75" thickBot="1" x14ac:dyDescent="0.3">
      <c r="A10" s="41" t="s">
        <v>83</v>
      </c>
      <c r="B10" s="35">
        <v>47729843</v>
      </c>
      <c r="C10" s="35"/>
      <c r="E10" s="41" t="s">
        <v>19</v>
      </c>
      <c r="F10" s="53">
        <v>-98275</v>
      </c>
    </row>
    <row r="11" spans="1:6" ht="18.75" thickTop="1" x14ac:dyDescent="0.25">
      <c r="A11" s="41" t="s">
        <v>81</v>
      </c>
      <c r="B11" s="44">
        <v>443681</v>
      </c>
      <c r="C11" s="35"/>
      <c r="E11" s="47"/>
      <c r="F11" s="54"/>
    </row>
    <row r="12" spans="1:6" x14ac:dyDescent="0.25">
      <c r="A12" s="41" t="s">
        <v>82</v>
      </c>
      <c r="B12" s="35">
        <f>SUM(B10:B11)</f>
        <v>48173524</v>
      </c>
      <c r="C12" s="35"/>
      <c r="E12" s="41" t="s">
        <v>21</v>
      </c>
      <c r="F12" s="55">
        <v>-6451.64</v>
      </c>
    </row>
    <row r="13" spans="1:6" x14ac:dyDescent="0.25">
      <c r="A13" s="41"/>
      <c r="B13" s="35"/>
      <c r="C13" s="35"/>
      <c r="E13" s="47" t="s">
        <v>23</v>
      </c>
      <c r="F13" s="56"/>
    </row>
    <row r="14" spans="1:6" x14ac:dyDescent="0.25">
      <c r="A14" s="41"/>
      <c r="B14" s="35"/>
      <c r="C14" s="35"/>
      <c r="E14" s="47"/>
      <c r="F14" s="54"/>
    </row>
    <row r="15" spans="1:6" x14ac:dyDescent="0.25">
      <c r="A15" s="42"/>
      <c r="B15" s="15"/>
      <c r="C15" s="9"/>
      <c r="E15" s="47" t="s">
        <v>25</v>
      </c>
      <c r="F15" s="47"/>
    </row>
    <row r="16" spans="1:6" ht="18.75" thickBot="1" x14ac:dyDescent="0.3">
      <c r="A16" s="4"/>
      <c r="B16" s="12"/>
      <c r="E16" s="41" t="s">
        <v>88</v>
      </c>
      <c r="F16" s="53">
        <f>SUM(F10:F14)</f>
        <v>-104726.64</v>
      </c>
    </row>
    <row r="17" spans="1:7" ht="18.75" thickTop="1" x14ac:dyDescent="0.25">
      <c r="A17" s="6" t="s">
        <v>20</v>
      </c>
      <c r="B17" s="12">
        <v>42458349</v>
      </c>
      <c r="C17" s="12"/>
      <c r="E17" s="47"/>
      <c r="F17" s="47"/>
    </row>
    <row r="18" spans="1:7" x14ac:dyDescent="0.25">
      <c r="A18" s="5" t="s">
        <v>22</v>
      </c>
      <c r="B18" s="45">
        <v>0</v>
      </c>
      <c r="C18" s="36"/>
      <c r="E18" s="41" t="s">
        <v>85</v>
      </c>
      <c r="F18" s="47"/>
    </row>
    <row r="19" spans="1:7" x14ac:dyDescent="0.25">
      <c r="A19" s="4"/>
      <c r="B19" s="15"/>
      <c r="C19" s="11"/>
      <c r="E19" s="41" t="s">
        <v>83</v>
      </c>
      <c r="F19" s="46">
        <v>36806949</v>
      </c>
    </row>
    <row r="20" spans="1:7" ht="18.75" thickBot="1" x14ac:dyDescent="0.3">
      <c r="A20" s="6" t="s">
        <v>24</v>
      </c>
      <c r="B20" s="20">
        <f>B17+B18</f>
        <v>42458349</v>
      </c>
      <c r="C20" s="35"/>
      <c r="E20" s="41" t="s">
        <v>81</v>
      </c>
      <c r="F20" s="52">
        <v>450539</v>
      </c>
    </row>
    <row r="21" spans="1:7" ht="18.75" thickTop="1" x14ac:dyDescent="0.25">
      <c r="A21" s="6"/>
      <c r="B21" s="35"/>
      <c r="C21" s="35"/>
      <c r="E21" s="41" t="s">
        <v>82</v>
      </c>
      <c r="F21" s="46">
        <f>F19+F20</f>
        <v>37257488</v>
      </c>
    </row>
    <row r="22" spans="1:7" x14ac:dyDescent="0.25">
      <c r="A22" s="5" t="s">
        <v>26</v>
      </c>
      <c r="C22" s="9"/>
      <c r="E22" s="47"/>
      <c r="F22" s="47"/>
    </row>
    <row r="23" spans="1:7" ht="18.75" thickBot="1" x14ac:dyDescent="0.3">
      <c r="A23" s="6" t="s">
        <v>90</v>
      </c>
      <c r="B23" s="20">
        <f>B12-B20</f>
        <v>5715175</v>
      </c>
      <c r="E23" s="47" t="s">
        <v>27</v>
      </c>
      <c r="F23" s="47"/>
    </row>
    <row r="24" spans="1:7" ht="18.75" thickTop="1" x14ac:dyDescent="0.25">
      <c r="A24" s="4"/>
      <c r="B24" s="11"/>
      <c r="C24" s="35"/>
      <c r="E24" s="41" t="s">
        <v>87</v>
      </c>
      <c r="F24" s="48">
        <f>F10/F19</f>
        <v>-2.6700121218957867E-3</v>
      </c>
    </row>
    <row r="25" spans="1:7" x14ac:dyDescent="0.25">
      <c r="A25" s="6" t="s">
        <v>28</v>
      </c>
      <c r="B25" s="13">
        <v>-2.4499999999999999E-3</v>
      </c>
      <c r="C25" s="11"/>
      <c r="E25" s="47"/>
      <c r="F25" s="47"/>
    </row>
    <row r="26" spans="1:7" x14ac:dyDescent="0.25">
      <c r="A26" s="6" t="s">
        <v>30</v>
      </c>
      <c r="B26" s="7">
        <v>42459844</v>
      </c>
      <c r="E26" s="41" t="s">
        <v>29</v>
      </c>
      <c r="F26" s="57">
        <f>'1121-B'!F21</f>
        <v>4.8527383337272738E-2</v>
      </c>
    </row>
    <row r="27" spans="1:7" x14ac:dyDescent="0.25">
      <c r="A27" s="6" t="s">
        <v>32</v>
      </c>
      <c r="B27" s="21">
        <v>-1495</v>
      </c>
      <c r="C27" s="13"/>
      <c r="E27" s="5" t="s">
        <v>31</v>
      </c>
      <c r="F27" s="80" t="s">
        <v>115</v>
      </c>
    </row>
    <row r="28" spans="1:7" x14ac:dyDescent="0.25">
      <c r="A28" s="6" t="s">
        <v>34</v>
      </c>
      <c r="B28" s="9"/>
      <c r="C28" s="7"/>
      <c r="D28" s="7"/>
      <c r="E28" s="5" t="s">
        <v>33</v>
      </c>
    </row>
    <row r="29" spans="1:7" ht="18.75" thickBot="1" x14ac:dyDescent="0.3">
      <c r="A29" s="6" t="s">
        <v>35</v>
      </c>
      <c r="B29" s="20">
        <f>B26+B27</f>
        <v>42458349</v>
      </c>
      <c r="C29" s="35"/>
      <c r="D29" s="7"/>
      <c r="E29" s="6" t="s">
        <v>91</v>
      </c>
      <c r="F29" s="57">
        <f>B23/B12</f>
        <v>0.11863726224388317</v>
      </c>
    </row>
    <row r="30" spans="1:7" ht="18.75" thickTop="1" x14ac:dyDescent="0.25">
      <c r="A30" s="8"/>
      <c r="B30" s="15"/>
      <c r="C30" s="9"/>
    </row>
    <row r="31" spans="1:7" x14ac:dyDescent="0.25">
      <c r="C31" s="35"/>
      <c r="D31" s="7"/>
      <c r="E31" s="47" t="s">
        <v>36</v>
      </c>
      <c r="F31" s="47"/>
      <c r="G31" s="47"/>
    </row>
    <row r="32" spans="1:7" x14ac:dyDescent="0.25">
      <c r="A32" s="5" t="s">
        <v>37</v>
      </c>
      <c r="C32" s="15"/>
      <c r="D32" s="7"/>
      <c r="E32" s="47"/>
      <c r="F32" s="47"/>
      <c r="G32" s="47"/>
    </row>
    <row r="33" spans="1:7" x14ac:dyDescent="0.25">
      <c r="A33" s="6" t="s">
        <v>39</v>
      </c>
      <c r="B33" s="10">
        <v>-110400.18</v>
      </c>
      <c r="C33" s="7"/>
      <c r="D33" s="7"/>
      <c r="E33" s="47" t="s">
        <v>38</v>
      </c>
      <c r="F33" s="47"/>
      <c r="G33" s="47"/>
    </row>
    <row r="34" spans="1:7" x14ac:dyDescent="0.25">
      <c r="A34" s="5" t="s">
        <v>41</v>
      </c>
      <c r="E34" s="41" t="s">
        <v>40</v>
      </c>
      <c r="F34" s="57">
        <f>1-F26</f>
        <v>0.95147261666272731</v>
      </c>
      <c r="G34" s="47"/>
    </row>
    <row r="35" spans="1:7" x14ac:dyDescent="0.25">
      <c r="A35" s="6" t="s">
        <v>43</v>
      </c>
      <c r="B35" s="19">
        <v>-103948.54</v>
      </c>
      <c r="C35" s="10"/>
      <c r="E35" s="47" t="s">
        <v>42</v>
      </c>
      <c r="F35" s="47"/>
      <c r="G35" s="47"/>
    </row>
    <row r="36" spans="1:7" x14ac:dyDescent="0.25">
      <c r="A36" s="8"/>
      <c r="B36" s="9"/>
      <c r="E36" s="41" t="s">
        <v>86</v>
      </c>
      <c r="F36" s="48">
        <f>F16/F19</f>
        <v>-2.8452953272492107E-3</v>
      </c>
      <c r="G36" s="47"/>
    </row>
    <row r="37" spans="1:7" x14ac:dyDescent="0.25">
      <c r="A37" s="6" t="s">
        <v>45</v>
      </c>
      <c r="C37" s="37"/>
      <c r="E37" s="41" t="s">
        <v>44</v>
      </c>
      <c r="F37" s="48">
        <f>F36/F34</f>
        <v>-2.9904122067422514E-3</v>
      </c>
      <c r="G37" s="47"/>
    </row>
    <row r="38" spans="1:7" ht="18.75" thickBot="1" x14ac:dyDescent="0.3">
      <c r="A38" s="6" t="s">
        <v>46</v>
      </c>
      <c r="B38" s="18">
        <f>B33-B35</f>
        <v>-6451.6399999999994</v>
      </c>
      <c r="C38" s="9"/>
      <c r="E38" s="41" t="s">
        <v>89</v>
      </c>
      <c r="F38" s="49">
        <f>F37*100</f>
        <v>-0.29904122067422512</v>
      </c>
      <c r="G38" s="50" t="s">
        <v>76</v>
      </c>
    </row>
    <row r="39" spans="1:7" ht="18.75" thickTop="1" x14ac:dyDescent="0.25">
      <c r="E39" s="47"/>
      <c r="F39" s="47"/>
      <c r="G39" s="47"/>
    </row>
    <row r="40" spans="1:7" x14ac:dyDescent="0.25">
      <c r="A40" s="4"/>
      <c r="B40" s="11"/>
      <c r="C40" s="11"/>
    </row>
    <row r="41" spans="1:7" x14ac:dyDescent="0.25">
      <c r="A41" s="6" t="s">
        <v>67</v>
      </c>
      <c r="B41" s="38">
        <f>F38</f>
        <v>-0.29904122067422512</v>
      </c>
      <c r="C41" s="17" t="s">
        <v>76</v>
      </c>
      <c r="D41" s="22" t="s">
        <v>71</v>
      </c>
      <c r="E41" s="6"/>
      <c r="F41" s="81" t="s">
        <v>118</v>
      </c>
    </row>
    <row r="42" spans="1:7" x14ac:dyDescent="0.25">
      <c r="E42" s="22" t="s">
        <v>73</v>
      </c>
      <c r="F42" s="23">
        <v>44477</v>
      </c>
    </row>
    <row r="43" spans="1:7" x14ac:dyDescent="0.25">
      <c r="A43" s="4"/>
    </row>
    <row r="44" spans="1:7" x14ac:dyDescent="0.25">
      <c r="A44" s="6" t="s">
        <v>68</v>
      </c>
    </row>
    <row r="45" spans="1:7" x14ac:dyDescent="0.25">
      <c r="A45" s="16" t="s">
        <v>79</v>
      </c>
      <c r="E45" s="5" t="s">
        <v>80</v>
      </c>
    </row>
    <row r="46" spans="1:7" x14ac:dyDescent="0.25">
      <c r="A46" s="4"/>
    </row>
    <row r="47" spans="1:7" x14ac:dyDescent="0.25">
      <c r="A47" s="5" t="s">
        <v>47</v>
      </c>
      <c r="E47" s="5" t="s">
        <v>77</v>
      </c>
    </row>
  </sheetData>
  <pageMargins left="0.7" right="0.7" top="0.75" bottom="0.75" header="0.3" footer="0.3"/>
  <pageSetup scale="5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13E89-D70E-4EA0-8FD1-D346218F6B7C}">
  <sheetPr>
    <pageSetUpPr fitToPage="1"/>
  </sheetPr>
  <dimension ref="A1:J27"/>
  <sheetViews>
    <sheetView workbookViewId="0">
      <selection sqref="A1:XFD1048576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9.88671875" bestFit="1" customWidth="1"/>
  </cols>
  <sheetData>
    <row r="1" spans="1:10" ht="15.75" x14ac:dyDescent="0.25">
      <c r="A1" s="24"/>
      <c r="B1" s="24"/>
      <c r="C1" s="24"/>
      <c r="D1" s="24"/>
      <c r="E1" s="24"/>
      <c r="F1" s="24"/>
      <c r="G1" s="24"/>
      <c r="H1" s="24" t="s">
        <v>48</v>
      </c>
      <c r="I1" s="24"/>
    </row>
    <row r="2" spans="1:10" ht="15.75" x14ac:dyDescent="0.25">
      <c r="A2" s="24"/>
      <c r="B2" s="24"/>
      <c r="C2" s="24"/>
      <c r="D2" s="24"/>
      <c r="E2" s="24"/>
      <c r="F2" s="24"/>
      <c r="G2" s="24"/>
      <c r="H2" s="24" t="s">
        <v>49</v>
      </c>
      <c r="I2" s="24"/>
    </row>
    <row r="3" spans="1:10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15.75" x14ac:dyDescent="0.25">
      <c r="A5" s="24"/>
      <c r="B5" s="24"/>
      <c r="C5" s="24" t="s">
        <v>50</v>
      </c>
      <c r="D5" s="24"/>
      <c r="E5" s="24"/>
      <c r="F5" s="24"/>
      <c r="G5" s="24"/>
      <c r="H5" s="24"/>
      <c r="I5" s="24"/>
    </row>
    <row r="6" spans="1:10" ht="15.75" x14ac:dyDescent="0.25">
      <c r="A6" s="24"/>
      <c r="B6" s="24" t="s">
        <v>51</v>
      </c>
      <c r="C6" s="24"/>
      <c r="D6" s="24"/>
      <c r="E6" s="24"/>
      <c r="F6" s="24"/>
      <c r="G6" s="24"/>
      <c r="H6" s="24"/>
      <c r="I6" s="24"/>
    </row>
    <row r="7" spans="1:10" ht="15.75" x14ac:dyDescent="0.25">
      <c r="A7" s="24"/>
      <c r="B7" s="24" t="s">
        <v>52</v>
      </c>
      <c r="C7" s="24"/>
      <c r="D7" s="24"/>
      <c r="E7" s="24"/>
      <c r="F7" s="24"/>
      <c r="G7" s="24"/>
      <c r="H7" s="24"/>
      <c r="I7" s="24"/>
    </row>
    <row r="8" spans="1:10" ht="15.75" x14ac:dyDescent="0.25">
      <c r="A8" s="24"/>
      <c r="B8" s="24"/>
      <c r="C8" s="2" t="s">
        <v>75</v>
      </c>
      <c r="D8" s="82" t="s">
        <v>117</v>
      </c>
      <c r="E8" s="24"/>
      <c r="F8" s="24"/>
      <c r="G8" s="24"/>
      <c r="H8" s="24"/>
      <c r="I8" s="24"/>
    </row>
    <row r="9" spans="1:10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10" ht="15.75" x14ac:dyDescent="0.25">
      <c r="A10" s="24"/>
      <c r="B10" s="26" t="s">
        <v>53</v>
      </c>
      <c r="C10" s="24"/>
      <c r="D10" s="26" t="s">
        <v>54</v>
      </c>
      <c r="E10" s="24"/>
      <c r="F10" s="24" t="s">
        <v>55</v>
      </c>
      <c r="G10" s="24"/>
      <c r="H10" s="26" t="s">
        <v>56</v>
      </c>
      <c r="I10" s="24"/>
    </row>
    <row r="11" spans="1:10" ht="15.75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0" ht="15.75" x14ac:dyDescent="0.25">
      <c r="A12" s="24"/>
      <c r="B12" s="25" t="s">
        <v>57</v>
      </c>
      <c r="C12" s="24"/>
      <c r="D12" s="27" t="s">
        <v>1</v>
      </c>
      <c r="E12" s="24"/>
      <c r="F12" s="25" t="s">
        <v>58</v>
      </c>
      <c r="G12" s="24"/>
      <c r="H12" s="25" t="s">
        <v>59</v>
      </c>
      <c r="I12" s="24"/>
    </row>
    <row r="13" spans="1:10" ht="15.75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10" ht="15.75" x14ac:dyDescent="0.25">
      <c r="A14" s="2" t="s">
        <v>60</v>
      </c>
      <c r="B14" s="28">
        <v>513995137</v>
      </c>
      <c r="C14" s="24"/>
      <c r="D14" s="28">
        <v>489835182</v>
      </c>
      <c r="E14" s="24"/>
      <c r="F14" s="24"/>
      <c r="G14" s="24"/>
      <c r="H14" s="28">
        <f>B14-D14</f>
        <v>24159955</v>
      </c>
      <c r="I14" s="24"/>
      <c r="J14" s="39"/>
    </row>
    <row r="15" spans="1:10" ht="15.75" x14ac:dyDescent="0.25">
      <c r="A15" s="2" t="s">
        <v>61</v>
      </c>
      <c r="B15" s="28">
        <v>45208498</v>
      </c>
      <c r="C15" s="24"/>
      <c r="D15" s="28">
        <v>40420092</v>
      </c>
      <c r="E15" s="24"/>
      <c r="F15" s="24"/>
      <c r="G15" s="24"/>
      <c r="H15" s="28">
        <f t="shared" ref="H15:H16" si="0">B15-D15</f>
        <v>4788406</v>
      </c>
      <c r="I15" s="24"/>
    </row>
    <row r="16" spans="1:10" ht="15.75" x14ac:dyDescent="0.25">
      <c r="A16" s="2" t="s">
        <v>62</v>
      </c>
      <c r="B16" s="29">
        <v>48173524</v>
      </c>
      <c r="C16" s="24"/>
      <c r="D16" s="29">
        <v>42458349</v>
      </c>
      <c r="E16" s="24"/>
      <c r="F16" s="24"/>
      <c r="G16" s="24"/>
      <c r="H16" s="28">
        <f t="shared" si="0"/>
        <v>5715175</v>
      </c>
      <c r="I16" s="24"/>
    </row>
    <row r="17" spans="1:9" ht="16.5" thickBot="1" x14ac:dyDescent="0.3">
      <c r="A17" s="2" t="s">
        <v>63</v>
      </c>
      <c r="B17" s="30">
        <f>B14-B15+B16</f>
        <v>516960163</v>
      </c>
      <c r="C17" s="24"/>
      <c r="D17" s="30">
        <f>D14-D15+D16</f>
        <v>491873439</v>
      </c>
      <c r="E17" s="24"/>
      <c r="F17" s="24"/>
      <c r="G17" s="24"/>
      <c r="H17" s="30">
        <f>B17-D17</f>
        <v>25086724</v>
      </c>
      <c r="I17" s="24"/>
    </row>
    <row r="18" spans="1:9" ht="16.5" thickTop="1" x14ac:dyDescent="0.25">
      <c r="A18" s="24"/>
      <c r="B18" s="31"/>
      <c r="C18" s="24"/>
      <c r="D18" s="31"/>
      <c r="E18" s="24"/>
      <c r="F18" s="24"/>
      <c r="G18" s="24"/>
      <c r="H18" s="31"/>
      <c r="I18" s="24"/>
    </row>
    <row r="19" spans="1:9" ht="15.75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32" t="s">
        <v>56</v>
      </c>
      <c r="B21" s="33">
        <f>H17</f>
        <v>25086724</v>
      </c>
      <c r="C21" s="2" t="s">
        <v>64</v>
      </c>
      <c r="D21" s="33">
        <f>B17</f>
        <v>516960163</v>
      </c>
      <c r="E21" s="34" t="s">
        <v>18</v>
      </c>
      <c r="F21" s="58">
        <f>H17/B17</f>
        <v>4.8527383337272738E-2</v>
      </c>
      <c r="G21" s="24" t="s">
        <v>65</v>
      </c>
      <c r="H21" s="24"/>
      <c r="I21" s="24"/>
    </row>
    <row r="22" spans="1:9" ht="15.75" x14ac:dyDescent="0.25">
      <c r="A22" s="24"/>
      <c r="B22" s="24"/>
      <c r="C22" s="24"/>
      <c r="D22" s="24"/>
      <c r="E22" s="24"/>
      <c r="F22" s="24"/>
      <c r="G22" s="24" t="s">
        <v>66</v>
      </c>
      <c r="H22" s="24"/>
      <c r="I22" s="24"/>
    </row>
    <row r="27" spans="1:9" x14ac:dyDescent="0.2">
      <c r="H27" s="1"/>
    </row>
  </sheetData>
  <pageMargins left="0.7" right="0.7" top="0.75" bottom="0.75" header="0.3" footer="0.3"/>
  <pageSetup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A0FC0-C118-498D-BA93-5CD34022C3B1}">
  <sheetPr>
    <pageSetUpPr fitToPage="1"/>
  </sheetPr>
  <dimension ref="A1:G47"/>
  <sheetViews>
    <sheetView zoomScale="75" zoomScaleNormal="75" workbookViewId="0">
      <selection sqref="A1:XFD1048576"/>
    </sheetView>
  </sheetViews>
  <sheetFormatPr defaultRowHeight="18" x14ac:dyDescent="0.25"/>
  <cols>
    <col min="1" max="1" width="51.5546875" style="5" customWidth="1"/>
    <col min="2" max="2" width="16.77734375" style="5" customWidth="1"/>
    <col min="3" max="3" width="1.44140625" style="5" customWidth="1"/>
    <col min="4" max="4" width="12.5546875" style="5" customWidth="1"/>
    <col min="5" max="5" width="46.6640625" style="5" customWidth="1"/>
    <col min="6" max="6" width="20.77734375" style="5" bestFit="1" customWidth="1"/>
    <col min="7" max="7" width="2" style="5" bestFit="1" customWidth="1"/>
    <col min="8" max="12" width="8.88671875" style="5"/>
    <col min="13" max="13" width="10.77734375" style="5" bestFit="1" customWidth="1"/>
    <col min="14" max="14" width="15.21875" style="5" bestFit="1" customWidth="1"/>
    <col min="15" max="16384" width="8.88671875" style="5"/>
  </cols>
  <sheetData>
    <row r="1" spans="1:6" x14ac:dyDescent="0.25">
      <c r="A1" s="3" t="s">
        <v>14</v>
      </c>
      <c r="B1" s="4"/>
      <c r="C1" s="4"/>
      <c r="D1" s="4"/>
      <c r="E1" s="51"/>
      <c r="F1" s="14" t="s">
        <v>15</v>
      </c>
    </row>
    <row r="2" spans="1:6" ht="18.75" x14ac:dyDescent="0.3">
      <c r="A2" s="4"/>
      <c r="E2" s="40"/>
      <c r="F2" s="14" t="s">
        <v>16</v>
      </c>
    </row>
    <row r="3" spans="1:6" x14ac:dyDescent="0.25">
      <c r="A3" s="4"/>
    </row>
    <row r="4" spans="1:6" x14ac:dyDescent="0.25">
      <c r="A4" s="6" t="s">
        <v>69</v>
      </c>
      <c r="B4" s="6"/>
      <c r="C4" s="6"/>
      <c r="D4" s="6"/>
      <c r="E4" s="6" t="s">
        <v>72</v>
      </c>
      <c r="F4" s="6"/>
    </row>
    <row r="5" spans="1:6" ht="18.75" thickBot="1" x14ac:dyDescent="0.3">
      <c r="A5" s="43"/>
      <c r="B5" s="43"/>
      <c r="C5" s="43"/>
      <c r="D5" s="43"/>
      <c r="E5" s="43"/>
      <c r="F5" s="43"/>
    </row>
    <row r="6" spans="1:6" x14ac:dyDescent="0.25">
      <c r="A6" s="4"/>
    </row>
    <row r="7" spans="1:6" x14ac:dyDescent="0.25">
      <c r="A7" s="5" t="s">
        <v>70</v>
      </c>
      <c r="B7" s="79" t="s">
        <v>117</v>
      </c>
      <c r="E7" s="5" t="s">
        <v>78</v>
      </c>
      <c r="F7" s="79" t="s">
        <v>119</v>
      </c>
    </row>
    <row r="8" spans="1:6" x14ac:dyDescent="0.25">
      <c r="A8" s="4"/>
    </row>
    <row r="9" spans="1:6" x14ac:dyDescent="0.25">
      <c r="A9" s="6" t="s">
        <v>84</v>
      </c>
      <c r="B9" s="35"/>
      <c r="C9" s="35"/>
      <c r="E9" s="47" t="s">
        <v>17</v>
      </c>
      <c r="F9" s="47"/>
    </row>
    <row r="10" spans="1:6" ht="18.75" thickBot="1" x14ac:dyDescent="0.3">
      <c r="A10" s="41" t="s">
        <v>83</v>
      </c>
      <c r="B10" s="35">
        <v>36806949</v>
      </c>
      <c r="C10" s="35"/>
      <c r="E10" s="41" t="s">
        <v>19</v>
      </c>
      <c r="F10" s="53">
        <v>-31642</v>
      </c>
    </row>
    <row r="11" spans="1:6" ht="18.75" thickTop="1" x14ac:dyDescent="0.25">
      <c r="A11" s="41" t="s">
        <v>81</v>
      </c>
      <c r="B11" s="44">
        <v>450539</v>
      </c>
      <c r="C11" s="35"/>
      <c r="E11" s="47"/>
      <c r="F11" s="54"/>
    </row>
    <row r="12" spans="1:6" x14ac:dyDescent="0.25">
      <c r="A12" s="41" t="s">
        <v>82</v>
      </c>
      <c r="B12" s="35">
        <f>SUM(B10:B11)</f>
        <v>37257488</v>
      </c>
      <c r="C12" s="35"/>
      <c r="E12" s="41" t="s">
        <v>21</v>
      </c>
      <c r="F12" s="55">
        <v>-39953.230000000003</v>
      </c>
    </row>
    <row r="13" spans="1:6" x14ac:dyDescent="0.25">
      <c r="A13" s="41"/>
      <c r="B13" s="35"/>
      <c r="C13" s="35"/>
      <c r="E13" s="47" t="s">
        <v>23</v>
      </c>
      <c r="F13" s="56"/>
    </row>
    <row r="14" spans="1:6" x14ac:dyDescent="0.25">
      <c r="A14" s="41"/>
      <c r="B14" s="35"/>
      <c r="C14" s="35"/>
      <c r="E14" s="47"/>
      <c r="F14" s="54"/>
    </row>
    <row r="15" spans="1:6" x14ac:dyDescent="0.25">
      <c r="A15" s="42"/>
      <c r="B15" s="15"/>
      <c r="C15" s="9"/>
      <c r="E15" s="47" t="s">
        <v>25</v>
      </c>
      <c r="F15" s="47"/>
    </row>
    <row r="16" spans="1:6" ht="18.75" thickBot="1" x14ac:dyDescent="0.3">
      <c r="A16" s="4"/>
      <c r="B16" s="12"/>
      <c r="E16" s="41" t="s">
        <v>88</v>
      </c>
      <c r="F16" s="53">
        <f>SUM(F10:F14)</f>
        <v>-71595.23000000001</v>
      </c>
    </row>
    <row r="17" spans="1:7" ht="18.75" thickTop="1" x14ac:dyDescent="0.25">
      <c r="A17" s="6" t="s">
        <v>20</v>
      </c>
      <c r="B17" s="12">
        <v>35780270</v>
      </c>
      <c r="C17" s="12"/>
      <c r="E17" s="47"/>
      <c r="F17" s="47"/>
    </row>
    <row r="18" spans="1:7" x14ac:dyDescent="0.25">
      <c r="A18" s="5" t="s">
        <v>22</v>
      </c>
      <c r="B18" s="45">
        <v>0</v>
      </c>
      <c r="C18" s="36"/>
      <c r="E18" s="41" t="s">
        <v>85</v>
      </c>
      <c r="F18" s="47"/>
    </row>
    <row r="19" spans="1:7" x14ac:dyDescent="0.25">
      <c r="A19" s="4"/>
      <c r="B19" s="15"/>
      <c r="C19" s="11"/>
      <c r="E19" s="41" t="s">
        <v>83</v>
      </c>
      <c r="F19" s="46">
        <v>35156068</v>
      </c>
    </row>
    <row r="20" spans="1:7" ht="18.75" thickBot="1" x14ac:dyDescent="0.3">
      <c r="A20" s="6" t="s">
        <v>24</v>
      </c>
      <c r="B20" s="20">
        <f>B17+B18</f>
        <v>35780270</v>
      </c>
      <c r="C20" s="35"/>
      <c r="E20" s="41" t="s">
        <v>81</v>
      </c>
      <c r="F20" s="52">
        <v>420466</v>
      </c>
    </row>
    <row r="21" spans="1:7" ht="18.75" thickTop="1" x14ac:dyDescent="0.25">
      <c r="A21" s="6"/>
      <c r="B21" s="35"/>
      <c r="C21" s="35"/>
      <c r="E21" s="41" t="s">
        <v>82</v>
      </c>
      <c r="F21" s="46">
        <f>F19+F20</f>
        <v>35576534</v>
      </c>
    </row>
    <row r="22" spans="1:7" x14ac:dyDescent="0.25">
      <c r="A22" s="5" t="s">
        <v>26</v>
      </c>
      <c r="C22" s="9"/>
      <c r="E22" s="47"/>
      <c r="F22" s="47"/>
    </row>
    <row r="23" spans="1:7" ht="18.75" thickBot="1" x14ac:dyDescent="0.3">
      <c r="A23" s="6" t="s">
        <v>90</v>
      </c>
      <c r="B23" s="20">
        <f>B12-B20</f>
        <v>1477218</v>
      </c>
      <c r="E23" s="47" t="s">
        <v>27</v>
      </c>
      <c r="F23" s="47"/>
    </row>
    <row r="24" spans="1:7" ht="18.75" thickTop="1" x14ac:dyDescent="0.25">
      <c r="A24" s="4"/>
      <c r="B24" s="11"/>
      <c r="C24" s="35"/>
      <c r="E24" s="41" t="s">
        <v>87</v>
      </c>
      <c r="F24" s="48">
        <f>F10/F19</f>
        <v>-9.0004377053770634E-4</v>
      </c>
    </row>
    <row r="25" spans="1:7" x14ac:dyDescent="0.25">
      <c r="A25" s="6" t="s">
        <v>28</v>
      </c>
      <c r="B25" s="13">
        <v>-3.16E-3</v>
      </c>
      <c r="C25" s="11"/>
      <c r="E25" s="47"/>
      <c r="F25" s="47"/>
    </row>
    <row r="26" spans="1:7" x14ac:dyDescent="0.25">
      <c r="A26" s="6" t="s">
        <v>30</v>
      </c>
      <c r="B26" s="7">
        <v>35780270</v>
      </c>
      <c r="E26" s="41" t="s">
        <v>29</v>
      </c>
      <c r="F26" s="57">
        <f>'1221-B'!F21</f>
        <v>4.3592641200227371E-2</v>
      </c>
    </row>
    <row r="27" spans="1:7" x14ac:dyDescent="0.25">
      <c r="A27" s="6" t="s">
        <v>32</v>
      </c>
      <c r="B27" s="21">
        <v>0</v>
      </c>
      <c r="C27" s="13"/>
      <c r="E27" s="5" t="s">
        <v>31</v>
      </c>
      <c r="F27" s="80" t="s">
        <v>117</v>
      </c>
    </row>
    <row r="28" spans="1:7" x14ac:dyDescent="0.25">
      <c r="A28" s="6" t="s">
        <v>34</v>
      </c>
      <c r="B28" s="9"/>
      <c r="C28" s="7"/>
      <c r="D28" s="7"/>
      <c r="E28" s="5" t="s">
        <v>33</v>
      </c>
    </row>
    <row r="29" spans="1:7" ht="18.75" thickBot="1" x14ac:dyDescent="0.3">
      <c r="A29" s="6" t="s">
        <v>35</v>
      </c>
      <c r="B29" s="20">
        <f>B26+B27</f>
        <v>35780270</v>
      </c>
      <c r="C29" s="35"/>
      <c r="D29" s="7"/>
      <c r="E29" s="6" t="s">
        <v>91</v>
      </c>
      <c r="F29" s="57">
        <f>B23/B12</f>
        <v>3.9648888835446983E-2</v>
      </c>
    </row>
    <row r="30" spans="1:7" ht="18.75" thickTop="1" x14ac:dyDescent="0.25">
      <c r="A30" s="8"/>
      <c r="B30" s="15"/>
      <c r="C30" s="9"/>
    </row>
    <row r="31" spans="1:7" x14ac:dyDescent="0.25">
      <c r="C31" s="35"/>
      <c r="D31" s="7"/>
      <c r="E31" s="47" t="s">
        <v>36</v>
      </c>
      <c r="F31" s="47"/>
      <c r="G31" s="47"/>
    </row>
    <row r="32" spans="1:7" x14ac:dyDescent="0.25">
      <c r="A32" s="5" t="s">
        <v>37</v>
      </c>
      <c r="C32" s="15"/>
      <c r="D32" s="7"/>
      <c r="E32" s="47"/>
      <c r="F32" s="47"/>
      <c r="G32" s="47"/>
    </row>
    <row r="33" spans="1:7" x14ac:dyDescent="0.25">
      <c r="A33" s="6" t="s">
        <v>39</v>
      </c>
      <c r="B33" s="10">
        <v>-143901.76999999999</v>
      </c>
      <c r="C33" s="7"/>
      <c r="D33" s="7"/>
      <c r="E33" s="47" t="s">
        <v>38</v>
      </c>
      <c r="F33" s="47"/>
      <c r="G33" s="47"/>
    </row>
    <row r="34" spans="1:7" x14ac:dyDescent="0.25">
      <c r="A34" s="5" t="s">
        <v>41</v>
      </c>
      <c r="E34" s="41" t="s">
        <v>40</v>
      </c>
      <c r="F34" s="57">
        <f>1-F26</f>
        <v>0.95640735879977268</v>
      </c>
      <c r="G34" s="47"/>
    </row>
    <row r="35" spans="1:7" x14ac:dyDescent="0.25">
      <c r="A35" s="6" t="s">
        <v>43</v>
      </c>
      <c r="B35" s="19">
        <v>-103948.54</v>
      </c>
      <c r="C35" s="10"/>
      <c r="E35" s="47" t="s">
        <v>42</v>
      </c>
      <c r="F35" s="47"/>
      <c r="G35" s="47"/>
    </row>
    <row r="36" spans="1:7" x14ac:dyDescent="0.25">
      <c r="A36" s="8"/>
      <c r="B36" s="9"/>
      <c r="E36" s="41" t="s">
        <v>86</v>
      </c>
      <c r="F36" s="48">
        <f>F16/F19</f>
        <v>-2.0364970849413538E-3</v>
      </c>
      <c r="G36" s="47"/>
    </row>
    <row r="37" spans="1:7" x14ac:dyDescent="0.25">
      <c r="A37" s="6" t="s">
        <v>45</v>
      </c>
      <c r="C37" s="37"/>
      <c r="E37" s="41" t="s">
        <v>44</v>
      </c>
      <c r="F37" s="48">
        <f>F36/F34</f>
        <v>-2.1293197571137694E-3</v>
      </c>
      <c r="G37" s="47"/>
    </row>
    <row r="38" spans="1:7" ht="18.75" thickBot="1" x14ac:dyDescent="0.3">
      <c r="A38" s="6" t="s">
        <v>46</v>
      </c>
      <c r="B38" s="18">
        <f>B33-B35</f>
        <v>-39953.229999999996</v>
      </c>
      <c r="C38" s="9"/>
      <c r="E38" s="41" t="s">
        <v>89</v>
      </c>
      <c r="F38" s="49">
        <f>F37*100</f>
        <v>-0.21293197571137695</v>
      </c>
      <c r="G38" s="50" t="s">
        <v>76</v>
      </c>
    </row>
    <row r="39" spans="1:7" ht="18.75" thickTop="1" x14ac:dyDescent="0.25">
      <c r="E39" s="47"/>
      <c r="F39" s="47"/>
      <c r="G39" s="47"/>
    </row>
    <row r="40" spans="1:7" x14ac:dyDescent="0.25">
      <c r="A40" s="4"/>
      <c r="B40" s="11"/>
      <c r="C40" s="11"/>
    </row>
    <row r="41" spans="1:7" x14ac:dyDescent="0.25">
      <c r="A41" s="6" t="s">
        <v>67</v>
      </c>
      <c r="B41" s="38">
        <f>F38</f>
        <v>-0.21293197571137695</v>
      </c>
      <c r="C41" s="17" t="s">
        <v>76</v>
      </c>
      <c r="D41" s="22" t="s">
        <v>71</v>
      </c>
      <c r="E41" s="6"/>
      <c r="F41" s="81" t="s">
        <v>120</v>
      </c>
    </row>
    <row r="42" spans="1:7" x14ac:dyDescent="0.25">
      <c r="E42" s="22" t="s">
        <v>73</v>
      </c>
      <c r="F42" s="23">
        <v>44509</v>
      </c>
    </row>
    <row r="43" spans="1:7" x14ac:dyDescent="0.25">
      <c r="A43" s="4"/>
    </row>
    <row r="44" spans="1:7" x14ac:dyDescent="0.25">
      <c r="A44" s="6" t="s">
        <v>68</v>
      </c>
    </row>
    <row r="45" spans="1:7" x14ac:dyDescent="0.25">
      <c r="A45" s="16" t="s">
        <v>79</v>
      </c>
      <c r="E45" s="5" t="s">
        <v>80</v>
      </c>
    </row>
    <row r="46" spans="1:7" x14ac:dyDescent="0.25">
      <c r="A46" s="4"/>
    </row>
    <row r="47" spans="1:7" x14ac:dyDescent="0.25">
      <c r="A47" s="5" t="s">
        <v>47</v>
      </c>
      <c r="E47" s="5" t="s">
        <v>77</v>
      </c>
    </row>
  </sheetData>
  <pageMargins left="0.7" right="0.7" top="0.75" bottom="0.75" header="0.3" footer="0.3"/>
  <pageSetup scale="5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8D46F-FFEA-4B80-AA88-892197E346C0}">
  <sheetPr>
    <pageSetUpPr fitToPage="1"/>
  </sheetPr>
  <dimension ref="A1:J27"/>
  <sheetViews>
    <sheetView workbookViewId="0">
      <selection sqref="A1:XFD1048576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9.88671875" bestFit="1" customWidth="1"/>
  </cols>
  <sheetData>
    <row r="1" spans="1:10" ht="15.75" x14ac:dyDescent="0.25">
      <c r="A1" s="24"/>
      <c r="B1" s="24"/>
      <c r="C1" s="24"/>
      <c r="D1" s="24"/>
      <c r="E1" s="24"/>
      <c r="F1" s="24"/>
      <c r="G1" s="24"/>
      <c r="H1" s="24" t="s">
        <v>48</v>
      </c>
      <c r="I1" s="24"/>
    </row>
    <row r="2" spans="1:10" ht="15.75" x14ac:dyDescent="0.25">
      <c r="A2" s="24"/>
      <c r="B2" s="24"/>
      <c r="C2" s="24"/>
      <c r="D2" s="24"/>
      <c r="E2" s="24"/>
      <c r="F2" s="24"/>
      <c r="G2" s="24"/>
      <c r="H2" s="24" t="s">
        <v>49</v>
      </c>
      <c r="I2" s="24"/>
    </row>
    <row r="3" spans="1:10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15.75" x14ac:dyDescent="0.25">
      <c r="A5" s="24"/>
      <c r="B5" s="24"/>
      <c r="C5" s="24" t="s">
        <v>50</v>
      </c>
      <c r="D5" s="24"/>
      <c r="E5" s="24"/>
      <c r="F5" s="24"/>
      <c r="G5" s="24"/>
      <c r="H5" s="24"/>
      <c r="I5" s="24"/>
    </row>
    <row r="6" spans="1:10" ht="15.75" x14ac:dyDescent="0.25">
      <c r="A6" s="24"/>
      <c r="B6" s="24" t="s">
        <v>51</v>
      </c>
      <c r="C6" s="24"/>
      <c r="D6" s="24"/>
      <c r="E6" s="24"/>
      <c r="F6" s="24"/>
      <c r="G6" s="24"/>
      <c r="H6" s="24"/>
      <c r="I6" s="24"/>
    </row>
    <row r="7" spans="1:10" ht="15.75" x14ac:dyDescent="0.25">
      <c r="A7" s="24"/>
      <c r="B7" s="24" t="s">
        <v>52</v>
      </c>
      <c r="C7" s="24"/>
      <c r="D7" s="24"/>
      <c r="E7" s="24"/>
      <c r="F7" s="24"/>
      <c r="G7" s="24"/>
      <c r="H7" s="24"/>
      <c r="I7" s="24"/>
    </row>
    <row r="8" spans="1:10" ht="15.75" x14ac:dyDescent="0.25">
      <c r="A8" s="24"/>
      <c r="B8" s="24"/>
      <c r="C8" s="2" t="s">
        <v>75</v>
      </c>
      <c r="D8" s="82" t="s">
        <v>119</v>
      </c>
      <c r="E8" s="24"/>
      <c r="F8" s="24"/>
      <c r="G8" s="24"/>
      <c r="H8" s="24"/>
      <c r="I8" s="24"/>
    </row>
    <row r="9" spans="1:10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10" ht="15.75" x14ac:dyDescent="0.25">
      <c r="A10" s="24"/>
      <c r="B10" s="26" t="s">
        <v>53</v>
      </c>
      <c r="C10" s="24"/>
      <c r="D10" s="26" t="s">
        <v>54</v>
      </c>
      <c r="E10" s="24"/>
      <c r="F10" s="24" t="s">
        <v>55</v>
      </c>
      <c r="G10" s="24"/>
      <c r="H10" s="26" t="s">
        <v>56</v>
      </c>
      <c r="I10" s="24"/>
    </row>
    <row r="11" spans="1:10" ht="15.75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0" ht="15.75" x14ac:dyDescent="0.25">
      <c r="A12" s="24"/>
      <c r="B12" s="25" t="s">
        <v>57</v>
      </c>
      <c r="C12" s="24"/>
      <c r="D12" s="27" t="s">
        <v>1</v>
      </c>
      <c r="E12" s="24"/>
      <c r="F12" s="25" t="s">
        <v>58</v>
      </c>
      <c r="G12" s="24"/>
      <c r="H12" s="25" t="s">
        <v>59</v>
      </c>
      <c r="I12" s="24"/>
    </row>
    <row r="13" spans="1:10" ht="15.75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10" ht="15.75" x14ac:dyDescent="0.25">
      <c r="A14" s="2" t="s">
        <v>60</v>
      </c>
      <c r="B14" s="28">
        <v>516960163</v>
      </c>
      <c r="C14" s="24"/>
      <c r="D14" s="28">
        <v>491873439</v>
      </c>
      <c r="E14" s="24"/>
      <c r="F14" s="24"/>
      <c r="G14" s="24"/>
      <c r="H14" s="28">
        <f>B14-D14</f>
        <v>25086724</v>
      </c>
      <c r="I14" s="24"/>
      <c r="J14" s="39"/>
    </row>
    <row r="15" spans="1:10" ht="15.75" x14ac:dyDescent="0.25">
      <c r="A15" s="2" t="s">
        <v>61</v>
      </c>
      <c r="B15" s="28">
        <v>37649662</v>
      </c>
      <c r="C15" s="24"/>
      <c r="D15" s="28">
        <v>33604283</v>
      </c>
      <c r="E15" s="24"/>
      <c r="F15" s="24"/>
      <c r="G15" s="24"/>
      <c r="H15" s="28">
        <f t="shared" ref="H15:H16" si="0">B15-D15</f>
        <v>4045379</v>
      </c>
      <c r="I15" s="24"/>
    </row>
    <row r="16" spans="1:10" ht="15.75" x14ac:dyDescent="0.25">
      <c r="A16" s="2" t="s">
        <v>62</v>
      </c>
      <c r="B16" s="29">
        <v>37257488</v>
      </c>
      <c r="C16" s="24"/>
      <c r="D16" s="29">
        <v>35780270</v>
      </c>
      <c r="E16" s="24"/>
      <c r="F16" s="24"/>
      <c r="G16" s="24"/>
      <c r="H16" s="28">
        <f t="shared" si="0"/>
        <v>1477218</v>
      </c>
      <c r="I16" s="24"/>
    </row>
    <row r="17" spans="1:9" ht="16.5" thickBot="1" x14ac:dyDescent="0.3">
      <c r="A17" s="2" t="s">
        <v>63</v>
      </c>
      <c r="B17" s="30">
        <f>B14-B15+B16</f>
        <v>516567989</v>
      </c>
      <c r="C17" s="24"/>
      <c r="D17" s="30">
        <f>D14-D15+D16</f>
        <v>494049426</v>
      </c>
      <c r="E17" s="24"/>
      <c r="F17" s="24"/>
      <c r="G17" s="24"/>
      <c r="H17" s="30">
        <f>B17-D17</f>
        <v>22518563</v>
      </c>
      <c r="I17" s="24"/>
    </row>
    <row r="18" spans="1:9" ht="16.5" thickTop="1" x14ac:dyDescent="0.25">
      <c r="A18" s="24"/>
      <c r="B18" s="31"/>
      <c r="C18" s="24"/>
      <c r="D18" s="31"/>
      <c r="E18" s="24"/>
      <c r="F18" s="24"/>
      <c r="G18" s="24"/>
      <c r="H18" s="31"/>
      <c r="I18" s="24"/>
    </row>
    <row r="19" spans="1:9" ht="15.75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32" t="s">
        <v>56</v>
      </c>
      <c r="B21" s="33">
        <f>H17</f>
        <v>22518563</v>
      </c>
      <c r="C21" s="2" t="s">
        <v>64</v>
      </c>
      <c r="D21" s="33">
        <f>B17</f>
        <v>516567989</v>
      </c>
      <c r="E21" s="34" t="s">
        <v>18</v>
      </c>
      <c r="F21" s="58">
        <f>H17/B17</f>
        <v>4.3592641200227371E-2</v>
      </c>
      <c r="G21" s="24" t="s">
        <v>65</v>
      </c>
      <c r="H21" s="24"/>
      <c r="I21" s="24"/>
    </row>
    <row r="22" spans="1:9" ht="15.75" x14ac:dyDescent="0.25">
      <c r="A22" s="24"/>
      <c r="B22" s="24"/>
      <c r="C22" s="24"/>
      <c r="D22" s="24"/>
      <c r="E22" s="24"/>
      <c r="F22" s="24"/>
      <c r="G22" s="24" t="s">
        <v>66</v>
      </c>
      <c r="H22" s="24"/>
      <c r="I22" s="24"/>
    </row>
    <row r="27" spans="1:9" x14ac:dyDescent="0.2">
      <c r="H27" s="1"/>
    </row>
  </sheetData>
  <pageMargins left="0.7" right="0.7" top="0.75" bottom="0.75" header="0.3" footer="0.3"/>
  <pageSetup scale="9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C3F05-F885-4346-97DC-55F3486E057C}">
  <sheetPr>
    <pageSetUpPr fitToPage="1"/>
  </sheetPr>
  <dimension ref="A1:G47"/>
  <sheetViews>
    <sheetView topLeftCell="A16" zoomScale="75" zoomScaleNormal="75" workbookViewId="0">
      <selection activeCell="F43" sqref="F43"/>
    </sheetView>
  </sheetViews>
  <sheetFormatPr defaultRowHeight="18" x14ac:dyDescent="0.25"/>
  <cols>
    <col min="1" max="1" width="51.5546875" style="5" customWidth="1"/>
    <col min="2" max="2" width="16.77734375" style="5" customWidth="1"/>
    <col min="3" max="3" width="1.44140625" style="5" customWidth="1"/>
    <col min="4" max="4" width="12.5546875" style="5" customWidth="1"/>
    <col min="5" max="5" width="46.6640625" style="5" customWidth="1"/>
    <col min="6" max="6" width="20.77734375" style="5" bestFit="1" customWidth="1"/>
    <col min="7" max="7" width="2" style="5" bestFit="1" customWidth="1"/>
    <col min="8" max="12" width="8.88671875" style="5"/>
    <col min="13" max="13" width="10.77734375" style="5" bestFit="1" customWidth="1"/>
    <col min="14" max="14" width="15.21875" style="5" bestFit="1" customWidth="1"/>
    <col min="15" max="16384" width="8.88671875" style="5"/>
  </cols>
  <sheetData>
    <row r="1" spans="1:6" x14ac:dyDescent="0.25">
      <c r="A1" s="3" t="s">
        <v>14</v>
      </c>
      <c r="B1" s="4"/>
      <c r="C1" s="4"/>
      <c r="D1" s="4"/>
      <c r="E1" s="51"/>
      <c r="F1" s="14" t="s">
        <v>15</v>
      </c>
    </row>
    <row r="2" spans="1:6" ht="18.75" x14ac:dyDescent="0.3">
      <c r="A2" s="4"/>
      <c r="E2" s="40"/>
      <c r="F2" s="14" t="s">
        <v>16</v>
      </c>
    </row>
    <row r="3" spans="1:6" x14ac:dyDescent="0.25">
      <c r="A3" s="4"/>
    </row>
    <row r="4" spans="1:6" x14ac:dyDescent="0.25">
      <c r="A4" s="6" t="s">
        <v>69</v>
      </c>
      <c r="B4" s="6"/>
      <c r="C4" s="6"/>
      <c r="D4" s="6"/>
      <c r="E4" s="6" t="s">
        <v>72</v>
      </c>
      <c r="F4" s="6"/>
    </row>
    <row r="5" spans="1:6" ht="18.75" thickBot="1" x14ac:dyDescent="0.3">
      <c r="A5" s="43"/>
      <c r="B5" s="43"/>
      <c r="C5" s="43"/>
      <c r="D5" s="43"/>
      <c r="E5" s="43"/>
      <c r="F5" s="43"/>
    </row>
    <row r="6" spans="1:6" x14ac:dyDescent="0.25">
      <c r="A6" s="4"/>
    </row>
    <row r="7" spans="1:6" x14ac:dyDescent="0.25">
      <c r="A7" s="5" t="s">
        <v>70</v>
      </c>
      <c r="B7" s="79" t="s">
        <v>119</v>
      </c>
      <c r="E7" s="5" t="s">
        <v>78</v>
      </c>
      <c r="F7" s="79" t="s">
        <v>121</v>
      </c>
    </row>
    <row r="8" spans="1:6" x14ac:dyDescent="0.25">
      <c r="A8" s="4"/>
    </row>
    <row r="9" spans="1:6" x14ac:dyDescent="0.25">
      <c r="A9" s="6" t="s">
        <v>84</v>
      </c>
      <c r="B9" s="35"/>
      <c r="C9" s="35"/>
      <c r="E9" s="47" t="s">
        <v>17</v>
      </c>
      <c r="F9" s="47"/>
    </row>
    <row r="10" spans="1:6" ht="18.75" thickBot="1" x14ac:dyDescent="0.3">
      <c r="A10" s="41" t="s">
        <v>83</v>
      </c>
      <c r="B10" s="35">
        <v>35156068</v>
      </c>
      <c r="C10" s="35"/>
      <c r="E10" s="41" t="s">
        <v>19</v>
      </c>
      <c r="F10" s="53">
        <v>483098</v>
      </c>
    </row>
    <row r="11" spans="1:6" ht="18.75" thickTop="1" x14ac:dyDescent="0.25">
      <c r="A11" s="41" t="s">
        <v>81</v>
      </c>
      <c r="B11" s="44">
        <v>420466</v>
      </c>
      <c r="C11" s="35"/>
      <c r="E11" s="47"/>
      <c r="F11" s="54"/>
    </row>
    <row r="12" spans="1:6" x14ac:dyDescent="0.25">
      <c r="A12" s="41" t="s">
        <v>82</v>
      </c>
      <c r="B12" s="35">
        <f>SUM(B10:B11)</f>
        <v>35576534</v>
      </c>
      <c r="C12" s="35"/>
      <c r="E12" s="41" t="s">
        <v>21</v>
      </c>
      <c r="F12" s="55">
        <v>3341.21</v>
      </c>
    </row>
    <row r="13" spans="1:6" x14ac:dyDescent="0.25">
      <c r="A13" s="41"/>
      <c r="B13" s="35"/>
      <c r="C13" s="35"/>
      <c r="E13" s="47" t="s">
        <v>23</v>
      </c>
      <c r="F13" s="56"/>
    </row>
    <row r="14" spans="1:6" x14ac:dyDescent="0.25">
      <c r="A14" s="41"/>
      <c r="B14" s="35"/>
      <c r="C14" s="35"/>
      <c r="E14" s="47"/>
      <c r="F14" s="54"/>
    </row>
    <row r="15" spans="1:6" x14ac:dyDescent="0.25">
      <c r="A15" s="42"/>
      <c r="B15" s="15"/>
      <c r="C15" s="9"/>
      <c r="E15" s="47" t="s">
        <v>25</v>
      </c>
      <c r="F15" s="47"/>
    </row>
    <row r="16" spans="1:6" ht="18.75" thickBot="1" x14ac:dyDescent="0.3">
      <c r="A16" s="4"/>
      <c r="B16" s="12"/>
      <c r="E16" s="41" t="s">
        <v>88</v>
      </c>
      <c r="F16" s="53">
        <f>SUM(F10:F14)</f>
        <v>486439.21</v>
      </c>
    </row>
    <row r="17" spans="1:7" ht="18.75" thickTop="1" x14ac:dyDescent="0.25">
      <c r="A17" s="6" t="s">
        <v>20</v>
      </c>
      <c r="B17" s="12">
        <v>36177743</v>
      </c>
      <c r="C17" s="12"/>
      <c r="E17" s="47"/>
      <c r="F17" s="47"/>
    </row>
    <row r="18" spans="1:7" x14ac:dyDescent="0.25">
      <c r="A18" s="5" t="s">
        <v>22</v>
      </c>
      <c r="B18" s="45">
        <v>0</v>
      </c>
      <c r="C18" s="36"/>
      <c r="E18" s="41" t="s">
        <v>85</v>
      </c>
      <c r="F18" s="47"/>
    </row>
    <row r="19" spans="1:7" x14ac:dyDescent="0.25">
      <c r="A19" s="4"/>
      <c r="B19" s="15"/>
      <c r="C19" s="11"/>
      <c r="E19" s="41" t="s">
        <v>83</v>
      </c>
      <c r="F19" s="46">
        <v>42942270</v>
      </c>
    </row>
    <row r="20" spans="1:7" ht="18.75" thickBot="1" x14ac:dyDescent="0.3">
      <c r="A20" s="6" t="s">
        <v>24</v>
      </c>
      <c r="B20" s="20">
        <f>B17+B18</f>
        <v>36177743</v>
      </c>
      <c r="C20" s="35"/>
      <c r="E20" s="41" t="s">
        <v>81</v>
      </c>
      <c r="F20" s="52">
        <v>413926</v>
      </c>
    </row>
    <row r="21" spans="1:7" ht="18.75" thickTop="1" x14ac:dyDescent="0.25">
      <c r="A21" s="6"/>
      <c r="B21" s="35"/>
      <c r="C21" s="35"/>
      <c r="E21" s="41" t="s">
        <v>82</v>
      </c>
      <c r="F21" s="46">
        <f>F19+F20</f>
        <v>43356196</v>
      </c>
    </row>
    <row r="22" spans="1:7" x14ac:dyDescent="0.25">
      <c r="A22" s="5" t="s">
        <v>26</v>
      </c>
      <c r="C22" s="9"/>
      <c r="E22" s="47"/>
      <c r="F22" s="47"/>
    </row>
    <row r="23" spans="1:7" ht="18.75" thickBot="1" x14ac:dyDescent="0.3">
      <c r="A23" s="6" t="s">
        <v>90</v>
      </c>
      <c r="B23" s="20">
        <f>B12-B20</f>
        <v>-601209</v>
      </c>
      <c r="E23" s="47" t="s">
        <v>27</v>
      </c>
      <c r="F23" s="47"/>
    </row>
    <row r="24" spans="1:7" ht="18.75" thickTop="1" x14ac:dyDescent="0.25">
      <c r="A24" s="4"/>
      <c r="B24" s="11"/>
      <c r="C24" s="35"/>
      <c r="E24" s="41" t="s">
        <v>87</v>
      </c>
      <c r="F24" s="48">
        <f>F10/F19</f>
        <v>1.1249940909039042E-2</v>
      </c>
    </row>
    <row r="25" spans="1:7" x14ac:dyDescent="0.25">
      <c r="A25" s="6" t="s">
        <v>28</v>
      </c>
      <c r="B25" s="13">
        <v>-2.99E-3</v>
      </c>
      <c r="C25" s="11"/>
      <c r="E25" s="47"/>
      <c r="F25" s="47"/>
    </row>
    <row r="26" spans="1:7" x14ac:dyDescent="0.25">
      <c r="A26" s="6" t="s">
        <v>30</v>
      </c>
      <c r="B26" s="7">
        <v>36179129</v>
      </c>
      <c r="E26" s="41" t="s">
        <v>29</v>
      </c>
      <c r="F26" s="57">
        <f>'0122-B'!F21</f>
        <v>4.2460360571137543E-2</v>
      </c>
    </row>
    <row r="27" spans="1:7" x14ac:dyDescent="0.25">
      <c r="A27" s="6" t="s">
        <v>32</v>
      </c>
      <c r="B27" s="21">
        <v>-1386</v>
      </c>
      <c r="C27" s="13"/>
      <c r="E27" s="5" t="s">
        <v>31</v>
      </c>
      <c r="F27" s="80" t="s">
        <v>119</v>
      </c>
    </row>
    <row r="28" spans="1:7" x14ac:dyDescent="0.25">
      <c r="A28" s="6" t="s">
        <v>34</v>
      </c>
      <c r="B28" s="9"/>
      <c r="C28" s="7"/>
      <c r="D28" s="7"/>
      <c r="E28" s="5" t="s">
        <v>33</v>
      </c>
    </row>
    <row r="29" spans="1:7" ht="18.75" thickBot="1" x14ac:dyDescent="0.3">
      <c r="A29" s="6" t="s">
        <v>35</v>
      </c>
      <c r="B29" s="20">
        <f>B26+B27</f>
        <v>36177743</v>
      </c>
      <c r="C29" s="35"/>
      <c r="D29" s="7"/>
      <c r="E29" s="6" t="s">
        <v>91</v>
      </c>
      <c r="F29" s="57">
        <f>B23/B12</f>
        <v>-1.6899032379039509E-2</v>
      </c>
    </row>
    <row r="30" spans="1:7" ht="18.75" thickTop="1" x14ac:dyDescent="0.25">
      <c r="A30" s="8"/>
      <c r="B30" s="15"/>
      <c r="C30" s="9"/>
    </row>
    <row r="31" spans="1:7" x14ac:dyDescent="0.25">
      <c r="C31" s="35"/>
      <c r="D31" s="7"/>
      <c r="E31" s="47" t="s">
        <v>36</v>
      </c>
      <c r="F31" s="47"/>
      <c r="G31" s="47"/>
    </row>
    <row r="32" spans="1:7" x14ac:dyDescent="0.25">
      <c r="A32" s="5" t="s">
        <v>37</v>
      </c>
      <c r="C32" s="15"/>
      <c r="D32" s="7"/>
      <c r="E32" s="47"/>
      <c r="F32" s="47"/>
      <c r="G32" s="47"/>
    </row>
    <row r="33" spans="1:7" x14ac:dyDescent="0.25">
      <c r="A33" s="6" t="s">
        <v>39</v>
      </c>
      <c r="B33" s="10">
        <v>-104726.64</v>
      </c>
      <c r="C33" s="7"/>
      <c r="D33" s="7"/>
      <c r="E33" s="47" t="s">
        <v>38</v>
      </c>
      <c r="F33" s="47"/>
      <c r="G33" s="47"/>
    </row>
    <row r="34" spans="1:7" x14ac:dyDescent="0.25">
      <c r="A34" s="5" t="s">
        <v>41</v>
      </c>
      <c r="E34" s="41" t="s">
        <v>40</v>
      </c>
      <c r="F34" s="57">
        <f>1-F26</f>
        <v>0.95753963942886244</v>
      </c>
      <c r="G34" s="47"/>
    </row>
    <row r="35" spans="1:7" x14ac:dyDescent="0.25">
      <c r="A35" s="6" t="s">
        <v>43</v>
      </c>
      <c r="B35" s="19">
        <v>-108067.85</v>
      </c>
      <c r="C35" s="10"/>
      <c r="E35" s="47" t="s">
        <v>42</v>
      </c>
      <c r="F35" s="47"/>
      <c r="G35" s="47"/>
    </row>
    <row r="36" spans="1:7" x14ac:dyDescent="0.25">
      <c r="A36" s="8"/>
      <c r="B36" s="9"/>
      <c r="E36" s="41" t="s">
        <v>86</v>
      </c>
      <c r="F36" s="48">
        <f>F16/F19</f>
        <v>1.1327747927624693E-2</v>
      </c>
      <c r="G36" s="47"/>
    </row>
    <row r="37" spans="1:7" x14ac:dyDescent="0.25">
      <c r="A37" s="6" t="s">
        <v>45</v>
      </c>
      <c r="C37" s="37"/>
      <c r="E37" s="41" t="s">
        <v>44</v>
      </c>
      <c r="F37" s="48">
        <f>F36/F34</f>
        <v>1.1830056387411055E-2</v>
      </c>
      <c r="G37" s="47"/>
    </row>
    <row r="38" spans="1:7" ht="18.75" thickBot="1" x14ac:dyDescent="0.3">
      <c r="A38" s="6" t="s">
        <v>46</v>
      </c>
      <c r="B38" s="18">
        <f>B33-B35</f>
        <v>3341.2100000000064</v>
      </c>
      <c r="C38" s="9"/>
      <c r="E38" s="41" t="s">
        <v>89</v>
      </c>
      <c r="F38" s="49">
        <f>F37*100</f>
        <v>1.1830056387411054</v>
      </c>
      <c r="G38" s="50" t="s">
        <v>76</v>
      </c>
    </row>
    <row r="39" spans="1:7" ht="18.75" thickTop="1" x14ac:dyDescent="0.25">
      <c r="E39" s="47"/>
      <c r="F39" s="47"/>
      <c r="G39" s="47"/>
    </row>
    <row r="40" spans="1:7" x14ac:dyDescent="0.25">
      <c r="A40" s="4"/>
      <c r="B40" s="11"/>
      <c r="C40" s="11"/>
    </row>
    <row r="41" spans="1:7" x14ac:dyDescent="0.25">
      <c r="A41" s="6" t="s">
        <v>67</v>
      </c>
      <c r="B41" s="38">
        <f>F38</f>
        <v>1.1830056387411054</v>
      </c>
      <c r="C41" s="17" t="s">
        <v>76</v>
      </c>
      <c r="D41" s="22" t="s">
        <v>71</v>
      </c>
      <c r="E41" s="6"/>
      <c r="F41" s="81" t="s">
        <v>124</v>
      </c>
    </row>
    <row r="42" spans="1:7" x14ac:dyDescent="0.25">
      <c r="E42" s="22" t="s">
        <v>73</v>
      </c>
      <c r="F42" s="23">
        <v>44538</v>
      </c>
    </row>
    <row r="43" spans="1:7" x14ac:dyDescent="0.25">
      <c r="A43" s="4"/>
    </row>
    <row r="44" spans="1:7" x14ac:dyDescent="0.25">
      <c r="A44" s="6" t="s">
        <v>68</v>
      </c>
    </row>
    <row r="45" spans="1:7" x14ac:dyDescent="0.25">
      <c r="A45" s="16" t="s">
        <v>79</v>
      </c>
      <c r="E45" s="5" t="s">
        <v>80</v>
      </c>
    </row>
    <row r="46" spans="1:7" x14ac:dyDescent="0.25">
      <c r="A46" s="4"/>
    </row>
    <row r="47" spans="1:7" x14ac:dyDescent="0.25">
      <c r="A47" s="5" t="s">
        <v>47</v>
      </c>
      <c r="E47" s="5" t="s">
        <v>77</v>
      </c>
    </row>
  </sheetData>
  <pageMargins left="0.7" right="0.7" top="0.75" bottom="0.75" header="0.3" footer="0.3"/>
  <pageSetup scale="5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40272-881A-4984-8B1A-D6F52164A301}">
  <sheetPr>
    <pageSetUpPr fitToPage="1"/>
  </sheetPr>
  <dimension ref="A1:J27"/>
  <sheetViews>
    <sheetView workbookViewId="0"/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9.88671875" bestFit="1" customWidth="1"/>
  </cols>
  <sheetData>
    <row r="1" spans="1:10" ht="15.75" x14ac:dyDescent="0.25">
      <c r="A1" s="24"/>
      <c r="B1" s="24"/>
      <c r="C1" s="24"/>
      <c r="D1" s="24"/>
      <c r="E1" s="24"/>
      <c r="F1" s="24"/>
      <c r="G1" s="24"/>
      <c r="H1" s="24" t="s">
        <v>48</v>
      </c>
      <c r="I1" s="24"/>
    </row>
    <row r="2" spans="1:10" ht="15.75" x14ac:dyDescent="0.25">
      <c r="A2" s="24"/>
      <c r="B2" s="24"/>
      <c r="C2" s="24"/>
      <c r="D2" s="24"/>
      <c r="E2" s="24"/>
      <c r="F2" s="24"/>
      <c r="G2" s="24"/>
      <c r="H2" s="24" t="s">
        <v>49</v>
      </c>
      <c r="I2" s="24"/>
    </row>
    <row r="3" spans="1:10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15.75" x14ac:dyDescent="0.25">
      <c r="A5" s="24"/>
      <c r="B5" s="24"/>
      <c r="C5" s="24" t="s">
        <v>50</v>
      </c>
      <c r="D5" s="24"/>
      <c r="E5" s="24"/>
      <c r="F5" s="24"/>
      <c r="G5" s="24"/>
      <c r="H5" s="24"/>
      <c r="I5" s="24"/>
    </row>
    <row r="6" spans="1:10" ht="15.75" x14ac:dyDescent="0.25">
      <c r="A6" s="24"/>
      <c r="B6" s="24" t="s">
        <v>51</v>
      </c>
      <c r="C6" s="24"/>
      <c r="D6" s="24"/>
      <c r="E6" s="24"/>
      <c r="F6" s="24"/>
      <c r="G6" s="24"/>
      <c r="H6" s="24"/>
      <c r="I6" s="24"/>
    </row>
    <row r="7" spans="1:10" ht="15.75" x14ac:dyDescent="0.25">
      <c r="A7" s="24"/>
      <c r="B7" s="24" t="s">
        <v>52</v>
      </c>
      <c r="C7" s="24"/>
      <c r="D7" s="24"/>
      <c r="E7" s="24"/>
      <c r="F7" s="24"/>
      <c r="G7" s="24"/>
      <c r="H7" s="24"/>
      <c r="I7" s="24"/>
    </row>
    <row r="8" spans="1:10" ht="15.75" x14ac:dyDescent="0.25">
      <c r="A8" s="24"/>
      <c r="B8" s="24"/>
      <c r="C8" s="2" t="s">
        <v>75</v>
      </c>
      <c r="D8" s="82" t="s">
        <v>121</v>
      </c>
      <c r="E8" s="24"/>
      <c r="F8" s="24"/>
      <c r="G8" s="24"/>
      <c r="H8" s="24"/>
      <c r="I8" s="24"/>
    </row>
    <row r="9" spans="1:10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10" ht="15.75" x14ac:dyDescent="0.25">
      <c r="A10" s="24"/>
      <c r="B10" s="26" t="s">
        <v>53</v>
      </c>
      <c r="C10" s="24"/>
      <c r="D10" s="26" t="s">
        <v>54</v>
      </c>
      <c r="E10" s="24"/>
      <c r="F10" s="24" t="s">
        <v>55</v>
      </c>
      <c r="G10" s="24"/>
      <c r="H10" s="26" t="s">
        <v>56</v>
      </c>
      <c r="I10" s="24"/>
    </row>
    <row r="11" spans="1:10" ht="15.75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0" ht="15.75" x14ac:dyDescent="0.25">
      <c r="A12" s="24"/>
      <c r="B12" s="25" t="s">
        <v>57</v>
      </c>
      <c r="C12" s="24"/>
      <c r="D12" s="27" t="s">
        <v>1</v>
      </c>
      <c r="E12" s="24"/>
      <c r="F12" s="25" t="s">
        <v>58</v>
      </c>
      <c r="G12" s="24"/>
      <c r="H12" s="25" t="s">
        <v>59</v>
      </c>
      <c r="I12" s="24"/>
    </row>
    <row r="13" spans="1:10" ht="15.75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10" ht="15.75" x14ac:dyDescent="0.25">
      <c r="A14" s="2" t="s">
        <v>60</v>
      </c>
      <c r="B14" s="28">
        <v>516567989</v>
      </c>
      <c r="C14" s="24"/>
      <c r="D14" s="28">
        <v>494049426</v>
      </c>
      <c r="E14" s="24"/>
      <c r="F14" s="24"/>
      <c r="G14" s="24"/>
      <c r="H14" s="28">
        <f>B14-D14</f>
        <v>22518563</v>
      </c>
      <c r="I14" s="24"/>
      <c r="J14" s="39"/>
    </row>
    <row r="15" spans="1:10" ht="15.75" x14ac:dyDescent="0.25">
      <c r="A15" s="2" t="s">
        <v>61</v>
      </c>
      <c r="B15" s="28">
        <v>34826966</v>
      </c>
      <c r="C15" s="24"/>
      <c r="D15" s="28">
        <v>34875102</v>
      </c>
      <c r="E15" s="24"/>
      <c r="F15" s="24"/>
      <c r="G15" s="24"/>
      <c r="H15" s="28">
        <f t="shared" ref="H15:H16" si="0">B15-D15</f>
        <v>-48136</v>
      </c>
      <c r="I15" s="24"/>
    </row>
    <row r="16" spans="1:10" ht="15.75" x14ac:dyDescent="0.25">
      <c r="A16" s="2" t="s">
        <v>62</v>
      </c>
      <c r="B16" s="29">
        <v>35576534</v>
      </c>
      <c r="C16" s="24"/>
      <c r="D16" s="29">
        <v>36177743</v>
      </c>
      <c r="E16" s="24"/>
      <c r="F16" s="24"/>
      <c r="G16" s="24"/>
      <c r="H16" s="28">
        <f t="shared" si="0"/>
        <v>-601209</v>
      </c>
      <c r="I16" s="24"/>
    </row>
    <row r="17" spans="1:9" ht="16.5" thickBot="1" x14ac:dyDescent="0.3">
      <c r="A17" s="2" t="s">
        <v>63</v>
      </c>
      <c r="B17" s="30">
        <f>B14-B15+B16</f>
        <v>517317557</v>
      </c>
      <c r="C17" s="24"/>
      <c r="D17" s="30">
        <f>D14-D15+D16</f>
        <v>495352067</v>
      </c>
      <c r="E17" s="24"/>
      <c r="F17" s="24"/>
      <c r="G17" s="24"/>
      <c r="H17" s="30">
        <f>B17-D17</f>
        <v>21965490</v>
      </c>
      <c r="I17" s="24"/>
    </row>
    <row r="18" spans="1:9" ht="16.5" thickTop="1" x14ac:dyDescent="0.25">
      <c r="A18" s="24"/>
      <c r="B18" s="31"/>
      <c r="C18" s="24"/>
      <c r="D18" s="31"/>
      <c r="E18" s="24"/>
      <c r="F18" s="24"/>
      <c r="G18" s="24"/>
      <c r="H18" s="31"/>
      <c r="I18" s="24"/>
    </row>
    <row r="19" spans="1:9" ht="15.75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32" t="s">
        <v>56</v>
      </c>
      <c r="B21" s="33">
        <f>H17</f>
        <v>21965490</v>
      </c>
      <c r="C21" s="2" t="s">
        <v>64</v>
      </c>
      <c r="D21" s="33">
        <f>B17</f>
        <v>517317557</v>
      </c>
      <c r="E21" s="34" t="s">
        <v>18</v>
      </c>
      <c r="F21" s="58">
        <f>H17/B17</f>
        <v>4.2460360571137543E-2</v>
      </c>
      <c r="G21" s="24" t="s">
        <v>65</v>
      </c>
      <c r="H21" s="24"/>
      <c r="I21" s="24"/>
    </row>
    <row r="22" spans="1:9" ht="15.75" x14ac:dyDescent="0.25">
      <c r="A22" s="24"/>
      <c r="B22" s="24"/>
      <c r="C22" s="24"/>
      <c r="D22" s="24"/>
      <c r="E22" s="24"/>
      <c r="F22" s="24"/>
      <c r="G22" s="24" t="s">
        <v>66</v>
      </c>
      <c r="H22" s="24"/>
      <c r="I22" s="24"/>
    </row>
    <row r="27" spans="1:9" x14ac:dyDescent="0.2">
      <c r="H27" s="1"/>
    </row>
  </sheetData>
  <pageMargins left="0.7" right="0.7" top="0.75" bottom="0.75" header="0.3" footer="0.3"/>
  <pageSetup scale="9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0A72D-AF95-43B4-A5FF-8B7BE97B8970}">
  <sheetPr>
    <pageSetUpPr fitToPage="1"/>
  </sheetPr>
  <dimension ref="A1:G47"/>
  <sheetViews>
    <sheetView zoomScale="75" zoomScaleNormal="75" workbookViewId="0">
      <selection sqref="A1:XFD1048576"/>
    </sheetView>
  </sheetViews>
  <sheetFormatPr defaultRowHeight="18" x14ac:dyDescent="0.25"/>
  <cols>
    <col min="1" max="1" width="51.5546875" style="5" customWidth="1"/>
    <col min="2" max="2" width="16.77734375" style="5" customWidth="1"/>
    <col min="3" max="3" width="1.44140625" style="5" customWidth="1"/>
    <col min="4" max="4" width="12.5546875" style="5" customWidth="1"/>
    <col min="5" max="5" width="46.6640625" style="5" customWidth="1"/>
    <col min="6" max="6" width="20.77734375" style="5" bestFit="1" customWidth="1"/>
    <col min="7" max="7" width="2" style="5" bestFit="1" customWidth="1"/>
    <col min="8" max="12" width="8.88671875" style="5"/>
    <col min="13" max="13" width="10.77734375" style="5" bestFit="1" customWidth="1"/>
    <col min="14" max="14" width="15.21875" style="5" bestFit="1" customWidth="1"/>
    <col min="15" max="16384" width="8.88671875" style="5"/>
  </cols>
  <sheetData>
    <row r="1" spans="1:6" x14ac:dyDescent="0.25">
      <c r="A1" s="3" t="s">
        <v>14</v>
      </c>
      <c r="B1" s="4"/>
      <c r="C1" s="4"/>
      <c r="D1" s="4"/>
      <c r="E1" s="51"/>
      <c r="F1" s="14" t="s">
        <v>15</v>
      </c>
    </row>
    <row r="2" spans="1:6" ht="18.75" x14ac:dyDescent="0.3">
      <c r="A2" s="4"/>
      <c r="E2" s="40"/>
      <c r="F2" s="14" t="s">
        <v>16</v>
      </c>
    </row>
    <row r="3" spans="1:6" x14ac:dyDescent="0.25">
      <c r="A3" s="4"/>
    </row>
    <row r="4" spans="1:6" x14ac:dyDescent="0.25">
      <c r="A4" s="6" t="s">
        <v>69</v>
      </c>
      <c r="B4" s="6"/>
      <c r="C4" s="6"/>
      <c r="D4" s="6"/>
      <c r="E4" s="6" t="s">
        <v>72</v>
      </c>
      <c r="F4" s="6"/>
    </row>
    <row r="5" spans="1:6" ht="18.75" thickBot="1" x14ac:dyDescent="0.3">
      <c r="A5" s="43"/>
      <c r="B5" s="43"/>
      <c r="C5" s="43"/>
      <c r="D5" s="43"/>
      <c r="E5" s="43"/>
      <c r="F5" s="43"/>
    </row>
    <row r="6" spans="1:6" x14ac:dyDescent="0.25">
      <c r="A6" s="4"/>
    </row>
    <row r="7" spans="1:6" x14ac:dyDescent="0.25">
      <c r="A7" s="5" t="s">
        <v>70</v>
      </c>
      <c r="B7" s="79" t="s">
        <v>121</v>
      </c>
      <c r="E7" s="5" t="s">
        <v>78</v>
      </c>
      <c r="F7" s="79" t="s">
        <v>122</v>
      </c>
    </row>
    <row r="8" spans="1:6" x14ac:dyDescent="0.25">
      <c r="A8" s="4"/>
    </row>
    <row r="9" spans="1:6" x14ac:dyDescent="0.25">
      <c r="A9" s="6" t="s">
        <v>84</v>
      </c>
      <c r="B9" s="35"/>
      <c r="C9" s="35"/>
      <c r="E9" s="47" t="s">
        <v>17</v>
      </c>
      <c r="F9" s="47"/>
    </row>
    <row r="10" spans="1:6" ht="18.75" thickBot="1" x14ac:dyDescent="0.3">
      <c r="A10" s="41" t="s">
        <v>83</v>
      </c>
      <c r="B10" s="35">
        <v>42942270</v>
      </c>
      <c r="C10" s="35"/>
      <c r="E10" s="41" t="s">
        <v>19</v>
      </c>
      <c r="F10" s="53">
        <v>711047</v>
      </c>
    </row>
    <row r="11" spans="1:6" ht="18.75" thickTop="1" x14ac:dyDescent="0.25">
      <c r="A11" s="41" t="s">
        <v>81</v>
      </c>
      <c r="B11" s="44">
        <v>413926</v>
      </c>
      <c r="C11" s="35"/>
      <c r="E11" s="47"/>
      <c r="F11" s="54"/>
    </row>
    <row r="12" spans="1:6" x14ac:dyDescent="0.25">
      <c r="A12" s="41" t="s">
        <v>82</v>
      </c>
      <c r="B12" s="35">
        <f>SUM(B10:B11)</f>
        <v>43356196</v>
      </c>
      <c r="C12" s="35"/>
      <c r="E12" s="41" t="s">
        <v>21</v>
      </c>
      <c r="F12" s="55">
        <v>15793.93</v>
      </c>
    </row>
    <row r="13" spans="1:6" x14ac:dyDescent="0.25">
      <c r="A13" s="41"/>
      <c r="B13" s="35"/>
      <c r="C13" s="35"/>
      <c r="E13" s="47" t="s">
        <v>23</v>
      </c>
      <c r="F13" s="56"/>
    </row>
    <row r="14" spans="1:6" x14ac:dyDescent="0.25">
      <c r="A14" s="41"/>
      <c r="B14" s="35"/>
      <c r="C14" s="35"/>
      <c r="E14" s="47"/>
      <c r="F14" s="54"/>
    </row>
    <row r="15" spans="1:6" x14ac:dyDescent="0.25">
      <c r="A15" s="42"/>
      <c r="B15" s="15"/>
      <c r="C15" s="9"/>
      <c r="E15" s="47" t="s">
        <v>25</v>
      </c>
      <c r="F15" s="47"/>
    </row>
    <row r="16" spans="1:6" ht="18.75" thickBot="1" x14ac:dyDescent="0.3">
      <c r="A16" s="4"/>
      <c r="B16" s="12"/>
      <c r="E16" s="41" t="s">
        <v>88</v>
      </c>
      <c r="F16" s="53">
        <f>SUM(F10:F14)</f>
        <v>726840.93</v>
      </c>
    </row>
    <row r="17" spans="1:7" ht="18.75" thickTop="1" x14ac:dyDescent="0.25">
      <c r="A17" s="6" t="s">
        <v>20</v>
      </c>
      <c r="B17" s="12">
        <v>41056697</v>
      </c>
      <c r="C17" s="12"/>
      <c r="E17" s="47"/>
      <c r="F17" s="47"/>
    </row>
    <row r="18" spans="1:7" x14ac:dyDescent="0.25">
      <c r="A18" s="5" t="s">
        <v>22</v>
      </c>
      <c r="B18" s="45">
        <v>0</v>
      </c>
      <c r="C18" s="36"/>
      <c r="E18" s="41" t="s">
        <v>85</v>
      </c>
      <c r="F18" s="47"/>
    </row>
    <row r="19" spans="1:7" x14ac:dyDescent="0.25">
      <c r="A19" s="4"/>
      <c r="B19" s="15"/>
      <c r="C19" s="11"/>
      <c r="E19" s="41" t="s">
        <v>83</v>
      </c>
      <c r="F19" s="46">
        <v>40400361</v>
      </c>
    </row>
    <row r="20" spans="1:7" ht="18.75" thickBot="1" x14ac:dyDescent="0.3">
      <c r="A20" s="6" t="s">
        <v>24</v>
      </c>
      <c r="B20" s="20">
        <f>B17+B18</f>
        <v>41056697</v>
      </c>
      <c r="C20" s="35"/>
      <c r="E20" s="41" t="s">
        <v>81</v>
      </c>
      <c r="F20" s="52">
        <v>451709</v>
      </c>
    </row>
    <row r="21" spans="1:7" ht="18.75" thickTop="1" x14ac:dyDescent="0.25">
      <c r="A21" s="6"/>
      <c r="B21" s="35"/>
      <c r="C21" s="35"/>
      <c r="E21" s="41" t="s">
        <v>82</v>
      </c>
      <c r="F21" s="46">
        <f>F19+F20</f>
        <v>40852070</v>
      </c>
    </row>
    <row r="22" spans="1:7" x14ac:dyDescent="0.25">
      <c r="A22" s="5" t="s">
        <v>26</v>
      </c>
      <c r="C22" s="9"/>
      <c r="E22" s="47"/>
      <c r="F22" s="47"/>
    </row>
    <row r="23" spans="1:7" ht="18.75" thickBot="1" x14ac:dyDescent="0.3">
      <c r="A23" s="6" t="s">
        <v>90</v>
      </c>
      <c r="B23" s="20">
        <f>B12-B20</f>
        <v>2299499</v>
      </c>
      <c r="E23" s="47" t="s">
        <v>27</v>
      </c>
      <c r="F23" s="47"/>
    </row>
    <row r="24" spans="1:7" ht="18.75" thickTop="1" x14ac:dyDescent="0.25">
      <c r="A24" s="4"/>
      <c r="B24" s="11"/>
      <c r="C24" s="35"/>
      <c r="E24" s="41" t="s">
        <v>87</v>
      </c>
      <c r="F24" s="48">
        <f>F10/F19</f>
        <v>1.7600015999857031E-2</v>
      </c>
    </row>
    <row r="25" spans="1:7" x14ac:dyDescent="0.25">
      <c r="A25" s="6" t="s">
        <v>28</v>
      </c>
      <c r="B25" s="13">
        <v>-2.1299999999999999E-3</v>
      </c>
      <c r="C25" s="11"/>
      <c r="E25" s="47"/>
      <c r="F25" s="47"/>
    </row>
    <row r="26" spans="1:7" x14ac:dyDescent="0.25">
      <c r="A26" s="6" t="s">
        <v>30</v>
      </c>
      <c r="B26" s="7">
        <v>41056697</v>
      </c>
      <c r="E26" s="41" t="s">
        <v>29</v>
      </c>
      <c r="F26" s="57">
        <f>'0222-B'!F21</f>
        <v>5.2046924939982982E-2</v>
      </c>
    </row>
    <row r="27" spans="1:7" x14ac:dyDescent="0.25">
      <c r="A27" s="6" t="s">
        <v>32</v>
      </c>
      <c r="B27" s="21">
        <v>0</v>
      </c>
      <c r="C27" s="13"/>
      <c r="E27" s="5" t="s">
        <v>31</v>
      </c>
      <c r="F27" s="80" t="s">
        <v>121</v>
      </c>
    </row>
    <row r="28" spans="1:7" x14ac:dyDescent="0.25">
      <c r="A28" s="6" t="s">
        <v>34</v>
      </c>
      <c r="B28" s="9"/>
      <c r="C28" s="7"/>
      <c r="D28" s="7"/>
      <c r="E28" s="5" t="s">
        <v>33</v>
      </c>
    </row>
    <row r="29" spans="1:7" ht="18.75" thickBot="1" x14ac:dyDescent="0.3">
      <c r="A29" s="6" t="s">
        <v>35</v>
      </c>
      <c r="B29" s="20">
        <f>B26+B27</f>
        <v>41056697</v>
      </c>
      <c r="C29" s="35"/>
      <c r="D29" s="7"/>
      <c r="E29" s="6" t="s">
        <v>91</v>
      </c>
      <c r="F29" s="57">
        <f>B23/B12</f>
        <v>5.3037379017292018E-2</v>
      </c>
    </row>
    <row r="30" spans="1:7" ht="18.75" thickTop="1" x14ac:dyDescent="0.25">
      <c r="A30" s="8"/>
      <c r="B30" s="15"/>
      <c r="C30" s="9"/>
    </row>
    <row r="31" spans="1:7" x14ac:dyDescent="0.25">
      <c r="C31" s="35"/>
      <c r="D31" s="7"/>
      <c r="E31" s="47" t="s">
        <v>36</v>
      </c>
      <c r="F31" s="47"/>
      <c r="G31" s="47"/>
    </row>
    <row r="32" spans="1:7" x14ac:dyDescent="0.25">
      <c r="A32" s="5" t="s">
        <v>37</v>
      </c>
      <c r="C32" s="15"/>
      <c r="D32" s="7"/>
      <c r="E32" s="47"/>
      <c r="F32" s="47"/>
      <c r="G32" s="47"/>
    </row>
    <row r="33" spans="1:7" x14ac:dyDescent="0.25">
      <c r="A33" s="6" t="s">
        <v>39</v>
      </c>
      <c r="B33" s="10">
        <v>-71595.23</v>
      </c>
      <c r="C33" s="7"/>
      <c r="D33" s="7"/>
      <c r="E33" s="47" t="s">
        <v>38</v>
      </c>
      <c r="F33" s="47"/>
      <c r="G33" s="47"/>
    </row>
    <row r="34" spans="1:7" x14ac:dyDescent="0.25">
      <c r="A34" s="5" t="s">
        <v>41</v>
      </c>
      <c r="E34" s="41" t="s">
        <v>40</v>
      </c>
      <c r="F34" s="57">
        <f>1-F26</f>
        <v>0.94795307506001703</v>
      </c>
      <c r="G34" s="47"/>
    </row>
    <row r="35" spans="1:7" x14ac:dyDescent="0.25">
      <c r="A35" s="6" t="s">
        <v>43</v>
      </c>
      <c r="B35" s="19">
        <v>-87389.16</v>
      </c>
      <c r="C35" s="10"/>
      <c r="E35" s="47" t="s">
        <v>42</v>
      </c>
      <c r="F35" s="47"/>
      <c r="G35" s="47"/>
    </row>
    <row r="36" spans="1:7" x14ac:dyDescent="0.25">
      <c r="A36" s="8"/>
      <c r="B36" s="9"/>
      <c r="E36" s="41" t="s">
        <v>86</v>
      </c>
      <c r="F36" s="48">
        <f>F16/F19</f>
        <v>1.7990951367984065E-2</v>
      </c>
      <c r="G36" s="47"/>
    </row>
    <row r="37" spans="1:7" x14ac:dyDescent="0.25">
      <c r="A37" s="6" t="s">
        <v>45</v>
      </c>
      <c r="C37" s="37"/>
      <c r="E37" s="41" t="s">
        <v>44</v>
      </c>
      <c r="F37" s="48">
        <f>F36/F34</f>
        <v>1.8978736227892944E-2</v>
      </c>
      <c r="G37" s="47"/>
    </row>
    <row r="38" spans="1:7" ht="18.75" thickBot="1" x14ac:dyDescent="0.3">
      <c r="A38" s="6" t="s">
        <v>46</v>
      </c>
      <c r="B38" s="18">
        <f>B33-B35</f>
        <v>15793.930000000008</v>
      </c>
      <c r="C38" s="9"/>
      <c r="E38" s="41" t="s">
        <v>89</v>
      </c>
      <c r="F38" s="49">
        <f>F37*100</f>
        <v>1.8978736227892943</v>
      </c>
      <c r="G38" s="50" t="s">
        <v>76</v>
      </c>
    </row>
    <row r="39" spans="1:7" ht="18.75" thickTop="1" x14ac:dyDescent="0.25">
      <c r="E39" s="47"/>
      <c r="F39" s="47"/>
      <c r="G39" s="47"/>
    </row>
    <row r="40" spans="1:7" x14ac:dyDescent="0.25">
      <c r="A40" s="4"/>
      <c r="B40" s="11"/>
      <c r="C40" s="11"/>
    </row>
    <row r="41" spans="1:7" x14ac:dyDescent="0.25">
      <c r="A41" s="6" t="s">
        <v>67</v>
      </c>
      <c r="B41" s="38">
        <f>F38</f>
        <v>1.8978736227892943</v>
      </c>
      <c r="C41" s="17" t="s">
        <v>76</v>
      </c>
      <c r="D41" s="22" t="s">
        <v>71</v>
      </c>
      <c r="E41" s="6"/>
      <c r="F41" s="81" t="s">
        <v>123</v>
      </c>
    </row>
    <row r="42" spans="1:7" x14ac:dyDescent="0.25">
      <c r="E42" s="22" t="s">
        <v>73</v>
      </c>
      <c r="F42" s="23">
        <v>44569</v>
      </c>
    </row>
    <row r="43" spans="1:7" x14ac:dyDescent="0.25">
      <c r="A43" s="4"/>
    </row>
    <row r="44" spans="1:7" x14ac:dyDescent="0.25">
      <c r="A44" s="6" t="s">
        <v>68</v>
      </c>
    </row>
    <row r="45" spans="1:7" x14ac:dyDescent="0.25">
      <c r="A45" s="16" t="s">
        <v>79</v>
      </c>
      <c r="E45" s="5" t="s">
        <v>80</v>
      </c>
    </row>
    <row r="46" spans="1:7" x14ac:dyDescent="0.25">
      <c r="A46" s="4"/>
    </row>
    <row r="47" spans="1:7" x14ac:dyDescent="0.25">
      <c r="A47" s="5" t="s">
        <v>47</v>
      </c>
      <c r="E47" s="5" t="s">
        <v>77</v>
      </c>
    </row>
  </sheetData>
  <pageMargins left="0.7" right="0.7" top="0.75" bottom="0.75" header="0.3" footer="0.3"/>
  <pageSetup scale="5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3B098-E09A-4924-9CA5-C5F6B87777A6}">
  <sheetPr>
    <pageSetUpPr fitToPage="1"/>
  </sheetPr>
  <dimension ref="A1:J27"/>
  <sheetViews>
    <sheetView workbookViewId="0">
      <selection sqref="A1:XFD1048576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9.88671875" bestFit="1" customWidth="1"/>
  </cols>
  <sheetData>
    <row r="1" spans="1:10" ht="15.75" x14ac:dyDescent="0.25">
      <c r="A1" s="24"/>
      <c r="B1" s="24"/>
      <c r="C1" s="24"/>
      <c r="D1" s="24"/>
      <c r="E1" s="24"/>
      <c r="F1" s="24"/>
      <c r="G1" s="24"/>
      <c r="H1" s="24" t="s">
        <v>48</v>
      </c>
      <c r="I1" s="24"/>
    </row>
    <row r="2" spans="1:10" ht="15.75" x14ac:dyDescent="0.25">
      <c r="A2" s="24"/>
      <c r="B2" s="24"/>
      <c r="C2" s="24"/>
      <c r="D2" s="24"/>
      <c r="E2" s="24"/>
      <c r="F2" s="24"/>
      <c r="G2" s="24"/>
      <c r="H2" s="24" t="s">
        <v>49</v>
      </c>
      <c r="I2" s="24"/>
    </row>
    <row r="3" spans="1:10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15.75" x14ac:dyDescent="0.25">
      <c r="A5" s="24"/>
      <c r="B5" s="24"/>
      <c r="C5" s="24" t="s">
        <v>50</v>
      </c>
      <c r="D5" s="24"/>
      <c r="E5" s="24"/>
      <c r="F5" s="24"/>
      <c r="G5" s="24"/>
      <c r="H5" s="24"/>
      <c r="I5" s="24"/>
    </row>
    <row r="6" spans="1:10" ht="15.75" x14ac:dyDescent="0.25">
      <c r="A6" s="24"/>
      <c r="B6" s="24" t="s">
        <v>51</v>
      </c>
      <c r="C6" s="24"/>
      <c r="D6" s="24"/>
      <c r="E6" s="24"/>
      <c r="F6" s="24"/>
      <c r="G6" s="24"/>
      <c r="H6" s="24"/>
      <c r="I6" s="24"/>
    </row>
    <row r="7" spans="1:10" ht="15.75" x14ac:dyDescent="0.25">
      <c r="A7" s="24"/>
      <c r="B7" s="24" t="s">
        <v>52</v>
      </c>
      <c r="C7" s="24"/>
      <c r="D7" s="24"/>
      <c r="E7" s="24"/>
      <c r="F7" s="24"/>
      <c r="G7" s="24"/>
      <c r="H7" s="24"/>
      <c r="I7" s="24"/>
    </row>
    <row r="8" spans="1:10" ht="15.75" x14ac:dyDescent="0.25">
      <c r="A8" s="24"/>
      <c r="B8" s="24"/>
      <c r="C8" s="2" t="s">
        <v>75</v>
      </c>
      <c r="D8" s="82" t="s">
        <v>122</v>
      </c>
      <c r="E8" s="24"/>
      <c r="F8" s="24"/>
      <c r="G8" s="24"/>
      <c r="H8" s="24"/>
      <c r="I8" s="24"/>
    </row>
    <row r="9" spans="1:10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10" ht="15.75" x14ac:dyDescent="0.25">
      <c r="A10" s="24"/>
      <c r="B10" s="26" t="s">
        <v>53</v>
      </c>
      <c r="C10" s="24"/>
      <c r="D10" s="26" t="s">
        <v>54</v>
      </c>
      <c r="E10" s="24"/>
      <c r="F10" s="24" t="s">
        <v>55</v>
      </c>
      <c r="G10" s="24"/>
      <c r="H10" s="26" t="s">
        <v>56</v>
      </c>
      <c r="I10" s="24"/>
    </row>
    <row r="11" spans="1:10" ht="15.75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0" ht="15.75" x14ac:dyDescent="0.25">
      <c r="A12" s="24"/>
      <c r="B12" s="25" t="s">
        <v>57</v>
      </c>
      <c r="C12" s="24"/>
      <c r="D12" s="27" t="s">
        <v>1</v>
      </c>
      <c r="E12" s="24"/>
      <c r="F12" s="25" t="s">
        <v>58</v>
      </c>
      <c r="G12" s="24"/>
      <c r="H12" s="25" t="s">
        <v>59</v>
      </c>
      <c r="I12" s="24"/>
    </row>
    <row r="13" spans="1:10" ht="15.75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10" ht="15.75" x14ac:dyDescent="0.25">
      <c r="A14" s="2" t="s">
        <v>60</v>
      </c>
      <c r="B14" s="28">
        <v>517317557</v>
      </c>
      <c r="C14" s="24"/>
      <c r="D14" s="28">
        <v>495352067</v>
      </c>
      <c r="E14" s="24"/>
      <c r="F14" s="24"/>
      <c r="G14" s="24"/>
      <c r="H14" s="28">
        <f>B14-D14</f>
        <v>21965490</v>
      </c>
      <c r="I14" s="24"/>
      <c r="J14" s="39"/>
    </row>
    <row r="15" spans="1:10" ht="15.75" x14ac:dyDescent="0.25">
      <c r="A15" s="2" t="s">
        <v>61</v>
      </c>
      <c r="B15" s="28">
        <v>38160309</v>
      </c>
      <c r="C15" s="24"/>
      <c r="D15" s="28">
        <v>41090538</v>
      </c>
      <c r="E15" s="24"/>
      <c r="F15" s="24"/>
      <c r="G15" s="24"/>
      <c r="H15" s="28">
        <f t="shared" ref="H15:H16" si="0">B15-D15</f>
        <v>-2930229</v>
      </c>
      <c r="I15" s="24"/>
    </row>
    <row r="16" spans="1:10" ht="15.75" x14ac:dyDescent="0.25">
      <c r="A16" s="2" t="s">
        <v>62</v>
      </c>
      <c r="B16" s="29">
        <v>43356196</v>
      </c>
      <c r="C16" s="24"/>
      <c r="D16" s="29">
        <v>41056697</v>
      </c>
      <c r="E16" s="24"/>
      <c r="F16" s="24"/>
      <c r="G16" s="24"/>
      <c r="H16" s="28">
        <f t="shared" si="0"/>
        <v>2299499</v>
      </c>
      <c r="I16" s="24"/>
    </row>
    <row r="17" spans="1:9" ht="16.5" thickBot="1" x14ac:dyDescent="0.3">
      <c r="A17" s="2" t="s">
        <v>63</v>
      </c>
      <c r="B17" s="30">
        <f>B14-B15+B16</f>
        <v>522513444</v>
      </c>
      <c r="C17" s="24"/>
      <c r="D17" s="30">
        <f>D14-D15+D16</f>
        <v>495318226</v>
      </c>
      <c r="E17" s="24"/>
      <c r="F17" s="24"/>
      <c r="G17" s="24"/>
      <c r="H17" s="30">
        <f>B17-D17</f>
        <v>27195218</v>
      </c>
      <c r="I17" s="24"/>
    </row>
    <row r="18" spans="1:9" ht="16.5" thickTop="1" x14ac:dyDescent="0.25">
      <c r="A18" s="24"/>
      <c r="B18" s="31"/>
      <c r="C18" s="24"/>
      <c r="D18" s="31"/>
      <c r="E18" s="24"/>
      <c r="F18" s="24"/>
      <c r="G18" s="24"/>
      <c r="H18" s="31"/>
      <c r="I18" s="24"/>
    </row>
    <row r="19" spans="1:9" ht="15.75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32" t="s">
        <v>56</v>
      </c>
      <c r="B21" s="33">
        <f>H17</f>
        <v>27195218</v>
      </c>
      <c r="C21" s="2" t="s">
        <v>64</v>
      </c>
      <c r="D21" s="33">
        <f>B17</f>
        <v>522513444</v>
      </c>
      <c r="E21" s="34" t="s">
        <v>18</v>
      </c>
      <c r="F21" s="58">
        <f>H17/B17</f>
        <v>5.2046924939982982E-2</v>
      </c>
      <c r="G21" s="24" t="s">
        <v>65</v>
      </c>
      <c r="H21" s="24"/>
      <c r="I21" s="24"/>
    </row>
    <row r="22" spans="1:9" ht="15.75" x14ac:dyDescent="0.25">
      <c r="A22" s="24"/>
      <c r="B22" s="24"/>
      <c r="C22" s="24"/>
      <c r="D22" s="24"/>
      <c r="E22" s="24"/>
      <c r="F22" s="24"/>
      <c r="G22" s="24" t="s">
        <v>66</v>
      </c>
      <c r="H22" s="24"/>
      <c r="I22" s="24"/>
    </row>
    <row r="27" spans="1:9" x14ac:dyDescent="0.2">
      <c r="H27" s="1"/>
    </row>
  </sheetData>
  <pageMargins left="0.7" right="0.7" top="0.75" bottom="0.75" header="0.3" footer="0.3"/>
  <pageSetup scale="9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455B8-AE79-415E-86F6-0A5BC228A117}">
  <sheetPr>
    <pageSetUpPr fitToPage="1"/>
  </sheetPr>
  <dimension ref="A1:G47"/>
  <sheetViews>
    <sheetView topLeftCell="A10" zoomScale="75" zoomScaleNormal="75" workbookViewId="0">
      <selection activeCell="F27" sqref="F27"/>
    </sheetView>
  </sheetViews>
  <sheetFormatPr defaultRowHeight="18" x14ac:dyDescent="0.25"/>
  <cols>
    <col min="1" max="1" width="51.5546875" style="5" customWidth="1"/>
    <col min="2" max="2" width="16.77734375" style="5" customWidth="1"/>
    <col min="3" max="3" width="1.44140625" style="5" customWidth="1"/>
    <col min="4" max="4" width="12.5546875" style="5" customWidth="1"/>
    <col min="5" max="5" width="46.6640625" style="5" customWidth="1"/>
    <col min="6" max="6" width="20.77734375" style="5" bestFit="1" customWidth="1"/>
    <col min="7" max="7" width="2" style="5" bestFit="1" customWidth="1"/>
    <col min="8" max="12" width="8.88671875" style="5"/>
    <col min="13" max="13" width="10.77734375" style="5" bestFit="1" customWidth="1"/>
    <col min="14" max="14" width="15.21875" style="5" bestFit="1" customWidth="1"/>
    <col min="15" max="16384" width="8.88671875" style="5"/>
  </cols>
  <sheetData>
    <row r="1" spans="1:6" x14ac:dyDescent="0.25">
      <c r="A1" s="3" t="s">
        <v>14</v>
      </c>
      <c r="B1" s="4"/>
      <c r="C1" s="4"/>
      <c r="D1" s="4"/>
      <c r="E1" s="51"/>
      <c r="F1" s="14" t="s">
        <v>15</v>
      </c>
    </row>
    <row r="2" spans="1:6" ht="18.75" x14ac:dyDescent="0.3">
      <c r="A2" s="4"/>
      <c r="E2" s="40"/>
      <c r="F2" s="14" t="s">
        <v>16</v>
      </c>
    </row>
    <row r="3" spans="1:6" x14ac:dyDescent="0.25">
      <c r="A3" s="4"/>
    </row>
    <row r="4" spans="1:6" x14ac:dyDescent="0.25">
      <c r="A4" s="6" t="s">
        <v>69</v>
      </c>
      <c r="B4" s="6"/>
      <c r="C4" s="6"/>
      <c r="D4" s="6"/>
      <c r="E4" s="6" t="s">
        <v>72</v>
      </c>
      <c r="F4" s="6"/>
    </row>
    <row r="5" spans="1:6" ht="18.75" thickBot="1" x14ac:dyDescent="0.3">
      <c r="A5" s="43"/>
      <c r="B5" s="43"/>
      <c r="C5" s="43"/>
      <c r="D5" s="43"/>
      <c r="E5" s="43"/>
      <c r="F5" s="43"/>
    </row>
    <row r="6" spans="1:6" x14ac:dyDescent="0.25">
      <c r="A6" s="4"/>
    </row>
    <row r="7" spans="1:6" x14ac:dyDescent="0.25">
      <c r="A7" s="5" t="s">
        <v>70</v>
      </c>
      <c r="B7" s="79" t="s">
        <v>122</v>
      </c>
      <c r="E7" s="5" t="s">
        <v>78</v>
      </c>
      <c r="F7" s="79" t="s">
        <v>125</v>
      </c>
    </row>
    <row r="8" spans="1:6" x14ac:dyDescent="0.25">
      <c r="A8" s="4"/>
    </row>
    <row r="9" spans="1:6" x14ac:dyDescent="0.25">
      <c r="A9" s="6" t="s">
        <v>84</v>
      </c>
      <c r="B9" s="35"/>
      <c r="C9" s="35"/>
      <c r="E9" s="47" t="s">
        <v>17</v>
      </c>
      <c r="F9" s="47"/>
    </row>
    <row r="10" spans="1:6" ht="18.75" thickBot="1" x14ac:dyDescent="0.3">
      <c r="A10" s="41" t="s">
        <v>83</v>
      </c>
      <c r="B10" s="35">
        <v>40400361</v>
      </c>
      <c r="C10" s="35"/>
      <c r="E10" s="41" t="s">
        <v>19</v>
      </c>
      <c r="F10" s="53">
        <v>458337</v>
      </c>
    </row>
    <row r="11" spans="1:6" ht="18.75" thickTop="1" x14ac:dyDescent="0.25">
      <c r="A11" s="41" t="s">
        <v>81</v>
      </c>
      <c r="B11" s="44">
        <v>451709</v>
      </c>
      <c r="C11" s="35"/>
      <c r="E11" s="47"/>
      <c r="F11" s="54"/>
    </row>
    <row r="12" spans="1:6" x14ac:dyDescent="0.25">
      <c r="A12" s="41" t="s">
        <v>82</v>
      </c>
      <c r="B12" s="35">
        <f>SUM(B10:B11)</f>
        <v>40852070</v>
      </c>
      <c r="C12" s="35"/>
      <c r="E12" s="41" t="s">
        <v>21</v>
      </c>
      <c r="F12" s="55">
        <v>-51847.68</v>
      </c>
    </row>
    <row r="13" spans="1:6" x14ac:dyDescent="0.25">
      <c r="A13" s="41"/>
      <c r="B13" s="35"/>
      <c r="C13" s="35"/>
      <c r="E13" s="47" t="s">
        <v>23</v>
      </c>
      <c r="F13" s="56"/>
    </row>
    <row r="14" spans="1:6" x14ac:dyDescent="0.25">
      <c r="A14" s="41"/>
      <c r="B14" s="35"/>
      <c r="C14" s="35"/>
      <c r="E14" s="47"/>
      <c r="F14" s="54"/>
    </row>
    <row r="15" spans="1:6" x14ac:dyDescent="0.25">
      <c r="A15" s="42"/>
      <c r="B15" s="15"/>
      <c r="C15" s="9"/>
      <c r="E15" s="47" t="s">
        <v>25</v>
      </c>
      <c r="F15" s="47"/>
    </row>
    <row r="16" spans="1:6" ht="18.75" thickBot="1" x14ac:dyDescent="0.3">
      <c r="A16" s="4"/>
      <c r="B16" s="12"/>
      <c r="E16" s="41" t="s">
        <v>88</v>
      </c>
      <c r="F16" s="53">
        <f>SUM(F10:F14)</f>
        <v>406489.32</v>
      </c>
    </row>
    <row r="17" spans="1:7" ht="18.75" thickTop="1" x14ac:dyDescent="0.25">
      <c r="A17" s="6" t="s">
        <v>20</v>
      </c>
      <c r="B17" s="12">
        <v>45525250</v>
      </c>
      <c r="C17" s="12"/>
      <c r="E17" s="47"/>
      <c r="F17" s="47"/>
    </row>
    <row r="18" spans="1:7" x14ac:dyDescent="0.25">
      <c r="A18" s="5" t="s">
        <v>22</v>
      </c>
      <c r="B18" s="45">
        <v>0</v>
      </c>
      <c r="C18" s="36"/>
      <c r="E18" s="41" t="s">
        <v>85</v>
      </c>
      <c r="F18" s="47"/>
    </row>
    <row r="19" spans="1:7" x14ac:dyDescent="0.25">
      <c r="A19" s="4"/>
      <c r="B19" s="15"/>
      <c r="C19" s="11"/>
      <c r="E19" s="41" t="s">
        <v>83</v>
      </c>
      <c r="F19" s="46">
        <v>58312703</v>
      </c>
    </row>
    <row r="20" spans="1:7" ht="18.75" thickBot="1" x14ac:dyDescent="0.3">
      <c r="A20" s="6" t="s">
        <v>24</v>
      </c>
      <c r="B20" s="20">
        <f>B17+B18</f>
        <v>45525250</v>
      </c>
      <c r="C20" s="35"/>
      <c r="E20" s="41" t="s">
        <v>81</v>
      </c>
      <c r="F20" s="52">
        <v>312700</v>
      </c>
    </row>
    <row r="21" spans="1:7" ht="18.75" thickTop="1" x14ac:dyDescent="0.25">
      <c r="A21" s="6"/>
      <c r="B21" s="35"/>
      <c r="C21" s="35"/>
      <c r="E21" s="41" t="s">
        <v>82</v>
      </c>
      <c r="F21" s="46">
        <f>F19+F20</f>
        <v>58625403</v>
      </c>
    </row>
    <row r="22" spans="1:7" x14ac:dyDescent="0.25">
      <c r="A22" s="5" t="s">
        <v>26</v>
      </c>
      <c r="C22" s="9"/>
      <c r="E22" s="47"/>
      <c r="F22" s="47"/>
    </row>
    <row r="23" spans="1:7" ht="18.75" thickBot="1" x14ac:dyDescent="0.3">
      <c r="A23" s="6" t="s">
        <v>90</v>
      </c>
      <c r="B23" s="20">
        <f>B12-B20</f>
        <v>-4673180</v>
      </c>
      <c r="E23" s="47" t="s">
        <v>27</v>
      </c>
      <c r="F23" s="47"/>
    </row>
    <row r="24" spans="1:7" ht="18.75" thickTop="1" x14ac:dyDescent="0.25">
      <c r="A24" s="4"/>
      <c r="B24" s="11"/>
      <c r="C24" s="35"/>
      <c r="E24" s="41" t="s">
        <v>87</v>
      </c>
      <c r="F24" s="48">
        <f>F10/F19</f>
        <v>7.8599854992144683E-3</v>
      </c>
    </row>
    <row r="25" spans="1:7" x14ac:dyDescent="0.25">
      <c r="A25" s="6" t="s">
        <v>28</v>
      </c>
      <c r="B25" s="13">
        <v>1.183E-2</v>
      </c>
      <c r="C25" s="11"/>
      <c r="E25" s="47"/>
      <c r="F25" s="47"/>
    </row>
    <row r="26" spans="1:7" x14ac:dyDescent="0.25">
      <c r="A26" s="6" t="s">
        <v>30</v>
      </c>
      <c r="B26" s="7">
        <v>45526557</v>
      </c>
      <c r="E26" s="41" t="s">
        <v>29</v>
      </c>
      <c r="F26" s="57">
        <f>'0322-B'!F21</f>
        <v>4.5441400927962068E-2</v>
      </c>
    </row>
    <row r="27" spans="1:7" x14ac:dyDescent="0.25">
      <c r="A27" s="6" t="s">
        <v>32</v>
      </c>
      <c r="B27" s="21">
        <v>-1307</v>
      </c>
      <c r="C27" s="13"/>
      <c r="E27" s="5" t="s">
        <v>31</v>
      </c>
      <c r="F27" s="80" t="s">
        <v>122</v>
      </c>
    </row>
    <row r="28" spans="1:7" x14ac:dyDescent="0.25">
      <c r="A28" s="6" t="s">
        <v>34</v>
      </c>
      <c r="B28" s="9"/>
      <c r="C28" s="7"/>
      <c r="D28" s="7"/>
      <c r="E28" s="5" t="s">
        <v>33</v>
      </c>
    </row>
    <row r="29" spans="1:7" ht="18.75" thickBot="1" x14ac:dyDescent="0.3">
      <c r="A29" s="6" t="s">
        <v>35</v>
      </c>
      <c r="B29" s="20">
        <f>B26+B27</f>
        <v>45525250</v>
      </c>
      <c r="C29" s="35"/>
      <c r="D29" s="7"/>
      <c r="E29" s="6" t="s">
        <v>91</v>
      </c>
      <c r="F29" s="57">
        <f>B23/B12</f>
        <v>-0.11439273456644915</v>
      </c>
    </row>
    <row r="30" spans="1:7" ht="18.75" thickTop="1" x14ac:dyDescent="0.25">
      <c r="A30" s="8"/>
      <c r="B30" s="15"/>
      <c r="C30" s="9"/>
    </row>
    <row r="31" spans="1:7" x14ac:dyDescent="0.25">
      <c r="C31" s="35"/>
      <c r="D31" s="7"/>
      <c r="E31" s="47" t="s">
        <v>36</v>
      </c>
      <c r="F31" s="47"/>
      <c r="G31" s="47"/>
    </row>
    <row r="32" spans="1:7" x14ac:dyDescent="0.25">
      <c r="A32" s="5" t="s">
        <v>37</v>
      </c>
      <c r="C32" s="15"/>
      <c r="D32" s="7"/>
      <c r="E32" s="47"/>
      <c r="F32" s="47"/>
      <c r="G32" s="47"/>
    </row>
    <row r="33" spans="1:7" x14ac:dyDescent="0.25">
      <c r="A33" s="6" t="s">
        <v>39</v>
      </c>
      <c r="B33" s="10">
        <v>486439.21</v>
      </c>
      <c r="C33" s="7"/>
      <c r="D33" s="7"/>
      <c r="E33" s="47" t="s">
        <v>38</v>
      </c>
      <c r="F33" s="47"/>
      <c r="G33" s="47"/>
    </row>
    <row r="34" spans="1:7" x14ac:dyDescent="0.25">
      <c r="A34" s="5" t="s">
        <v>41</v>
      </c>
      <c r="E34" s="41" t="s">
        <v>40</v>
      </c>
      <c r="F34" s="57">
        <f>1-F26</f>
        <v>0.95455859907203788</v>
      </c>
      <c r="G34" s="47"/>
    </row>
    <row r="35" spans="1:7" x14ac:dyDescent="0.25">
      <c r="A35" s="6" t="s">
        <v>43</v>
      </c>
      <c r="B35" s="19">
        <v>538286.89</v>
      </c>
      <c r="C35" s="10"/>
      <c r="E35" s="47" t="s">
        <v>42</v>
      </c>
      <c r="F35" s="47"/>
      <c r="G35" s="47"/>
    </row>
    <row r="36" spans="1:7" x14ac:dyDescent="0.25">
      <c r="A36" s="8"/>
      <c r="B36" s="9"/>
      <c r="E36" s="41" t="s">
        <v>86</v>
      </c>
      <c r="F36" s="48">
        <f>F16/F19</f>
        <v>6.9708536748845275E-3</v>
      </c>
      <c r="G36" s="47"/>
    </row>
    <row r="37" spans="1:7" x14ac:dyDescent="0.25">
      <c r="A37" s="6" t="s">
        <v>45</v>
      </c>
      <c r="C37" s="37"/>
      <c r="E37" s="41" t="s">
        <v>44</v>
      </c>
      <c r="F37" s="48">
        <f>F36/F34</f>
        <v>7.3026985264824547E-3</v>
      </c>
      <c r="G37" s="47"/>
    </row>
    <row r="38" spans="1:7" ht="18.75" thickBot="1" x14ac:dyDescent="0.3">
      <c r="A38" s="6" t="s">
        <v>46</v>
      </c>
      <c r="B38" s="18">
        <f>B33-B35</f>
        <v>-51847.679999999993</v>
      </c>
      <c r="C38" s="9"/>
      <c r="E38" s="41" t="s">
        <v>89</v>
      </c>
      <c r="F38" s="49">
        <f>F37*100</f>
        <v>0.73026985264824551</v>
      </c>
      <c r="G38" s="50" t="s">
        <v>76</v>
      </c>
    </row>
    <row r="39" spans="1:7" ht="18.75" thickTop="1" x14ac:dyDescent="0.25">
      <c r="E39" s="47"/>
      <c r="F39" s="47"/>
      <c r="G39" s="47"/>
    </row>
    <row r="40" spans="1:7" x14ac:dyDescent="0.25">
      <c r="A40" s="4"/>
      <c r="B40" s="11"/>
      <c r="C40" s="11"/>
    </row>
    <row r="41" spans="1:7" x14ac:dyDescent="0.25">
      <c r="A41" s="6" t="s">
        <v>67</v>
      </c>
      <c r="B41" s="38">
        <f>F38</f>
        <v>0.73026985264824551</v>
      </c>
      <c r="C41" s="17" t="s">
        <v>76</v>
      </c>
      <c r="D41" s="22" t="s">
        <v>71</v>
      </c>
      <c r="E41" s="6"/>
      <c r="F41" s="81" t="s">
        <v>126</v>
      </c>
    </row>
    <row r="42" spans="1:7" x14ac:dyDescent="0.25">
      <c r="E42" s="22" t="s">
        <v>73</v>
      </c>
      <c r="F42" s="23">
        <v>44598</v>
      </c>
    </row>
    <row r="43" spans="1:7" x14ac:dyDescent="0.25">
      <c r="A43" s="4"/>
    </row>
    <row r="44" spans="1:7" x14ac:dyDescent="0.25">
      <c r="A44" s="6" t="s">
        <v>68</v>
      </c>
    </row>
    <row r="45" spans="1:7" x14ac:dyDescent="0.25">
      <c r="A45" s="16" t="s">
        <v>79</v>
      </c>
      <c r="E45" s="5" t="s">
        <v>80</v>
      </c>
    </row>
    <row r="46" spans="1:7" x14ac:dyDescent="0.25">
      <c r="A46" s="4"/>
    </row>
    <row r="47" spans="1:7" x14ac:dyDescent="0.25">
      <c r="A47" s="5" t="s">
        <v>47</v>
      </c>
      <c r="E47" s="5" t="s">
        <v>77</v>
      </c>
    </row>
  </sheetData>
  <pageMargins left="0.7" right="0.7" top="0.75" bottom="0.75" header="0.3" footer="0.3"/>
  <pageSetup scale="5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F0352-083E-4184-8176-DE1A9D4D74D7}">
  <sheetPr>
    <pageSetUpPr fitToPage="1"/>
  </sheetPr>
  <dimension ref="A1:J27"/>
  <sheetViews>
    <sheetView workbookViewId="0">
      <selection sqref="A1:XFD1048576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9.88671875" bestFit="1" customWidth="1"/>
  </cols>
  <sheetData>
    <row r="1" spans="1:10" ht="15.75" x14ac:dyDescent="0.25">
      <c r="A1" s="24"/>
      <c r="B1" s="24"/>
      <c r="C1" s="24"/>
      <c r="D1" s="24"/>
      <c r="E1" s="24"/>
      <c r="F1" s="24"/>
      <c r="G1" s="24"/>
      <c r="H1" s="24" t="s">
        <v>48</v>
      </c>
      <c r="I1" s="24"/>
    </row>
    <row r="2" spans="1:10" ht="15.75" x14ac:dyDescent="0.25">
      <c r="A2" s="24"/>
      <c r="B2" s="24"/>
      <c r="C2" s="24"/>
      <c r="D2" s="24"/>
      <c r="E2" s="24"/>
      <c r="F2" s="24"/>
      <c r="G2" s="24"/>
      <c r="H2" s="24" t="s">
        <v>49</v>
      </c>
      <c r="I2" s="24"/>
    </row>
    <row r="3" spans="1:10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15.75" x14ac:dyDescent="0.25">
      <c r="A5" s="24"/>
      <c r="B5" s="24"/>
      <c r="C5" s="24" t="s">
        <v>50</v>
      </c>
      <c r="D5" s="24"/>
      <c r="E5" s="24"/>
      <c r="F5" s="24"/>
      <c r="G5" s="24"/>
      <c r="H5" s="24"/>
      <c r="I5" s="24"/>
    </row>
    <row r="6" spans="1:10" ht="15.75" x14ac:dyDescent="0.25">
      <c r="A6" s="24"/>
      <c r="B6" s="24" t="s">
        <v>51</v>
      </c>
      <c r="C6" s="24"/>
      <c r="D6" s="24"/>
      <c r="E6" s="24"/>
      <c r="F6" s="24"/>
      <c r="G6" s="24"/>
      <c r="H6" s="24"/>
      <c r="I6" s="24"/>
    </row>
    <row r="7" spans="1:10" ht="15.75" x14ac:dyDescent="0.25">
      <c r="A7" s="24"/>
      <c r="B7" s="24" t="s">
        <v>52</v>
      </c>
      <c r="C7" s="24"/>
      <c r="D7" s="24"/>
      <c r="E7" s="24"/>
      <c r="F7" s="24"/>
      <c r="G7" s="24"/>
      <c r="H7" s="24"/>
      <c r="I7" s="24"/>
    </row>
    <row r="8" spans="1:10" ht="15.75" x14ac:dyDescent="0.25">
      <c r="A8" s="24"/>
      <c r="B8" s="24"/>
      <c r="C8" s="2" t="s">
        <v>75</v>
      </c>
      <c r="D8" s="82" t="s">
        <v>125</v>
      </c>
      <c r="E8" s="24"/>
      <c r="F8" s="24"/>
      <c r="G8" s="24"/>
      <c r="H8" s="24"/>
      <c r="I8" s="24"/>
    </row>
    <row r="9" spans="1:10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10" ht="15.75" x14ac:dyDescent="0.25">
      <c r="A10" s="24"/>
      <c r="B10" s="26" t="s">
        <v>53</v>
      </c>
      <c r="C10" s="24"/>
      <c r="D10" s="26" t="s">
        <v>54</v>
      </c>
      <c r="E10" s="24"/>
      <c r="F10" s="24" t="s">
        <v>55</v>
      </c>
      <c r="G10" s="24"/>
      <c r="H10" s="26" t="s">
        <v>56</v>
      </c>
      <c r="I10" s="24"/>
    </row>
    <row r="11" spans="1:10" ht="15.75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0" ht="15.75" x14ac:dyDescent="0.25">
      <c r="A12" s="24"/>
      <c r="B12" s="25" t="s">
        <v>57</v>
      </c>
      <c r="C12" s="24"/>
      <c r="D12" s="27" t="s">
        <v>1</v>
      </c>
      <c r="E12" s="24"/>
      <c r="F12" s="25" t="s">
        <v>58</v>
      </c>
      <c r="G12" s="24"/>
      <c r="H12" s="25" t="s">
        <v>59</v>
      </c>
      <c r="I12" s="24"/>
    </row>
    <row r="13" spans="1:10" ht="15.75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10" ht="15.75" x14ac:dyDescent="0.25">
      <c r="A14" s="2" t="s">
        <v>60</v>
      </c>
      <c r="B14" s="28">
        <v>522513444</v>
      </c>
      <c r="C14" s="24"/>
      <c r="D14" s="28">
        <v>495318226</v>
      </c>
      <c r="E14" s="24"/>
      <c r="F14" s="24"/>
      <c r="G14" s="24"/>
      <c r="H14" s="28">
        <f>B14-D14</f>
        <v>27195218</v>
      </c>
      <c r="I14" s="24"/>
      <c r="J14" s="39"/>
    </row>
    <row r="15" spans="1:10" ht="15.75" x14ac:dyDescent="0.25">
      <c r="A15" s="2" t="s">
        <v>61</v>
      </c>
      <c r="B15" s="28">
        <v>50881204</v>
      </c>
      <c r="C15" s="24"/>
      <c r="D15" s="28">
        <v>51647171</v>
      </c>
      <c r="E15" s="24"/>
      <c r="F15" s="24"/>
      <c r="G15" s="24"/>
      <c r="H15" s="28">
        <f t="shared" ref="H15:H16" si="0">B15-D15</f>
        <v>-765967</v>
      </c>
      <c r="I15" s="24"/>
    </row>
    <row r="16" spans="1:10" ht="15.75" x14ac:dyDescent="0.25">
      <c r="A16" s="2" t="s">
        <v>62</v>
      </c>
      <c r="B16" s="29">
        <v>40852070</v>
      </c>
      <c r="C16" s="24"/>
      <c r="D16" s="29">
        <v>45525250</v>
      </c>
      <c r="E16" s="24"/>
      <c r="F16" s="24"/>
      <c r="G16" s="24"/>
      <c r="H16" s="28">
        <f t="shared" si="0"/>
        <v>-4673180</v>
      </c>
      <c r="I16" s="24"/>
    </row>
    <row r="17" spans="1:9" ht="16.5" thickBot="1" x14ac:dyDescent="0.3">
      <c r="A17" s="2" t="s">
        <v>63</v>
      </c>
      <c r="B17" s="30">
        <f>B14-B15+B16</f>
        <v>512484310</v>
      </c>
      <c r="C17" s="24"/>
      <c r="D17" s="30">
        <f>D14-D15+D16</f>
        <v>489196305</v>
      </c>
      <c r="E17" s="24"/>
      <c r="F17" s="24"/>
      <c r="G17" s="24"/>
      <c r="H17" s="30">
        <f>B17-D17</f>
        <v>23288005</v>
      </c>
      <c r="I17" s="24"/>
    </row>
    <row r="18" spans="1:9" ht="16.5" thickTop="1" x14ac:dyDescent="0.25">
      <c r="A18" s="24"/>
      <c r="B18" s="31"/>
      <c r="C18" s="24"/>
      <c r="D18" s="31"/>
      <c r="E18" s="24"/>
      <c r="F18" s="24"/>
      <c r="G18" s="24"/>
      <c r="H18" s="31"/>
      <c r="I18" s="24"/>
    </row>
    <row r="19" spans="1:9" ht="15.75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32" t="s">
        <v>56</v>
      </c>
      <c r="B21" s="33">
        <f>H17</f>
        <v>23288005</v>
      </c>
      <c r="C21" s="2" t="s">
        <v>64</v>
      </c>
      <c r="D21" s="33">
        <f>B17</f>
        <v>512484310</v>
      </c>
      <c r="E21" s="34" t="s">
        <v>18</v>
      </c>
      <c r="F21" s="58">
        <f>H17/B17</f>
        <v>4.5441400927962068E-2</v>
      </c>
      <c r="G21" s="24" t="s">
        <v>65</v>
      </c>
      <c r="H21" s="24"/>
      <c r="I21" s="24"/>
    </row>
    <row r="22" spans="1:9" ht="15.75" x14ac:dyDescent="0.25">
      <c r="A22" s="24"/>
      <c r="B22" s="24"/>
      <c r="C22" s="24"/>
      <c r="D22" s="24"/>
      <c r="E22" s="24"/>
      <c r="F22" s="24"/>
      <c r="G22" s="24" t="s">
        <v>66</v>
      </c>
      <c r="H22" s="24"/>
      <c r="I22" s="24"/>
    </row>
    <row r="27" spans="1:9" x14ac:dyDescent="0.2">
      <c r="H27" s="1"/>
    </row>
  </sheetData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7"/>
  <sheetViews>
    <sheetView zoomScale="75" zoomScaleNormal="75" workbookViewId="0">
      <selection activeCell="H32" sqref="H32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7.88671875" customWidth="1"/>
    <col min="7" max="7" width="5.6640625" customWidth="1"/>
    <col min="8" max="8" width="13.21875" bestFit="1" customWidth="1"/>
    <col min="9" max="9" width="12.21875" customWidth="1"/>
    <col min="10" max="10" width="5.6640625" customWidth="1"/>
  </cols>
  <sheetData>
    <row r="1" spans="1:9" ht="15.75" x14ac:dyDescent="0.25">
      <c r="A1" s="84" t="s">
        <v>171</v>
      </c>
      <c r="B1" s="24"/>
      <c r="C1" s="24"/>
      <c r="D1" s="24"/>
      <c r="E1" s="24"/>
      <c r="F1" s="24"/>
      <c r="G1" s="24"/>
      <c r="H1" s="24" t="s">
        <v>48</v>
      </c>
      <c r="I1" s="24"/>
    </row>
    <row r="2" spans="1:9" ht="15.75" x14ac:dyDescent="0.25">
      <c r="A2" s="24"/>
      <c r="B2" s="24"/>
      <c r="C2" s="24"/>
      <c r="D2" s="24"/>
      <c r="E2" s="24"/>
      <c r="F2" s="24"/>
      <c r="G2" s="24"/>
      <c r="H2" s="24" t="s">
        <v>49</v>
      </c>
      <c r="I2" s="24"/>
    </row>
    <row r="3" spans="1:9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9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9" ht="15.75" x14ac:dyDescent="0.25">
      <c r="A5" s="24"/>
      <c r="B5" s="24"/>
      <c r="C5" s="24" t="s">
        <v>50</v>
      </c>
      <c r="D5" s="24"/>
      <c r="E5" s="24"/>
      <c r="F5" s="24"/>
      <c r="G5" s="24"/>
      <c r="H5" s="24"/>
      <c r="I5" s="24"/>
    </row>
    <row r="6" spans="1:9" ht="15.75" x14ac:dyDescent="0.25">
      <c r="A6" s="24"/>
      <c r="B6" s="24" t="s">
        <v>51</v>
      </c>
      <c r="C6" s="24"/>
      <c r="D6" s="24"/>
      <c r="E6" s="24"/>
      <c r="F6" s="24"/>
      <c r="G6" s="24"/>
      <c r="H6" s="24"/>
      <c r="I6" s="24"/>
    </row>
    <row r="7" spans="1:9" ht="15.75" x14ac:dyDescent="0.25">
      <c r="A7" s="24"/>
      <c r="B7" s="24" t="s">
        <v>52</v>
      </c>
      <c r="C7" s="24"/>
      <c r="D7" s="24"/>
      <c r="E7" s="24"/>
      <c r="F7" s="24"/>
      <c r="G7" s="24"/>
      <c r="H7" s="24"/>
      <c r="I7" s="24"/>
    </row>
    <row r="8" spans="1:9" ht="15.75" x14ac:dyDescent="0.25">
      <c r="A8" s="24"/>
      <c r="B8" s="24"/>
      <c r="C8" s="2" t="s">
        <v>75</v>
      </c>
      <c r="D8" s="82" t="s">
        <v>93</v>
      </c>
      <c r="E8" s="24"/>
      <c r="F8" s="24"/>
      <c r="G8" s="24"/>
      <c r="H8" s="24"/>
      <c r="I8" s="24"/>
    </row>
    <row r="9" spans="1:9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9" ht="15.75" x14ac:dyDescent="0.25">
      <c r="A10" s="24"/>
      <c r="B10" s="26" t="s">
        <v>53</v>
      </c>
      <c r="C10" s="24"/>
      <c r="D10" s="26" t="s">
        <v>54</v>
      </c>
      <c r="E10" s="24"/>
      <c r="F10" s="24" t="s">
        <v>55</v>
      </c>
      <c r="G10" s="24"/>
      <c r="H10" s="26" t="s">
        <v>56</v>
      </c>
      <c r="I10" s="24"/>
    </row>
    <row r="11" spans="1:9" ht="15.75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5.75" x14ac:dyDescent="0.25">
      <c r="A12" s="24"/>
      <c r="B12" s="25" t="s">
        <v>57</v>
      </c>
      <c r="C12" s="24"/>
      <c r="D12" s="27" t="s">
        <v>1</v>
      </c>
      <c r="E12" s="24"/>
      <c r="F12" s="25" t="s">
        <v>58</v>
      </c>
      <c r="G12" s="24"/>
      <c r="H12" s="25" t="s">
        <v>59</v>
      </c>
      <c r="I12" s="24"/>
    </row>
    <row r="13" spans="1:9" ht="15.75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9" ht="15.75" x14ac:dyDescent="0.25">
      <c r="A14" s="2" t="s">
        <v>60</v>
      </c>
      <c r="B14" s="28">
        <v>495739544</v>
      </c>
      <c r="C14" s="24"/>
      <c r="D14" s="28">
        <v>467191326</v>
      </c>
      <c r="E14" s="24"/>
      <c r="F14" s="24"/>
      <c r="G14" s="24"/>
      <c r="H14" s="28">
        <v>28548218</v>
      </c>
      <c r="I14" s="24"/>
    </row>
    <row r="15" spans="1:9" ht="15.75" x14ac:dyDescent="0.25">
      <c r="A15" s="2" t="s">
        <v>61</v>
      </c>
      <c r="B15" s="28">
        <v>44606784</v>
      </c>
      <c r="C15" s="24"/>
      <c r="D15" s="28">
        <v>43441899</v>
      </c>
      <c r="E15" s="24"/>
      <c r="F15" s="24"/>
      <c r="G15" s="24"/>
      <c r="H15" s="28">
        <v>1164885</v>
      </c>
      <c r="I15" s="24"/>
    </row>
    <row r="16" spans="1:9" ht="15.75" x14ac:dyDescent="0.25">
      <c r="A16" s="2" t="s">
        <v>62</v>
      </c>
      <c r="B16" s="29">
        <v>38160309</v>
      </c>
      <c r="C16" s="24"/>
      <c r="D16" s="29">
        <v>41090538</v>
      </c>
      <c r="E16" s="24"/>
      <c r="F16" s="24"/>
      <c r="G16" s="24"/>
      <c r="H16" s="29">
        <v>-2930229</v>
      </c>
      <c r="I16" s="24"/>
    </row>
    <row r="17" spans="1:9" ht="16.5" thickBot="1" x14ac:dyDescent="0.3">
      <c r="A17" s="2" t="s">
        <v>63</v>
      </c>
      <c r="B17" s="30">
        <f>B14-B15+B16</f>
        <v>489293069</v>
      </c>
      <c r="C17" s="24"/>
      <c r="D17" s="30">
        <f>D14-D15+D16</f>
        <v>464839965</v>
      </c>
      <c r="E17" s="24"/>
      <c r="F17" s="24"/>
      <c r="G17" s="24"/>
      <c r="H17" s="30">
        <f>B17-D17</f>
        <v>24453104</v>
      </c>
      <c r="I17" s="24"/>
    </row>
    <row r="18" spans="1:9" ht="16.5" thickTop="1" x14ac:dyDescent="0.25">
      <c r="A18" s="24"/>
      <c r="B18" s="31"/>
      <c r="C18" s="24"/>
      <c r="D18" s="31"/>
      <c r="E18" s="24"/>
      <c r="F18" s="24"/>
      <c r="G18" s="24"/>
      <c r="H18" s="31"/>
      <c r="I18" s="24"/>
    </row>
    <row r="19" spans="1:9" ht="15.75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32" t="s">
        <v>56</v>
      </c>
      <c r="B21" s="33">
        <f>H17</f>
        <v>24453104</v>
      </c>
      <c r="C21" s="2" t="s">
        <v>64</v>
      </c>
      <c r="D21" s="33">
        <f>B17</f>
        <v>489293069</v>
      </c>
      <c r="E21" s="34" t="s">
        <v>18</v>
      </c>
      <c r="F21" s="58">
        <f>H17/B17</f>
        <v>4.9976395639481253E-2</v>
      </c>
      <c r="G21" s="24" t="s">
        <v>65</v>
      </c>
      <c r="H21" s="24"/>
      <c r="I21" s="24"/>
    </row>
    <row r="22" spans="1:9" ht="15.75" x14ac:dyDescent="0.25">
      <c r="A22" s="24"/>
      <c r="B22" s="24"/>
      <c r="C22" s="24"/>
      <c r="D22" s="24"/>
      <c r="E22" s="24"/>
      <c r="F22" s="24"/>
      <c r="G22" s="24" t="s">
        <v>66</v>
      </c>
      <c r="H22" s="24"/>
      <c r="I22" s="24"/>
    </row>
    <row r="27" spans="1:9" x14ac:dyDescent="0.2">
      <c r="H27" s="1"/>
    </row>
  </sheetData>
  <phoneticPr fontId="0" type="noConversion"/>
  <hyperlinks>
    <hyperlink ref="A1" location="'Line Loss'!A1" display="LINE LOSS TAB" xr:uid="{AA4FB3E3-BD7B-411E-AE4B-B48D4B698A3B}"/>
  </hyperlinks>
  <pageMargins left="0.51" right="0.53" top="1" bottom="1" header="0.5" footer="0.5"/>
  <pageSetup scale="9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01307-1848-4C75-B1AF-EA627F381B31}">
  <sheetPr>
    <pageSetUpPr fitToPage="1"/>
  </sheetPr>
  <dimension ref="A1:G47"/>
  <sheetViews>
    <sheetView topLeftCell="A10" zoomScale="75" zoomScaleNormal="75" workbookViewId="0">
      <selection sqref="A1:XFD1048576"/>
    </sheetView>
  </sheetViews>
  <sheetFormatPr defaultRowHeight="18" x14ac:dyDescent="0.25"/>
  <cols>
    <col min="1" max="1" width="51.5546875" style="5" customWidth="1"/>
    <col min="2" max="2" width="16.77734375" style="5" customWidth="1"/>
    <col min="3" max="3" width="1.44140625" style="5" customWidth="1"/>
    <col min="4" max="4" width="12.5546875" style="5" customWidth="1"/>
    <col min="5" max="5" width="46.6640625" style="5" customWidth="1"/>
    <col min="6" max="6" width="20.77734375" style="5" bestFit="1" customWidth="1"/>
    <col min="7" max="7" width="2" style="5" bestFit="1" customWidth="1"/>
    <col min="8" max="12" width="8.88671875" style="5"/>
    <col min="13" max="13" width="10.77734375" style="5" bestFit="1" customWidth="1"/>
    <col min="14" max="14" width="15.21875" style="5" bestFit="1" customWidth="1"/>
    <col min="15" max="16384" width="8.88671875" style="5"/>
  </cols>
  <sheetData>
    <row r="1" spans="1:6" x14ac:dyDescent="0.25">
      <c r="A1" s="3" t="s">
        <v>14</v>
      </c>
      <c r="B1" s="4"/>
      <c r="C1" s="4"/>
      <c r="D1" s="4"/>
      <c r="E1" s="51"/>
      <c r="F1" s="14" t="s">
        <v>15</v>
      </c>
    </row>
    <row r="2" spans="1:6" ht="18.75" x14ac:dyDescent="0.3">
      <c r="A2" s="4"/>
      <c r="E2" s="40"/>
      <c r="F2" s="14" t="s">
        <v>16</v>
      </c>
    </row>
    <row r="3" spans="1:6" x14ac:dyDescent="0.25">
      <c r="A3" s="4"/>
    </row>
    <row r="4" spans="1:6" x14ac:dyDescent="0.25">
      <c r="A4" s="6" t="s">
        <v>69</v>
      </c>
      <c r="B4" s="6"/>
      <c r="C4" s="6"/>
      <c r="D4" s="6"/>
      <c r="E4" s="6" t="s">
        <v>72</v>
      </c>
      <c r="F4" s="6"/>
    </row>
    <row r="5" spans="1:6" ht="18.75" thickBot="1" x14ac:dyDescent="0.3">
      <c r="A5" s="43"/>
      <c r="B5" s="43"/>
      <c r="C5" s="43"/>
      <c r="D5" s="43"/>
      <c r="E5" s="43"/>
      <c r="F5" s="43"/>
    </row>
    <row r="6" spans="1:6" x14ac:dyDescent="0.25">
      <c r="A6" s="4"/>
    </row>
    <row r="7" spans="1:6" x14ac:dyDescent="0.25">
      <c r="A7" s="5" t="s">
        <v>70</v>
      </c>
      <c r="B7" s="79" t="s">
        <v>125</v>
      </c>
      <c r="E7" s="5" t="s">
        <v>78</v>
      </c>
      <c r="F7" s="79" t="s">
        <v>127</v>
      </c>
    </row>
    <row r="8" spans="1:6" x14ac:dyDescent="0.25">
      <c r="A8" s="4"/>
    </row>
    <row r="9" spans="1:6" x14ac:dyDescent="0.25">
      <c r="A9" s="6" t="s">
        <v>84</v>
      </c>
      <c r="B9" s="35"/>
      <c r="C9" s="35"/>
      <c r="E9" s="47" t="s">
        <v>17</v>
      </c>
      <c r="F9" s="47"/>
    </row>
    <row r="10" spans="1:6" ht="18.75" thickBot="1" x14ac:dyDescent="0.3">
      <c r="A10" s="41" t="s">
        <v>83</v>
      </c>
      <c r="B10" s="35">
        <v>58312703</v>
      </c>
      <c r="C10" s="35"/>
      <c r="E10" s="41" t="s">
        <v>19</v>
      </c>
      <c r="F10" s="53">
        <v>459601</v>
      </c>
    </row>
    <row r="11" spans="1:6" ht="18.75" thickTop="1" x14ac:dyDescent="0.25">
      <c r="A11" s="41" t="s">
        <v>81</v>
      </c>
      <c r="B11" s="44">
        <v>312700</v>
      </c>
      <c r="C11" s="35"/>
      <c r="E11" s="47"/>
      <c r="F11" s="54"/>
    </row>
    <row r="12" spans="1:6" x14ac:dyDescent="0.25">
      <c r="A12" s="41" t="s">
        <v>82</v>
      </c>
      <c r="B12" s="35">
        <f>SUM(B10:B11)</f>
        <v>58625403</v>
      </c>
      <c r="C12" s="35"/>
      <c r="E12" s="41" t="s">
        <v>21</v>
      </c>
      <c r="F12" s="55">
        <v>-262091.59</v>
      </c>
    </row>
    <row r="13" spans="1:6" x14ac:dyDescent="0.25">
      <c r="A13" s="41"/>
      <c r="B13" s="35"/>
      <c r="C13" s="35"/>
      <c r="E13" s="47" t="s">
        <v>23</v>
      </c>
      <c r="F13" s="56"/>
    </row>
    <row r="14" spans="1:6" x14ac:dyDescent="0.25">
      <c r="A14" s="41"/>
      <c r="B14" s="35"/>
      <c r="C14" s="35"/>
      <c r="E14" s="47"/>
      <c r="F14" s="54"/>
    </row>
    <row r="15" spans="1:6" x14ac:dyDescent="0.25">
      <c r="A15" s="42"/>
      <c r="B15" s="15"/>
      <c r="C15" s="9"/>
      <c r="E15" s="47" t="s">
        <v>25</v>
      </c>
      <c r="F15" s="47"/>
    </row>
    <row r="16" spans="1:6" ht="18.75" thickBot="1" x14ac:dyDescent="0.3">
      <c r="A16" s="4"/>
      <c r="B16" s="12"/>
      <c r="E16" s="41" t="s">
        <v>88</v>
      </c>
      <c r="F16" s="53">
        <f>SUM(F10:F14)</f>
        <v>197509.41</v>
      </c>
    </row>
    <row r="17" spans="1:7" ht="18.75" thickTop="1" x14ac:dyDescent="0.25">
      <c r="A17" s="6" t="s">
        <v>20</v>
      </c>
      <c r="B17" s="12">
        <v>52134558</v>
      </c>
      <c r="C17" s="12"/>
      <c r="E17" s="47"/>
      <c r="F17" s="47"/>
    </row>
    <row r="18" spans="1:7" x14ac:dyDescent="0.25">
      <c r="A18" s="5" t="s">
        <v>22</v>
      </c>
      <c r="B18" s="45">
        <v>0</v>
      </c>
      <c r="C18" s="36"/>
      <c r="E18" s="41" t="s">
        <v>85</v>
      </c>
      <c r="F18" s="47"/>
    </row>
    <row r="19" spans="1:7" x14ac:dyDescent="0.25">
      <c r="A19" s="4"/>
      <c r="B19" s="15"/>
      <c r="C19" s="11"/>
      <c r="E19" s="41" t="s">
        <v>83</v>
      </c>
      <c r="F19" s="46">
        <v>46237572</v>
      </c>
    </row>
    <row r="20" spans="1:7" ht="18.75" thickBot="1" x14ac:dyDescent="0.3">
      <c r="A20" s="6" t="s">
        <v>24</v>
      </c>
      <c r="B20" s="20">
        <f>B17+B18</f>
        <v>52134558</v>
      </c>
      <c r="C20" s="35"/>
      <c r="E20" s="41" t="s">
        <v>81</v>
      </c>
      <c r="F20" s="52">
        <v>294161</v>
      </c>
    </row>
    <row r="21" spans="1:7" ht="18.75" thickTop="1" x14ac:dyDescent="0.25">
      <c r="A21" s="6"/>
      <c r="B21" s="35"/>
      <c r="C21" s="35"/>
      <c r="E21" s="41" t="s">
        <v>82</v>
      </c>
      <c r="F21" s="46">
        <f>F19+F20</f>
        <v>46531733</v>
      </c>
    </row>
    <row r="22" spans="1:7" x14ac:dyDescent="0.25">
      <c r="A22" s="5" t="s">
        <v>26</v>
      </c>
      <c r="C22" s="9"/>
      <c r="E22" s="47"/>
      <c r="F22" s="47"/>
    </row>
    <row r="23" spans="1:7" ht="18.75" thickBot="1" x14ac:dyDescent="0.3">
      <c r="A23" s="6" t="s">
        <v>90</v>
      </c>
      <c r="B23" s="20">
        <f>B12-B20</f>
        <v>6490845</v>
      </c>
      <c r="E23" s="47" t="s">
        <v>27</v>
      </c>
      <c r="F23" s="47"/>
    </row>
    <row r="24" spans="1:7" ht="18.75" thickTop="1" x14ac:dyDescent="0.25">
      <c r="A24" s="4"/>
      <c r="B24" s="11"/>
      <c r="C24" s="35"/>
      <c r="E24" s="41" t="s">
        <v>87</v>
      </c>
      <c r="F24" s="48">
        <f>F10/F19</f>
        <v>9.9399899285369051E-3</v>
      </c>
    </row>
    <row r="25" spans="1:7" x14ac:dyDescent="0.25">
      <c r="A25" s="6" t="s">
        <v>28</v>
      </c>
      <c r="B25" s="13">
        <v>1.898E-2</v>
      </c>
      <c r="C25" s="11"/>
      <c r="E25" s="47"/>
      <c r="F25" s="47"/>
    </row>
    <row r="26" spans="1:7" x14ac:dyDescent="0.25">
      <c r="A26" s="6" t="s">
        <v>30</v>
      </c>
      <c r="B26" s="7">
        <v>52141839</v>
      </c>
      <c r="E26" s="41" t="s">
        <v>29</v>
      </c>
      <c r="F26" s="57">
        <f>'0422-B'!F21</f>
        <v>5.6249936505529792E-2</v>
      </c>
    </row>
    <row r="27" spans="1:7" x14ac:dyDescent="0.25">
      <c r="A27" s="6" t="s">
        <v>32</v>
      </c>
      <c r="B27" s="21">
        <v>-7281</v>
      </c>
      <c r="C27" s="13"/>
      <c r="E27" s="5" t="s">
        <v>31</v>
      </c>
      <c r="F27" s="80" t="s">
        <v>125</v>
      </c>
    </row>
    <row r="28" spans="1:7" x14ac:dyDescent="0.25">
      <c r="A28" s="6" t="s">
        <v>34</v>
      </c>
      <c r="B28" s="9"/>
      <c r="C28" s="7"/>
      <c r="D28" s="7"/>
      <c r="E28" s="5" t="s">
        <v>33</v>
      </c>
    </row>
    <row r="29" spans="1:7" ht="18.75" thickBot="1" x14ac:dyDescent="0.3">
      <c r="A29" s="6" t="s">
        <v>35</v>
      </c>
      <c r="B29" s="20">
        <f>B26+B27</f>
        <v>52134558</v>
      </c>
      <c r="C29" s="35"/>
      <c r="D29" s="7"/>
      <c r="E29" s="6" t="s">
        <v>91</v>
      </c>
      <c r="F29" s="57">
        <f>B23/B12</f>
        <v>0.11071727728677618</v>
      </c>
    </row>
    <row r="30" spans="1:7" ht="18.75" thickTop="1" x14ac:dyDescent="0.25">
      <c r="A30" s="8"/>
      <c r="B30" s="15"/>
      <c r="C30" s="9"/>
    </row>
    <row r="31" spans="1:7" x14ac:dyDescent="0.25">
      <c r="C31" s="35"/>
      <c r="D31" s="7"/>
      <c r="E31" s="47" t="s">
        <v>36</v>
      </c>
      <c r="F31" s="47"/>
      <c r="G31" s="47"/>
    </row>
    <row r="32" spans="1:7" x14ac:dyDescent="0.25">
      <c r="A32" s="5" t="s">
        <v>37</v>
      </c>
      <c r="C32" s="15"/>
      <c r="D32" s="7"/>
      <c r="E32" s="47"/>
      <c r="F32" s="47"/>
      <c r="G32" s="47"/>
    </row>
    <row r="33" spans="1:7" x14ac:dyDescent="0.25">
      <c r="A33" s="6" t="s">
        <v>39</v>
      </c>
      <c r="B33" s="10">
        <v>726840.93</v>
      </c>
      <c r="C33" s="7"/>
      <c r="D33" s="7"/>
      <c r="E33" s="47" t="s">
        <v>38</v>
      </c>
      <c r="F33" s="47"/>
      <c r="G33" s="47"/>
    </row>
    <row r="34" spans="1:7" x14ac:dyDescent="0.25">
      <c r="A34" s="5" t="s">
        <v>41</v>
      </c>
      <c r="E34" s="41" t="s">
        <v>40</v>
      </c>
      <c r="F34" s="57">
        <f>1-F26</f>
        <v>0.94375006349447021</v>
      </c>
      <c r="G34" s="47"/>
    </row>
    <row r="35" spans="1:7" x14ac:dyDescent="0.25">
      <c r="A35" s="6" t="s">
        <v>43</v>
      </c>
      <c r="B35" s="19">
        <v>988932.52</v>
      </c>
      <c r="C35" s="10"/>
      <c r="E35" s="47" t="s">
        <v>42</v>
      </c>
      <c r="F35" s="47"/>
      <c r="G35" s="47"/>
    </row>
    <row r="36" spans="1:7" x14ac:dyDescent="0.25">
      <c r="A36" s="8"/>
      <c r="B36" s="9"/>
      <c r="E36" s="41" t="s">
        <v>86</v>
      </c>
      <c r="F36" s="48">
        <f>F16/F19</f>
        <v>4.2716215721707879E-3</v>
      </c>
      <c r="G36" s="47"/>
    </row>
    <row r="37" spans="1:7" x14ac:dyDescent="0.25">
      <c r="A37" s="6" t="s">
        <v>45</v>
      </c>
      <c r="C37" s="37"/>
      <c r="E37" s="41" t="s">
        <v>44</v>
      </c>
      <c r="F37" s="48">
        <f>F36/F34</f>
        <v>4.526221228906775E-3</v>
      </c>
      <c r="G37" s="47"/>
    </row>
    <row r="38" spans="1:7" ht="18.75" thickBot="1" x14ac:dyDescent="0.3">
      <c r="A38" s="6" t="s">
        <v>46</v>
      </c>
      <c r="B38" s="18">
        <f>B33-B35</f>
        <v>-262091.58999999997</v>
      </c>
      <c r="C38" s="9"/>
      <c r="E38" s="41" t="s">
        <v>89</v>
      </c>
      <c r="F38" s="49">
        <f>F37*100</f>
        <v>0.45262212289067749</v>
      </c>
      <c r="G38" s="50" t="s">
        <v>76</v>
      </c>
    </row>
    <row r="39" spans="1:7" ht="18.75" thickTop="1" x14ac:dyDescent="0.25">
      <c r="E39" s="47"/>
      <c r="F39" s="47"/>
      <c r="G39" s="47"/>
    </row>
    <row r="40" spans="1:7" x14ac:dyDescent="0.25">
      <c r="A40" s="4"/>
      <c r="B40" s="11"/>
      <c r="C40" s="11"/>
    </row>
    <row r="41" spans="1:7" x14ac:dyDescent="0.25">
      <c r="A41" s="6" t="s">
        <v>67</v>
      </c>
      <c r="B41" s="38">
        <f>F38</f>
        <v>0.45262212289067749</v>
      </c>
      <c r="C41" s="17" t="s">
        <v>76</v>
      </c>
      <c r="D41" s="22" t="s">
        <v>71</v>
      </c>
      <c r="E41" s="6"/>
      <c r="F41" s="81" t="s">
        <v>128</v>
      </c>
    </row>
    <row r="42" spans="1:7" x14ac:dyDescent="0.25">
      <c r="E42" s="22" t="s">
        <v>73</v>
      </c>
      <c r="F42" s="23">
        <v>44630</v>
      </c>
    </row>
    <row r="43" spans="1:7" x14ac:dyDescent="0.25">
      <c r="A43" s="4"/>
    </row>
    <row r="44" spans="1:7" x14ac:dyDescent="0.25">
      <c r="A44" s="6" t="s">
        <v>68</v>
      </c>
    </row>
    <row r="45" spans="1:7" x14ac:dyDescent="0.25">
      <c r="A45" s="16" t="s">
        <v>79</v>
      </c>
      <c r="E45" s="5" t="s">
        <v>80</v>
      </c>
    </row>
    <row r="46" spans="1:7" x14ac:dyDescent="0.25">
      <c r="A46" s="4"/>
    </row>
    <row r="47" spans="1:7" x14ac:dyDescent="0.25">
      <c r="A47" s="5" t="s">
        <v>47</v>
      </c>
      <c r="E47" s="5" t="s">
        <v>77</v>
      </c>
    </row>
  </sheetData>
  <pageMargins left="0.7" right="0.7" top="0.75" bottom="0.75" header="0.3" footer="0.3"/>
  <pageSetup scale="5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5C00B-A33D-4AA8-BCE0-719AF6ACDC2C}">
  <sheetPr>
    <pageSetUpPr fitToPage="1"/>
  </sheetPr>
  <dimension ref="A1:J27"/>
  <sheetViews>
    <sheetView workbookViewId="0">
      <selection sqref="A1:XFD1048576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9.88671875" bestFit="1" customWidth="1"/>
  </cols>
  <sheetData>
    <row r="1" spans="1:10" ht="15.75" x14ac:dyDescent="0.25">
      <c r="A1" s="24"/>
      <c r="B1" s="24"/>
      <c r="C1" s="24"/>
      <c r="D1" s="24"/>
      <c r="E1" s="24"/>
      <c r="F1" s="24"/>
      <c r="G1" s="24"/>
      <c r="H1" s="24" t="s">
        <v>48</v>
      </c>
      <c r="I1" s="24"/>
    </row>
    <row r="2" spans="1:10" ht="15.75" x14ac:dyDescent="0.25">
      <c r="A2" s="24"/>
      <c r="B2" s="24"/>
      <c r="C2" s="24"/>
      <c r="D2" s="24"/>
      <c r="E2" s="24"/>
      <c r="F2" s="24"/>
      <c r="G2" s="24"/>
      <c r="H2" s="24" t="s">
        <v>49</v>
      </c>
      <c r="I2" s="24"/>
    </row>
    <row r="3" spans="1:10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15.75" x14ac:dyDescent="0.25">
      <c r="A5" s="24"/>
      <c r="B5" s="24"/>
      <c r="C5" s="24" t="s">
        <v>50</v>
      </c>
      <c r="D5" s="24"/>
      <c r="E5" s="24"/>
      <c r="F5" s="24"/>
      <c r="G5" s="24"/>
      <c r="H5" s="24"/>
      <c r="I5" s="24"/>
    </row>
    <row r="6" spans="1:10" ht="15.75" x14ac:dyDescent="0.25">
      <c r="A6" s="24"/>
      <c r="B6" s="24" t="s">
        <v>51</v>
      </c>
      <c r="C6" s="24"/>
      <c r="D6" s="24"/>
      <c r="E6" s="24"/>
      <c r="F6" s="24"/>
      <c r="G6" s="24"/>
      <c r="H6" s="24"/>
      <c r="I6" s="24"/>
    </row>
    <row r="7" spans="1:10" ht="15.75" x14ac:dyDescent="0.25">
      <c r="A7" s="24"/>
      <c r="B7" s="24" t="s">
        <v>52</v>
      </c>
      <c r="C7" s="24"/>
      <c r="D7" s="24"/>
      <c r="E7" s="24"/>
      <c r="F7" s="24"/>
      <c r="G7" s="24"/>
      <c r="H7" s="24"/>
      <c r="I7" s="24"/>
    </row>
    <row r="8" spans="1:10" ht="15.75" x14ac:dyDescent="0.25">
      <c r="A8" s="24"/>
      <c r="B8" s="24"/>
      <c r="C8" s="2" t="s">
        <v>75</v>
      </c>
      <c r="D8" s="82" t="s">
        <v>127</v>
      </c>
      <c r="E8" s="24"/>
      <c r="F8" s="24"/>
      <c r="G8" s="24"/>
      <c r="H8" s="24"/>
      <c r="I8" s="24"/>
    </row>
    <row r="9" spans="1:10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10" ht="15.75" x14ac:dyDescent="0.25">
      <c r="A10" s="24"/>
      <c r="B10" s="26" t="s">
        <v>53</v>
      </c>
      <c r="C10" s="24"/>
      <c r="D10" s="26" t="s">
        <v>54</v>
      </c>
      <c r="E10" s="24"/>
      <c r="F10" s="24" t="s">
        <v>55</v>
      </c>
      <c r="G10" s="24"/>
      <c r="H10" s="26" t="s">
        <v>56</v>
      </c>
      <c r="I10" s="24"/>
    </row>
    <row r="11" spans="1:10" ht="15.75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0" ht="15.75" x14ac:dyDescent="0.25">
      <c r="A12" s="24"/>
      <c r="B12" s="25" t="s">
        <v>57</v>
      </c>
      <c r="C12" s="24"/>
      <c r="D12" s="27" t="s">
        <v>1</v>
      </c>
      <c r="E12" s="24"/>
      <c r="F12" s="25" t="s">
        <v>58</v>
      </c>
      <c r="G12" s="24"/>
      <c r="H12" s="25" t="s">
        <v>59</v>
      </c>
      <c r="I12" s="24"/>
    </row>
    <row r="13" spans="1:10" ht="15.75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10" ht="15.75" x14ac:dyDescent="0.25">
      <c r="A14" s="2" t="s">
        <v>60</v>
      </c>
      <c r="B14" s="28">
        <v>512484310</v>
      </c>
      <c r="C14" s="24"/>
      <c r="D14" s="28">
        <v>489196305</v>
      </c>
      <c r="E14" s="24"/>
      <c r="F14" s="24"/>
      <c r="G14" s="24"/>
      <c r="H14" s="28">
        <f>B14-D14</f>
        <v>23288005</v>
      </c>
      <c r="I14" s="24"/>
      <c r="J14" s="39"/>
    </row>
    <row r="15" spans="1:10" ht="15.75" x14ac:dyDescent="0.25">
      <c r="A15" s="2" t="s">
        <v>61</v>
      </c>
      <c r="B15" s="28">
        <v>53840258</v>
      </c>
      <c r="C15" s="24"/>
      <c r="D15" s="28">
        <v>53157782</v>
      </c>
      <c r="E15" s="24"/>
      <c r="F15" s="24"/>
      <c r="G15" s="24"/>
      <c r="H15" s="28">
        <f t="shared" ref="H15:H16" si="0">B15-D15</f>
        <v>682476</v>
      </c>
      <c r="I15" s="24"/>
    </row>
    <row r="16" spans="1:10" ht="15.75" x14ac:dyDescent="0.25">
      <c r="A16" s="2" t="s">
        <v>62</v>
      </c>
      <c r="B16" s="29">
        <v>58625403</v>
      </c>
      <c r="C16" s="24"/>
      <c r="D16" s="29">
        <v>52134558</v>
      </c>
      <c r="E16" s="24"/>
      <c r="F16" s="24"/>
      <c r="G16" s="24"/>
      <c r="H16" s="28">
        <f t="shared" si="0"/>
        <v>6490845</v>
      </c>
      <c r="I16" s="24"/>
    </row>
    <row r="17" spans="1:9" ht="16.5" thickBot="1" x14ac:dyDescent="0.3">
      <c r="A17" s="2" t="s">
        <v>63</v>
      </c>
      <c r="B17" s="30">
        <f>B14-B15+B16</f>
        <v>517269455</v>
      </c>
      <c r="C17" s="24"/>
      <c r="D17" s="30">
        <f>D14-D15+D16</f>
        <v>488173081</v>
      </c>
      <c r="E17" s="24"/>
      <c r="F17" s="24"/>
      <c r="G17" s="24"/>
      <c r="H17" s="30">
        <f>B17-D17</f>
        <v>29096374</v>
      </c>
      <c r="I17" s="24"/>
    </row>
    <row r="18" spans="1:9" ht="16.5" thickTop="1" x14ac:dyDescent="0.25">
      <c r="A18" s="24"/>
      <c r="B18" s="31"/>
      <c r="C18" s="24"/>
      <c r="D18" s="31"/>
      <c r="E18" s="24"/>
      <c r="F18" s="24"/>
      <c r="G18" s="24"/>
      <c r="H18" s="31"/>
      <c r="I18" s="24"/>
    </row>
    <row r="19" spans="1:9" ht="15.75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32" t="s">
        <v>56</v>
      </c>
      <c r="B21" s="33">
        <f>H17</f>
        <v>29096374</v>
      </c>
      <c r="C21" s="2" t="s">
        <v>64</v>
      </c>
      <c r="D21" s="33">
        <f>B17</f>
        <v>517269455</v>
      </c>
      <c r="E21" s="34" t="s">
        <v>18</v>
      </c>
      <c r="F21" s="58">
        <f>H17/B17</f>
        <v>5.6249936505529792E-2</v>
      </c>
      <c r="G21" s="24" t="s">
        <v>65</v>
      </c>
      <c r="H21" s="24"/>
      <c r="I21" s="24"/>
    </row>
    <row r="22" spans="1:9" ht="15.75" x14ac:dyDescent="0.25">
      <c r="A22" s="24"/>
      <c r="B22" s="24"/>
      <c r="C22" s="24"/>
      <c r="D22" s="24"/>
      <c r="E22" s="24"/>
      <c r="F22" s="24"/>
      <c r="G22" s="24" t="s">
        <v>66</v>
      </c>
      <c r="H22" s="24"/>
      <c r="I22" s="24"/>
    </row>
    <row r="27" spans="1:9" x14ac:dyDescent="0.2">
      <c r="H27" s="1"/>
    </row>
  </sheetData>
  <pageMargins left="0.7" right="0.7" top="0.75" bottom="0.75" header="0.3" footer="0.3"/>
  <pageSetup scale="9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3B798-EB3F-4D85-8501-878759D60514}">
  <sheetPr>
    <pageSetUpPr fitToPage="1"/>
  </sheetPr>
  <dimension ref="A1:G47"/>
  <sheetViews>
    <sheetView topLeftCell="A16" zoomScale="75" zoomScaleNormal="75" workbookViewId="0">
      <selection activeCell="F28" sqref="F28"/>
    </sheetView>
  </sheetViews>
  <sheetFormatPr defaultRowHeight="18" x14ac:dyDescent="0.25"/>
  <cols>
    <col min="1" max="1" width="51.5546875" style="5" customWidth="1"/>
    <col min="2" max="2" width="16.77734375" style="5" customWidth="1"/>
    <col min="3" max="3" width="1.44140625" style="5" customWidth="1"/>
    <col min="4" max="4" width="12.5546875" style="5" customWidth="1"/>
    <col min="5" max="5" width="46.6640625" style="5" customWidth="1"/>
    <col min="6" max="6" width="20.77734375" style="5" bestFit="1" customWidth="1"/>
    <col min="7" max="7" width="2" style="5" bestFit="1" customWidth="1"/>
    <col min="8" max="12" width="8.88671875" style="5"/>
    <col min="13" max="13" width="10.77734375" style="5" bestFit="1" customWidth="1"/>
    <col min="14" max="14" width="15.21875" style="5" bestFit="1" customWidth="1"/>
    <col min="15" max="16384" width="8.88671875" style="5"/>
  </cols>
  <sheetData>
    <row r="1" spans="1:6" x14ac:dyDescent="0.25">
      <c r="A1" s="3" t="s">
        <v>14</v>
      </c>
      <c r="B1" s="4"/>
      <c r="C1" s="4"/>
      <c r="D1" s="4"/>
      <c r="E1" s="51"/>
      <c r="F1" s="14" t="s">
        <v>15</v>
      </c>
    </row>
    <row r="2" spans="1:6" ht="18.75" x14ac:dyDescent="0.3">
      <c r="A2" s="4"/>
      <c r="E2" s="40"/>
      <c r="F2" s="14" t="s">
        <v>16</v>
      </c>
    </row>
    <row r="3" spans="1:6" x14ac:dyDescent="0.25">
      <c r="A3" s="4"/>
    </row>
    <row r="4" spans="1:6" x14ac:dyDescent="0.25">
      <c r="A4" s="6" t="s">
        <v>69</v>
      </c>
      <c r="B4" s="6"/>
      <c r="C4" s="6"/>
      <c r="D4" s="6"/>
      <c r="E4" s="6" t="s">
        <v>72</v>
      </c>
      <c r="F4" s="6"/>
    </row>
    <row r="5" spans="1:6" ht="18.75" thickBot="1" x14ac:dyDescent="0.3">
      <c r="A5" s="43"/>
      <c r="B5" s="43"/>
      <c r="C5" s="43"/>
      <c r="D5" s="43"/>
      <c r="E5" s="43"/>
      <c r="F5" s="43"/>
    </row>
    <row r="6" spans="1:6" x14ac:dyDescent="0.25">
      <c r="A6" s="4"/>
    </row>
    <row r="7" spans="1:6" x14ac:dyDescent="0.25">
      <c r="A7" s="5" t="s">
        <v>70</v>
      </c>
      <c r="B7" s="79" t="s">
        <v>127</v>
      </c>
      <c r="E7" s="5" t="s">
        <v>78</v>
      </c>
      <c r="F7" s="79" t="s">
        <v>129</v>
      </c>
    </row>
    <row r="8" spans="1:6" x14ac:dyDescent="0.25">
      <c r="A8" s="4"/>
    </row>
    <row r="9" spans="1:6" x14ac:dyDescent="0.25">
      <c r="A9" s="6" t="s">
        <v>84</v>
      </c>
      <c r="B9" s="35"/>
      <c r="C9" s="35"/>
      <c r="E9" s="47" t="s">
        <v>17</v>
      </c>
      <c r="F9" s="47"/>
    </row>
    <row r="10" spans="1:6" ht="18.75" thickBot="1" x14ac:dyDescent="0.3">
      <c r="A10" s="41" t="s">
        <v>83</v>
      </c>
      <c r="B10" s="35">
        <v>46237572</v>
      </c>
      <c r="C10" s="35"/>
      <c r="E10" s="41" t="s">
        <v>19</v>
      </c>
      <c r="F10" s="53">
        <v>407104</v>
      </c>
    </row>
    <row r="11" spans="1:6" ht="18.75" thickTop="1" x14ac:dyDescent="0.25">
      <c r="A11" s="41" t="s">
        <v>81</v>
      </c>
      <c r="B11" s="44">
        <v>294161</v>
      </c>
      <c r="C11" s="35"/>
      <c r="E11" s="47"/>
      <c r="F11" s="54"/>
    </row>
    <row r="12" spans="1:6" x14ac:dyDescent="0.25">
      <c r="A12" s="41" t="s">
        <v>82</v>
      </c>
      <c r="B12" s="35">
        <f>SUM(B10:B11)</f>
        <v>46531733</v>
      </c>
      <c r="C12" s="35"/>
      <c r="E12" s="41" t="s">
        <v>21</v>
      </c>
      <c r="F12" s="55">
        <v>113717.93</v>
      </c>
    </row>
    <row r="13" spans="1:6" x14ac:dyDescent="0.25">
      <c r="A13" s="41"/>
      <c r="B13" s="35"/>
      <c r="C13" s="35"/>
      <c r="E13" s="47" t="s">
        <v>23</v>
      </c>
      <c r="F13" s="56"/>
    </row>
    <row r="14" spans="1:6" x14ac:dyDescent="0.25">
      <c r="A14" s="41"/>
      <c r="B14" s="35"/>
      <c r="C14" s="35"/>
      <c r="E14" s="47"/>
      <c r="F14" s="54"/>
    </row>
    <row r="15" spans="1:6" x14ac:dyDescent="0.25">
      <c r="A15" s="42"/>
      <c r="B15" s="15"/>
      <c r="C15" s="9"/>
      <c r="E15" s="47" t="s">
        <v>25</v>
      </c>
      <c r="F15" s="47"/>
    </row>
    <row r="16" spans="1:6" ht="18.75" thickBot="1" x14ac:dyDescent="0.3">
      <c r="A16" s="4"/>
      <c r="B16" s="12"/>
      <c r="E16" s="41" t="s">
        <v>88</v>
      </c>
      <c r="F16" s="53">
        <f>SUM(F10:F14)</f>
        <v>520821.93</v>
      </c>
    </row>
    <row r="17" spans="1:7" ht="18.75" thickTop="1" x14ac:dyDescent="0.25">
      <c r="A17" s="6" t="s">
        <v>20</v>
      </c>
      <c r="B17" s="12">
        <v>40153997</v>
      </c>
      <c r="C17" s="12"/>
      <c r="E17" s="47"/>
      <c r="F17" s="47"/>
    </row>
    <row r="18" spans="1:7" x14ac:dyDescent="0.25">
      <c r="A18" s="5" t="s">
        <v>22</v>
      </c>
      <c r="B18" s="45">
        <v>0</v>
      </c>
      <c r="C18" s="36"/>
      <c r="E18" s="41" t="s">
        <v>85</v>
      </c>
      <c r="F18" s="47"/>
    </row>
    <row r="19" spans="1:7" x14ac:dyDescent="0.25">
      <c r="A19" s="4"/>
      <c r="B19" s="15"/>
      <c r="C19" s="11"/>
      <c r="E19" s="41" t="s">
        <v>83</v>
      </c>
      <c r="F19" s="46">
        <v>40669784</v>
      </c>
    </row>
    <row r="20" spans="1:7" ht="18.75" thickBot="1" x14ac:dyDescent="0.3">
      <c r="A20" s="6" t="s">
        <v>24</v>
      </c>
      <c r="B20" s="20">
        <f>B17+B18</f>
        <v>40153997</v>
      </c>
      <c r="C20" s="35"/>
      <c r="E20" s="41" t="s">
        <v>81</v>
      </c>
      <c r="F20" s="52">
        <v>0</v>
      </c>
    </row>
    <row r="21" spans="1:7" ht="18.75" thickTop="1" x14ac:dyDescent="0.25">
      <c r="A21" s="6"/>
      <c r="B21" s="35"/>
      <c r="C21" s="35"/>
      <c r="E21" s="41" t="s">
        <v>82</v>
      </c>
      <c r="F21" s="46">
        <f>F19+F20</f>
        <v>40669784</v>
      </c>
    </row>
    <row r="22" spans="1:7" x14ac:dyDescent="0.25">
      <c r="A22" s="5" t="s">
        <v>26</v>
      </c>
      <c r="C22" s="9"/>
      <c r="E22" s="47"/>
      <c r="F22" s="47"/>
    </row>
    <row r="23" spans="1:7" ht="18.75" thickBot="1" x14ac:dyDescent="0.3">
      <c r="A23" s="6" t="s">
        <v>90</v>
      </c>
      <c r="B23" s="20">
        <f>B12-B20</f>
        <v>6377736</v>
      </c>
      <c r="E23" s="47" t="s">
        <v>27</v>
      </c>
      <c r="F23" s="47"/>
    </row>
    <row r="24" spans="1:7" ht="18.75" thickTop="1" x14ac:dyDescent="0.25">
      <c r="A24" s="4"/>
      <c r="B24" s="11"/>
      <c r="C24" s="35"/>
      <c r="E24" s="41" t="s">
        <v>87</v>
      </c>
      <c r="F24" s="48">
        <f>F10/F19</f>
        <v>1.0009986775439968E-2</v>
      </c>
    </row>
    <row r="25" spans="1:7" x14ac:dyDescent="0.25">
      <c r="A25" s="6" t="s">
        <v>28</v>
      </c>
      <c r="B25" s="13">
        <v>7.3000000000000001E-3</v>
      </c>
      <c r="C25" s="11"/>
      <c r="E25" s="47"/>
      <c r="F25" s="47"/>
    </row>
    <row r="26" spans="1:7" x14ac:dyDescent="0.25">
      <c r="A26" s="6" t="s">
        <v>30</v>
      </c>
      <c r="B26" s="7">
        <v>40156420</v>
      </c>
      <c r="E26" s="41" t="s">
        <v>29</v>
      </c>
      <c r="F26" s="57">
        <f>'0522-B'!F21</f>
        <v>4.9498756067894563E-2</v>
      </c>
    </row>
    <row r="27" spans="1:7" x14ac:dyDescent="0.25">
      <c r="A27" s="6" t="s">
        <v>32</v>
      </c>
      <c r="B27" s="21">
        <v>-2423</v>
      </c>
      <c r="C27" s="13"/>
      <c r="E27" s="5" t="s">
        <v>31</v>
      </c>
      <c r="F27" s="80" t="s">
        <v>127</v>
      </c>
    </row>
    <row r="28" spans="1:7" x14ac:dyDescent="0.25">
      <c r="A28" s="6" t="s">
        <v>34</v>
      </c>
      <c r="B28" s="9"/>
      <c r="C28" s="7"/>
      <c r="D28" s="7"/>
      <c r="E28" s="5" t="s">
        <v>33</v>
      </c>
    </row>
    <row r="29" spans="1:7" ht="18.75" thickBot="1" x14ac:dyDescent="0.3">
      <c r="A29" s="6" t="s">
        <v>35</v>
      </c>
      <c r="B29" s="20">
        <f>B26+B27</f>
        <v>40153997</v>
      </c>
      <c r="C29" s="35"/>
      <c r="D29" s="7"/>
      <c r="E29" s="6" t="s">
        <v>91</v>
      </c>
      <c r="F29" s="57">
        <f>B23/B12</f>
        <v>0.13706207761486125</v>
      </c>
    </row>
    <row r="30" spans="1:7" ht="18.75" thickTop="1" x14ac:dyDescent="0.25">
      <c r="A30" s="8"/>
      <c r="B30" s="15"/>
      <c r="C30" s="9"/>
    </row>
    <row r="31" spans="1:7" x14ac:dyDescent="0.25">
      <c r="C31" s="35"/>
      <c r="D31" s="7"/>
      <c r="E31" s="47" t="s">
        <v>36</v>
      </c>
      <c r="F31" s="47"/>
      <c r="G31" s="47"/>
    </row>
    <row r="32" spans="1:7" x14ac:dyDescent="0.25">
      <c r="A32" s="5" t="s">
        <v>37</v>
      </c>
      <c r="C32" s="15"/>
      <c r="D32" s="7"/>
      <c r="E32" s="47"/>
      <c r="F32" s="47"/>
      <c r="G32" s="47"/>
    </row>
    <row r="33" spans="1:7" x14ac:dyDescent="0.25">
      <c r="A33" s="6" t="s">
        <v>39</v>
      </c>
      <c r="B33" s="10">
        <v>406489.32</v>
      </c>
      <c r="C33" s="7"/>
      <c r="D33" s="7"/>
      <c r="E33" s="47" t="s">
        <v>38</v>
      </c>
      <c r="F33" s="47"/>
      <c r="G33" s="47"/>
    </row>
    <row r="34" spans="1:7" x14ac:dyDescent="0.25">
      <c r="A34" s="5" t="s">
        <v>41</v>
      </c>
      <c r="E34" s="41" t="s">
        <v>40</v>
      </c>
      <c r="F34" s="57">
        <f>1-F26</f>
        <v>0.95050124393210544</v>
      </c>
      <c r="G34" s="47"/>
    </row>
    <row r="35" spans="1:7" x14ac:dyDescent="0.25">
      <c r="A35" s="6" t="s">
        <v>43</v>
      </c>
      <c r="B35" s="19">
        <v>292771.39</v>
      </c>
      <c r="C35" s="10"/>
      <c r="E35" s="47" t="s">
        <v>42</v>
      </c>
      <c r="F35" s="47"/>
      <c r="G35" s="47"/>
    </row>
    <row r="36" spans="1:7" x14ac:dyDescent="0.25">
      <c r="A36" s="8"/>
      <c r="B36" s="9"/>
      <c r="E36" s="41" t="s">
        <v>86</v>
      </c>
      <c r="F36" s="48">
        <f>F16/F19</f>
        <v>1.2806114977153555E-2</v>
      </c>
      <c r="G36" s="47"/>
    </row>
    <row r="37" spans="1:7" x14ac:dyDescent="0.25">
      <c r="A37" s="6" t="s">
        <v>45</v>
      </c>
      <c r="C37" s="37"/>
      <c r="E37" s="41" t="s">
        <v>44</v>
      </c>
      <c r="F37" s="48">
        <f>F36/F34</f>
        <v>1.3473012327870555E-2</v>
      </c>
      <c r="G37" s="47"/>
    </row>
    <row r="38" spans="1:7" ht="18.75" thickBot="1" x14ac:dyDescent="0.3">
      <c r="A38" s="6" t="s">
        <v>46</v>
      </c>
      <c r="B38" s="18">
        <f>B33-B35</f>
        <v>113717.93</v>
      </c>
      <c r="C38" s="9"/>
      <c r="E38" s="41" t="s">
        <v>89</v>
      </c>
      <c r="F38" s="49">
        <f>F37*100</f>
        <v>1.3473012327870555</v>
      </c>
      <c r="G38" s="50" t="s">
        <v>76</v>
      </c>
    </row>
    <row r="39" spans="1:7" ht="18.75" thickTop="1" x14ac:dyDescent="0.25">
      <c r="E39" s="47"/>
      <c r="F39" s="47"/>
      <c r="G39" s="47"/>
    </row>
    <row r="40" spans="1:7" x14ac:dyDescent="0.25">
      <c r="A40" s="4"/>
      <c r="B40" s="11"/>
      <c r="C40" s="11"/>
    </row>
    <row r="41" spans="1:7" x14ac:dyDescent="0.25">
      <c r="A41" s="6" t="s">
        <v>67</v>
      </c>
      <c r="B41" s="38">
        <f>F38</f>
        <v>1.3473012327870555</v>
      </c>
      <c r="C41" s="17" t="s">
        <v>76</v>
      </c>
      <c r="D41" s="22" t="s">
        <v>71</v>
      </c>
      <c r="E41" s="6"/>
      <c r="F41" s="81" t="s">
        <v>130</v>
      </c>
    </row>
    <row r="42" spans="1:7" x14ac:dyDescent="0.25">
      <c r="E42" s="22" t="s">
        <v>73</v>
      </c>
      <c r="F42" s="23">
        <v>44658</v>
      </c>
    </row>
    <row r="43" spans="1:7" x14ac:dyDescent="0.25">
      <c r="A43" s="4"/>
    </row>
    <row r="44" spans="1:7" x14ac:dyDescent="0.25">
      <c r="A44" s="6" t="s">
        <v>68</v>
      </c>
    </row>
    <row r="45" spans="1:7" x14ac:dyDescent="0.25">
      <c r="A45" s="16" t="s">
        <v>79</v>
      </c>
      <c r="E45" s="5" t="s">
        <v>80</v>
      </c>
    </row>
    <row r="46" spans="1:7" x14ac:dyDescent="0.25">
      <c r="A46" s="4"/>
    </row>
    <row r="47" spans="1:7" x14ac:dyDescent="0.25">
      <c r="A47" s="5" t="s">
        <v>47</v>
      </c>
      <c r="E47" s="5" t="s">
        <v>77</v>
      </c>
    </row>
  </sheetData>
  <pageMargins left="0.7" right="0.7" top="0.75" bottom="0.75" header="0.3" footer="0.3"/>
  <pageSetup scale="5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96B98-54DD-4C4C-8DF6-66B8BB49B9AD}">
  <sheetPr>
    <pageSetUpPr fitToPage="1"/>
  </sheetPr>
  <dimension ref="A1:J27"/>
  <sheetViews>
    <sheetView workbookViewId="0"/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9.88671875" bestFit="1" customWidth="1"/>
  </cols>
  <sheetData>
    <row r="1" spans="1:10" ht="15.75" x14ac:dyDescent="0.25">
      <c r="A1" s="24"/>
      <c r="B1" s="24"/>
      <c r="C1" s="24"/>
      <c r="D1" s="24"/>
      <c r="E1" s="24"/>
      <c r="F1" s="24"/>
      <c r="G1" s="24"/>
      <c r="H1" s="24" t="s">
        <v>48</v>
      </c>
      <c r="I1" s="24"/>
    </row>
    <row r="2" spans="1:10" ht="15.75" x14ac:dyDescent="0.25">
      <c r="A2" s="24"/>
      <c r="B2" s="24"/>
      <c r="C2" s="24"/>
      <c r="D2" s="24"/>
      <c r="E2" s="24"/>
      <c r="F2" s="24"/>
      <c r="G2" s="24"/>
      <c r="H2" s="24" t="s">
        <v>49</v>
      </c>
      <c r="I2" s="24"/>
    </row>
    <row r="3" spans="1:10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15.75" x14ac:dyDescent="0.25">
      <c r="A5" s="24"/>
      <c r="B5" s="24"/>
      <c r="C5" s="24" t="s">
        <v>50</v>
      </c>
      <c r="D5" s="24"/>
      <c r="E5" s="24"/>
      <c r="F5" s="24"/>
      <c r="G5" s="24"/>
      <c r="H5" s="24"/>
      <c r="I5" s="24"/>
    </row>
    <row r="6" spans="1:10" ht="15.75" x14ac:dyDescent="0.25">
      <c r="A6" s="24"/>
      <c r="B6" s="24" t="s">
        <v>51</v>
      </c>
      <c r="C6" s="24"/>
      <c r="D6" s="24"/>
      <c r="E6" s="24"/>
      <c r="F6" s="24"/>
      <c r="G6" s="24"/>
      <c r="H6" s="24"/>
      <c r="I6" s="24"/>
    </row>
    <row r="7" spans="1:10" ht="15.75" x14ac:dyDescent="0.25">
      <c r="A7" s="24"/>
      <c r="B7" s="24" t="s">
        <v>52</v>
      </c>
      <c r="C7" s="24"/>
      <c r="D7" s="24"/>
      <c r="E7" s="24"/>
      <c r="F7" s="24"/>
      <c r="G7" s="24"/>
      <c r="H7" s="24"/>
      <c r="I7" s="24"/>
    </row>
    <row r="8" spans="1:10" ht="15.75" x14ac:dyDescent="0.25">
      <c r="A8" s="24"/>
      <c r="B8" s="24"/>
      <c r="C8" s="2" t="s">
        <v>75</v>
      </c>
      <c r="D8" s="82" t="s">
        <v>129</v>
      </c>
      <c r="E8" s="24"/>
      <c r="F8" s="24"/>
      <c r="G8" s="24"/>
      <c r="H8" s="24"/>
      <c r="I8" s="24"/>
    </row>
    <row r="9" spans="1:10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10" ht="15.75" x14ac:dyDescent="0.25">
      <c r="A10" s="24"/>
      <c r="B10" s="26" t="s">
        <v>53</v>
      </c>
      <c r="C10" s="24"/>
      <c r="D10" s="26" t="s">
        <v>54</v>
      </c>
      <c r="E10" s="24"/>
      <c r="F10" s="24" t="s">
        <v>55</v>
      </c>
      <c r="G10" s="24"/>
      <c r="H10" s="26" t="s">
        <v>56</v>
      </c>
      <c r="I10" s="24"/>
    </row>
    <row r="11" spans="1:10" ht="15.75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0" ht="15.75" x14ac:dyDescent="0.25">
      <c r="A12" s="24"/>
      <c r="B12" s="25" t="s">
        <v>57</v>
      </c>
      <c r="C12" s="24"/>
      <c r="D12" s="27" t="s">
        <v>1</v>
      </c>
      <c r="E12" s="24"/>
      <c r="F12" s="25" t="s">
        <v>58</v>
      </c>
      <c r="G12" s="24"/>
      <c r="H12" s="25" t="s">
        <v>59</v>
      </c>
      <c r="I12" s="24"/>
    </row>
    <row r="13" spans="1:10" ht="15.75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10" ht="15.75" x14ac:dyDescent="0.25">
      <c r="A14" s="2" t="s">
        <v>60</v>
      </c>
      <c r="B14" s="28">
        <v>517269455</v>
      </c>
      <c r="C14" s="24"/>
      <c r="D14" s="28">
        <v>488173081</v>
      </c>
      <c r="E14" s="24"/>
      <c r="F14" s="24"/>
      <c r="G14" s="24"/>
      <c r="H14" s="28">
        <f>B14-D14</f>
        <v>29096374</v>
      </c>
      <c r="I14" s="24"/>
      <c r="J14" s="39"/>
    </row>
    <row r="15" spans="1:10" ht="15.75" x14ac:dyDescent="0.25">
      <c r="A15" s="2" t="s">
        <v>61</v>
      </c>
      <c r="B15" s="28">
        <v>53121789</v>
      </c>
      <c r="C15" s="24"/>
      <c r="D15" s="28">
        <v>42925674</v>
      </c>
      <c r="E15" s="24"/>
      <c r="F15" s="24"/>
      <c r="G15" s="24"/>
      <c r="H15" s="28">
        <f t="shared" ref="H15:H16" si="0">B15-D15</f>
        <v>10196115</v>
      </c>
      <c r="I15" s="24"/>
    </row>
    <row r="16" spans="1:10" ht="15.75" x14ac:dyDescent="0.25">
      <c r="A16" s="2" t="s">
        <v>62</v>
      </c>
      <c r="B16" s="29">
        <v>46531733</v>
      </c>
      <c r="C16" s="24"/>
      <c r="D16" s="29">
        <v>40153997</v>
      </c>
      <c r="E16" s="24"/>
      <c r="F16" s="24"/>
      <c r="G16" s="24"/>
      <c r="H16" s="28">
        <f t="shared" si="0"/>
        <v>6377736</v>
      </c>
      <c r="I16" s="24"/>
    </row>
    <row r="17" spans="1:9" ht="16.5" thickBot="1" x14ac:dyDescent="0.3">
      <c r="A17" s="2" t="s">
        <v>63</v>
      </c>
      <c r="B17" s="30">
        <f>B14-B15+B16</f>
        <v>510679399</v>
      </c>
      <c r="C17" s="24"/>
      <c r="D17" s="30">
        <f>D14-D15+D16</f>
        <v>485401404</v>
      </c>
      <c r="E17" s="24"/>
      <c r="F17" s="24"/>
      <c r="G17" s="24"/>
      <c r="H17" s="30">
        <f>B17-D17</f>
        <v>25277995</v>
      </c>
      <c r="I17" s="24"/>
    </row>
    <row r="18" spans="1:9" ht="16.5" thickTop="1" x14ac:dyDescent="0.25">
      <c r="A18" s="24"/>
      <c r="B18" s="31"/>
      <c r="C18" s="24"/>
      <c r="D18" s="31"/>
      <c r="E18" s="24"/>
      <c r="F18" s="24"/>
      <c r="G18" s="24"/>
      <c r="H18" s="31"/>
      <c r="I18" s="24"/>
    </row>
    <row r="19" spans="1:9" ht="15.75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32" t="s">
        <v>56</v>
      </c>
      <c r="B21" s="33">
        <f>H17</f>
        <v>25277995</v>
      </c>
      <c r="C21" s="2" t="s">
        <v>64</v>
      </c>
      <c r="D21" s="33">
        <f>B17</f>
        <v>510679399</v>
      </c>
      <c r="E21" s="34" t="s">
        <v>18</v>
      </c>
      <c r="F21" s="58">
        <f>H17/B17</f>
        <v>4.9498756067894563E-2</v>
      </c>
      <c r="G21" s="24" t="s">
        <v>65</v>
      </c>
      <c r="H21" s="24"/>
      <c r="I21" s="24"/>
    </row>
    <row r="22" spans="1:9" ht="15.75" x14ac:dyDescent="0.25">
      <c r="A22" s="24"/>
      <c r="B22" s="24"/>
      <c r="C22" s="24"/>
      <c r="D22" s="24"/>
      <c r="E22" s="24"/>
      <c r="F22" s="24"/>
      <c r="G22" s="24" t="s">
        <v>66</v>
      </c>
      <c r="H22" s="24"/>
      <c r="I22" s="24"/>
    </row>
    <row r="27" spans="1:9" x14ac:dyDescent="0.2">
      <c r="H27" s="1"/>
    </row>
  </sheetData>
  <pageMargins left="0.7" right="0.7" top="0.75" bottom="0.75" header="0.3" footer="0.3"/>
  <pageSetup scale="9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21D60-8196-403A-AE5E-AB84F70F9EA7}">
  <sheetPr>
    <pageSetUpPr fitToPage="1"/>
  </sheetPr>
  <dimension ref="A1:G47"/>
  <sheetViews>
    <sheetView topLeftCell="A16" zoomScale="75" zoomScaleNormal="75" workbookViewId="0">
      <selection activeCell="F43" sqref="F43"/>
    </sheetView>
  </sheetViews>
  <sheetFormatPr defaultRowHeight="18" x14ac:dyDescent="0.25"/>
  <cols>
    <col min="1" max="1" width="51.5546875" style="5" customWidth="1"/>
    <col min="2" max="2" width="16.77734375" style="5" customWidth="1"/>
    <col min="3" max="3" width="1.44140625" style="5" customWidth="1"/>
    <col min="4" max="4" width="12.5546875" style="5" customWidth="1"/>
    <col min="5" max="5" width="46.6640625" style="5" customWidth="1"/>
    <col min="6" max="6" width="20.77734375" style="5" bestFit="1" customWidth="1"/>
    <col min="7" max="7" width="2" style="5" bestFit="1" customWidth="1"/>
    <col min="8" max="12" width="8.88671875" style="5"/>
    <col min="13" max="13" width="10.77734375" style="5" bestFit="1" customWidth="1"/>
    <col min="14" max="14" width="15.21875" style="5" bestFit="1" customWidth="1"/>
    <col min="15" max="16384" width="8.88671875" style="5"/>
  </cols>
  <sheetData>
    <row r="1" spans="1:6" x14ac:dyDescent="0.25">
      <c r="A1" s="3" t="s">
        <v>14</v>
      </c>
      <c r="B1" s="4"/>
      <c r="C1" s="4"/>
      <c r="D1" s="4"/>
      <c r="E1" s="51"/>
      <c r="F1" s="14" t="s">
        <v>15</v>
      </c>
    </row>
    <row r="2" spans="1:6" ht="18.75" x14ac:dyDescent="0.3">
      <c r="A2" s="4"/>
      <c r="E2" s="40"/>
      <c r="F2" s="14" t="s">
        <v>16</v>
      </c>
    </row>
    <row r="3" spans="1:6" x14ac:dyDescent="0.25">
      <c r="A3" s="4"/>
    </row>
    <row r="4" spans="1:6" x14ac:dyDescent="0.25">
      <c r="A4" s="6" t="s">
        <v>69</v>
      </c>
      <c r="B4" s="6"/>
      <c r="C4" s="6"/>
      <c r="D4" s="6"/>
      <c r="E4" s="6" t="s">
        <v>72</v>
      </c>
      <c r="F4" s="6"/>
    </row>
    <row r="5" spans="1:6" ht="18.75" thickBot="1" x14ac:dyDescent="0.3">
      <c r="A5" s="43"/>
      <c r="B5" s="43"/>
      <c r="C5" s="43"/>
      <c r="D5" s="43"/>
      <c r="E5" s="43"/>
      <c r="F5" s="43"/>
    </row>
    <row r="6" spans="1:6" x14ac:dyDescent="0.25">
      <c r="A6" s="4"/>
    </row>
    <row r="7" spans="1:6" x14ac:dyDescent="0.25">
      <c r="A7" s="5" t="s">
        <v>70</v>
      </c>
      <c r="B7" s="79" t="s">
        <v>129</v>
      </c>
      <c r="E7" s="5" t="s">
        <v>78</v>
      </c>
      <c r="F7" s="79" t="s">
        <v>131</v>
      </c>
    </row>
    <row r="8" spans="1:6" x14ac:dyDescent="0.25">
      <c r="A8" s="4"/>
    </row>
    <row r="9" spans="1:6" x14ac:dyDescent="0.25">
      <c r="A9" s="6" t="s">
        <v>84</v>
      </c>
      <c r="B9" s="35"/>
      <c r="C9" s="35"/>
      <c r="E9" s="47" t="s">
        <v>17</v>
      </c>
      <c r="F9" s="47"/>
    </row>
    <row r="10" spans="1:6" ht="18.75" thickBot="1" x14ac:dyDescent="0.3">
      <c r="A10" s="41" t="s">
        <v>83</v>
      </c>
      <c r="B10" s="35">
        <v>40669784</v>
      </c>
      <c r="C10" s="35"/>
      <c r="E10" s="41" t="s">
        <v>19</v>
      </c>
      <c r="F10" s="53">
        <v>263415</v>
      </c>
    </row>
    <row r="11" spans="1:6" ht="18.75" thickTop="1" x14ac:dyDescent="0.25">
      <c r="A11" s="41" t="s">
        <v>81</v>
      </c>
      <c r="B11" s="44">
        <v>0</v>
      </c>
      <c r="C11" s="35"/>
      <c r="E11" s="47"/>
      <c r="F11" s="54"/>
    </row>
    <row r="12" spans="1:6" x14ac:dyDescent="0.25">
      <c r="A12" s="41" t="s">
        <v>82</v>
      </c>
      <c r="B12" s="35">
        <f>SUM(B10:B11)</f>
        <v>40669784</v>
      </c>
      <c r="C12" s="35"/>
      <c r="E12" s="41" t="s">
        <v>21</v>
      </c>
      <c r="F12" s="55">
        <v>25794.84</v>
      </c>
    </row>
    <row r="13" spans="1:6" x14ac:dyDescent="0.25">
      <c r="A13" s="41"/>
      <c r="B13" s="35"/>
      <c r="C13" s="35"/>
      <c r="E13" s="47" t="s">
        <v>23</v>
      </c>
      <c r="F13" s="56"/>
    </row>
    <row r="14" spans="1:6" x14ac:dyDescent="0.25">
      <c r="A14" s="41"/>
      <c r="B14" s="35"/>
      <c r="C14" s="35"/>
      <c r="E14" s="47"/>
      <c r="F14" s="54"/>
    </row>
    <row r="15" spans="1:6" x14ac:dyDescent="0.25">
      <c r="A15" s="42"/>
      <c r="B15" s="15"/>
      <c r="C15" s="9"/>
      <c r="E15" s="47" t="s">
        <v>25</v>
      </c>
      <c r="F15" s="47"/>
    </row>
    <row r="16" spans="1:6" ht="18.75" thickBot="1" x14ac:dyDescent="0.3">
      <c r="A16" s="4"/>
      <c r="B16" s="12"/>
      <c r="E16" s="41" t="s">
        <v>88</v>
      </c>
      <c r="F16" s="53">
        <f>SUM(F10:F14)</f>
        <v>289209.84000000003</v>
      </c>
    </row>
    <row r="17" spans="1:7" ht="18.75" thickTop="1" x14ac:dyDescent="0.25">
      <c r="A17" s="6" t="s">
        <v>20</v>
      </c>
      <c r="B17" s="12">
        <v>37961929</v>
      </c>
      <c r="C17" s="12"/>
      <c r="E17" s="47"/>
      <c r="F17" s="47"/>
    </row>
    <row r="18" spans="1:7" x14ac:dyDescent="0.25">
      <c r="A18" s="5" t="s">
        <v>22</v>
      </c>
      <c r="B18" s="45">
        <v>0</v>
      </c>
      <c r="C18" s="36"/>
      <c r="E18" s="41" t="s">
        <v>85</v>
      </c>
      <c r="F18" s="47"/>
    </row>
    <row r="19" spans="1:7" x14ac:dyDescent="0.25">
      <c r="A19" s="4"/>
      <c r="B19" s="15"/>
      <c r="C19" s="11"/>
      <c r="E19" s="41" t="s">
        <v>83</v>
      </c>
      <c r="F19" s="46">
        <v>35452995</v>
      </c>
    </row>
    <row r="20" spans="1:7" ht="18.75" thickBot="1" x14ac:dyDescent="0.3">
      <c r="A20" s="6" t="s">
        <v>24</v>
      </c>
      <c r="B20" s="20">
        <f>B17+B18</f>
        <v>37961929</v>
      </c>
      <c r="C20" s="35"/>
      <c r="E20" s="41" t="s">
        <v>81</v>
      </c>
      <c r="F20" s="52">
        <v>96312</v>
      </c>
    </row>
    <row r="21" spans="1:7" ht="18.75" thickTop="1" x14ac:dyDescent="0.25">
      <c r="A21" s="6"/>
      <c r="B21" s="35"/>
      <c r="C21" s="35"/>
      <c r="E21" s="41" t="s">
        <v>82</v>
      </c>
      <c r="F21" s="46">
        <f>F19+F20</f>
        <v>35549307</v>
      </c>
    </row>
    <row r="22" spans="1:7" x14ac:dyDescent="0.25">
      <c r="A22" s="5" t="s">
        <v>26</v>
      </c>
      <c r="C22" s="9"/>
      <c r="E22" s="47"/>
      <c r="F22" s="47"/>
    </row>
    <row r="23" spans="1:7" ht="18.75" thickBot="1" x14ac:dyDescent="0.3">
      <c r="A23" s="6" t="s">
        <v>90</v>
      </c>
      <c r="B23" s="20">
        <f>B12-B20</f>
        <v>2707855</v>
      </c>
      <c r="E23" s="47" t="s">
        <v>27</v>
      </c>
      <c r="F23" s="47"/>
    </row>
    <row r="24" spans="1:7" ht="18.75" thickTop="1" x14ac:dyDescent="0.25">
      <c r="A24" s="4"/>
      <c r="B24" s="11"/>
      <c r="C24" s="35"/>
      <c r="E24" s="41" t="s">
        <v>87</v>
      </c>
      <c r="F24" s="48">
        <f>F10/F19</f>
        <v>7.4299787648406009E-3</v>
      </c>
    </row>
    <row r="25" spans="1:7" x14ac:dyDescent="0.25">
      <c r="A25" s="6" t="s">
        <v>28</v>
      </c>
      <c r="B25" s="13">
        <v>4.5300000000000002E-3</v>
      </c>
      <c r="C25" s="11"/>
      <c r="E25" s="47"/>
      <c r="F25" s="47"/>
    </row>
    <row r="26" spans="1:7" x14ac:dyDescent="0.25">
      <c r="A26" s="6" t="s">
        <v>30</v>
      </c>
      <c r="B26" s="7">
        <v>37963781</v>
      </c>
      <c r="E26" s="41" t="s">
        <v>29</v>
      </c>
      <c r="F26" s="57">
        <f>'0622-B'!F21</f>
        <v>4.5017716217617035E-2</v>
      </c>
    </row>
    <row r="27" spans="1:7" x14ac:dyDescent="0.25">
      <c r="A27" s="6" t="s">
        <v>32</v>
      </c>
      <c r="B27" s="21">
        <v>-1852</v>
      </c>
      <c r="C27" s="13"/>
      <c r="E27" s="5" t="s">
        <v>31</v>
      </c>
      <c r="F27" s="80" t="s">
        <v>129</v>
      </c>
    </row>
    <row r="28" spans="1:7" x14ac:dyDescent="0.25">
      <c r="A28" s="6" t="s">
        <v>34</v>
      </c>
      <c r="B28" s="9"/>
      <c r="C28" s="7"/>
      <c r="D28" s="7"/>
      <c r="E28" s="5" t="s">
        <v>33</v>
      </c>
    </row>
    <row r="29" spans="1:7" ht="18.75" thickBot="1" x14ac:dyDescent="0.3">
      <c r="A29" s="6" t="s">
        <v>35</v>
      </c>
      <c r="B29" s="20">
        <f>B26+B27</f>
        <v>37961929</v>
      </c>
      <c r="C29" s="35"/>
      <c r="D29" s="7"/>
      <c r="E29" s="6" t="s">
        <v>91</v>
      </c>
      <c r="F29" s="57">
        <f>B23/B12</f>
        <v>6.6581494507076802E-2</v>
      </c>
    </row>
    <row r="30" spans="1:7" ht="18.75" thickTop="1" x14ac:dyDescent="0.25">
      <c r="A30" s="8"/>
      <c r="B30" s="15"/>
      <c r="C30" s="9"/>
    </row>
    <row r="31" spans="1:7" x14ac:dyDescent="0.25">
      <c r="C31" s="35"/>
      <c r="D31" s="7"/>
      <c r="E31" s="47" t="s">
        <v>36</v>
      </c>
      <c r="F31" s="47"/>
      <c r="G31" s="47"/>
    </row>
    <row r="32" spans="1:7" x14ac:dyDescent="0.25">
      <c r="A32" s="5" t="s">
        <v>37</v>
      </c>
      <c r="C32" s="15"/>
      <c r="D32" s="7"/>
      <c r="E32" s="47"/>
      <c r="F32" s="47"/>
      <c r="G32" s="47"/>
    </row>
    <row r="33" spans="1:7" x14ac:dyDescent="0.25">
      <c r="A33" s="6" t="s">
        <v>39</v>
      </c>
      <c r="B33" s="10">
        <v>197509.41</v>
      </c>
      <c r="C33" s="7"/>
      <c r="D33" s="7"/>
      <c r="E33" s="47" t="s">
        <v>38</v>
      </c>
      <c r="F33" s="47"/>
      <c r="G33" s="47"/>
    </row>
    <row r="34" spans="1:7" x14ac:dyDescent="0.25">
      <c r="A34" s="5" t="s">
        <v>41</v>
      </c>
      <c r="E34" s="41" t="s">
        <v>40</v>
      </c>
      <c r="F34" s="57">
        <f>1-F26</f>
        <v>0.95498228378238292</v>
      </c>
      <c r="G34" s="47"/>
    </row>
    <row r="35" spans="1:7" x14ac:dyDescent="0.25">
      <c r="A35" s="6" t="s">
        <v>43</v>
      </c>
      <c r="B35" s="19">
        <v>171714.57</v>
      </c>
      <c r="C35" s="10"/>
      <c r="E35" s="47" t="s">
        <v>42</v>
      </c>
      <c r="F35" s="47"/>
      <c r="G35" s="47"/>
    </row>
    <row r="36" spans="1:7" x14ac:dyDescent="0.25">
      <c r="A36" s="8"/>
      <c r="B36" s="9"/>
      <c r="E36" s="41" t="s">
        <v>86</v>
      </c>
      <c r="F36" s="48">
        <f>F16/F19</f>
        <v>8.1575573516426483E-3</v>
      </c>
      <c r="G36" s="47"/>
    </row>
    <row r="37" spans="1:7" x14ac:dyDescent="0.25">
      <c r="A37" s="6" t="s">
        <v>45</v>
      </c>
      <c r="C37" s="37"/>
      <c r="E37" s="41" t="s">
        <v>44</v>
      </c>
      <c r="F37" s="48">
        <f>F36/F34</f>
        <v>8.54210333550183E-3</v>
      </c>
      <c r="G37" s="47"/>
    </row>
    <row r="38" spans="1:7" ht="18.75" thickBot="1" x14ac:dyDescent="0.3">
      <c r="A38" s="6" t="s">
        <v>46</v>
      </c>
      <c r="B38" s="18">
        <f>B33-B35</f>
        <v>25794.839999999997</v>
      </c>
      <c r="C38" s="9"/>
      <c r="E38" s="41" t="s">
        <v>89</v>
      </c>
      <c r="F38" s="49">
        <f>F37*100</f>
        <v>0.85421033355018294</v>
      </c>
      <c r="G38" s="50" t="s">
        <v>76</v>
      </c>
    </row>
    <row r="39" spans="1:7" ht="18.75" thickTop="1" x14ac:dyDescent="0.25">
      <c r="E39" s="47"/>
      <c r="F39" s="47"/>
      <c r="G39" s="47"/>
    </row>
    <row r="40" spans="1:7" x14ac:dyDescent="0.25">
      <c r="A40" s="4"/>
      <c r="B40" s="11"/>
      <c r="C40" s="11"/>
    </row>
    <row r="41" spans="1:7" x14ac:dyDescent="0.25">
      <c r="A41" s="6" t="s">
        <v>67</v>
      </c>
      <c r="B41" s="38">
        <f>F38</f>
        <v>0.85421033355018294</v>
      </c>
      <c r="C41" s="17" t="s">
        <v>76</v>
      </c>
      <c r="D41" s="22" t="s">
        <v>71</v>
      </c>
      <c r="E41" s="6"/>
      <c r="F41" s="81" t="s">
        <v>132</v>
      </c>
    </row>
    <row r="42" spans="1:7" x14ac:dyDescent="0.25">
      <c r="E42" s="22" t="s">
        <v>73</v>
      </c>
      <c r="F42" s="23">
        <v>44687</v>
      </c>
    </row>
    <row r="43" spans="1:7" x14ac:dyDescent="0.25">
      <c r="A43" s="4"/>
    </row>
    <row r="44" spans="1:7" x14ac:dyDescent="0.25">
      <c r="A44" s="6" t="s">
        <v>68</v>
      </c>
    </row>
    <row r="45" spans="1:7" x14ac:dyDescent="0.25">
      <c r="A45" s="16" t="s">
        <v>79</v>
      </c>
      <c r="E45" s="5" t="s">
        <v>80</v>
      </c>
    </row>
    <row r="46" spans="1:7" x14ac:dyDescent="0.25">
      <c r="A46" s="4"/>
    </row>
    <row r="47" spans="1:7" x14ac:dyDescent="0.25">
      <c r="A47" s="5" t="s">
        <v>47</v>
      </c>
      <c r="E47" s="5" t="s">
        <v>77</v>
      </c>
    </row>
  </sheetData>
  <pageMargins left="0.7" right="0.7" top="0.75" bottom="0.75" header="0.3" footer="0.3"/>
  <pageSetup scale="5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C4649-E3EA-4BC7-A002-3617B9A8B746}">
  <sheetPr>
    <pageSetUpPr fitToPage="1"/>
  </sheetPr>
  <dimension ref="A1:J27"/>
  <sheetViews>
    <sheetView workbookViewId="0">
      <selection sqref="A1:XFD1048576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9.88671875" bestFit="1" customWidth="1"/>
  </cols>
  <sheetData>
    <row r="1" spans="1:10" ht="15.75" x14ac:dyDescent="0.25">
      <c r="A1" s="24"/>
      <c r="B1" s="24"/>
      <c r="C1" s="24"/>
      <c r="D1" s="24"/>
      <c r="E1" s="24"/>
      <c r="F1" s="24"/>
      <c r="G1" s="24"/>
      <c r="H1" s="24" t="s">
        <v>48</v>
      </c>
      <c r="I1" s="24"/>
    </row>
    <row r="2" spans="1:10" ht="15.75" x14ac:dyDescent="0.25">
      <c r="A2" s="24"/>
      <c r="B2" s="24"/>
      <c r="C2" s="24"/>
      <c r="D2" s="24"/>
      <c r="E2" s="24"/>
      <c r="F2" s="24"/>
      <c r="G2" s="24"/>
      <c r="H2" s="24" t="s">
        <v>49</v>
      </c>
      <c r="I2" s="24"/>
    </row>
    <row r="3" spans="1:10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15.75" x14ac:dyDescent="0.25">
      <c r="A5" s="24"/>
      <c r="B5" s="24"/>
      <c r="C5" s="24" t="s">
        <v>50</v>
      </c>
      <c r="D5" s="24"/>
      <c r="E5" s="24"/>
      <c r="F5" s="24"/>
      <c r="G5" s="24"/>
      <c r="H5" s="24"/>
      <c r="I5" s="24"/>
    </row>
    <row r="6" spans="1:10" ht="15.75" x14ac:dyDescent="0.25">
      <c r="A6" s="24"/>
      <c r="B6" s="24" t="s">
        <v>51</v>
      </c>
      <c r="C6" s="24"/>
      <c r="D6" s="24"/>
      <c r="E6" s="24"/>
      <c r="F6" s="24"/>
      <c r="G6" s="24"/>
      <c r="H6" s="24"/>
      <c r="I6" s="24"/>
    </row>
    <row r="7" spans="1:10" ht="15.75" x14ac:dyDescent="0.25">
      <c r="A7" s="24"/>
      <c r="B7" s="24" t="s">
        <v>52</v>
      </c>
      <c r="C7" s="24"/>
      <c r="D7" s="24"/>
      <c r="E7" s="24"/>
      <c r="F7" s="24"/>
      <c r="G7" s="24"/>
      <c r="H7" s="24"/>
      <c r="I7" s="24"/>
    </row>
    <row r="8" spans="1:10" ht="15.75" x14ac:dyDescent="0.25">
      <c r="A8" s="24"/>
      <c r="B8" s="24"/>
      <c r="C8" s="2" t="s">
        <v>75</v>
      </c>
      <c r="D8" s="82" t="s">
        <v>131</v>
      </c>
      <c r="E8" s="24"/>
      <c r="F8" s="24"/>
      <c r="G8" s="24"/>
      <c r="H8" s="24"/>
      <c r="I8" s="24"/>
    </row>
    <row r="9" spans="1:10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10" ht="15.75" x14ac:dyDescent="0.25">
      <c r="A10" s="24"/>
      <c r="B10" s="26" t="s">
        <v>53</v>
      </c>
      <c r="C10" s="24"/>
      <c r="D10" s="26" t="s">
        <v>54</v>
      </c>
      <c r="E10" s="24"/>
      <c r="F10" s="24" t="s">
        <v>55</v>
      </c>
      <c r="G10" s="24"/>
      <c r="H10" s="26" t="s">
        <v>56</v>
      </c>
      <c r="I10" s="24"/>
    </row>
    <row r="11" spans="1:10" ht="15.75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0" ht="15.75" x14ac:dyDescent="0.25">
      <c r="A12" s="24"/>
      <c r="B12" s="25" t="s">
        <v>57</v>
      </c>
      <c r="C12" s="24"/>
      <c r="D12" s="27" t="s">
        <v>1</v>
      </c>
      <c r="E12" s="24"/>
      <c r="F12" s="25" t="s">
        <v>58</v>
      </c>
      <c r="G12" s="24"/>
      <c r="H12" s="25" t="s">
        <v>59</v>
      </c>
      <c r="I12" s="24"/>
    </row>
    <row r="13" spans="1:10" ht="15.75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10" ht="15.75" x14ac:dyDescent="0.25">
      <c r="A14" s="2" t="s">
        <v>60</v>
      </c>
      <c r="B14" s="28">
        <v>510679399</v>
      </c>
      <c r="C14" s="24"/>
      <c r="D14" s="28">
        <v>485401404</v>
      </c>
      <c r="E14" s="24"/>
      <c r="F14" s="24"/>
      <c r="G14" s="24"/>
      <c r="H14" s="28">
        <f>B14-D14</f>
        <v>25277995</v>
      </c>
      <c r="I14" s="24"/>
      <c r="J14" s="39"/>
    </row>
    <row r="15" spans="1:10" ht="15.75" x14ac:dyDescent="0.25">
      <c r="A15" s="2" t="s">
        <v>61</v>
      </c>
      <c r="B15" s="28">
        <v>39495852</v>
      </c>
      <c r="C15" s="24"/>
      <c r="D15" s="28">
        <v>34552470</v>
      </c>
      <c r="E15" s="24"/>
      <c r="F15" s="24"/>
      <c r="G15" s="24"/>
      <c r="H15" s="28">
        <f t="shared" ref="H15:H16" si="0">B15-D15</f>
        <v>4943382</v>
      </c>
      <c r="I15" s="24"/>
    </row>
    <row r="16" spans="1:10" ht="15.75" x14ac:dyDescent="0.25">
      <c r="A16" s="2" t="s">
        <v>62</v>
      </c>
      <c r="B16" s="29">
        <v>40669784</v>
      </c>
      <c r="C16" s="24"/>
      <c r="D16" s="29">
        <v>37961929</v>
      </c>
      <c r="E16" s="24"/>
      <c r="F16" s="24"/>
      <c r="G16" s="24"/>
      <c r="H16" s="28">
        <f t="shared" si="0"/>
        <v>2707855</v>
      </c>
      <c r="I16" s="24"/>
    </row>
    <row r="17" spans="1:9" ht="16.5" thickBot="1" x14ac:dyDescent="0.3">
      <c r="A17" s="2" t="s">
        <v>63</v>
      </c>
      <c r="B17" s="30">
        <f>B14-B15+B16</f>
        <v>511853331</v>
      </c>
      <c r="C17" s="24"/>
      <c r="D17" s="30">
        <f>D14-D15+D16</f>
        <v>488810863</v>
      </c>
      <c r="E17" s="24"/>
      <c r="F17" s="24"/>
      <c r="G17" s="24"/>
      <c r="H17" s="30">
        <f>B17-D17</f>
        <v>23042468</v>
      </c>
      <c r="I17" s="24"/>
    </row>
    <row r="18" spans="1:9" ht="16.5" thickTop="1" x14ac:dyDescent="0.25">
      <c r="A18" s="24"/>
      <c r="B18" s="31"/>
      <c r="C18" s="24"/>
      <c r="D18" s="31"/>
      <c r="E18" s="24"/>
      <c r="F18" s="24"/>
      <c r="G18" s="24"/>
      <c r="H18" s="31"/>
      <c r="I18" s="24"/>
    </row>
    <row r="19" spans="1:9" ht="15.75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32" t="s">
        <v>56</v>
      </c>
      <c r="B21" s="33">
        <f>H17</f>
        <v>23042468</v>
      </c>
      <c r="C21" s="2" t="s">
        <v>64</v>
      </c>
      <c r="D21" s="33">
        <f>B17</f>
        <v>511853331</v>
      </c>
      <c r="E21" s="34" t="s">
        <v>18</v>
      </c>
      <c r="F21" s="58">
        <f>H17/B17</f>
        <v>4.5017716217617035E-2</v>
      </c>
      <c r="G21" s="24" t="s">
        <v>65</v>
      </c>
      <c r="H21" s="24"/>
      <c r="I21" s="24"/>
    </row>
    <row r="22" spans="1:9" ht="15.75" x14ac:dyDescent="0.25">
      <c r="A22" s="24"/>
      <c r="B22" s="24"/>
      <c r="C22" s="24"/>
      <c r="D22" s="24"/>
      <c r="E22" s="24"/>
      <c r="F22" s="24"/>
      <c r="G22" s="24" t="s">
        <v>66</v>
      </c>
      <c r="H22" s="24"/>
      <c r="I22" s="24"/>
    </row>
    <row r="27" spans="1:9" x14ac:dyDescent="0.2">
      <c r="H27" s="1"/>
    </row>
  </sheetData>
  <pageMargins left="0.7" right="0.7" top="0.75" bottom="0.75" header="0.3" footer="0.3"/>
  <pageSetup scale="9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1665-7F26-49F3-A01E-32A3C52E0698}">
  <sheetPr>
    <pageSetUpPr fitToPage="1"/>
  </sheetPr>
  <dimension ref="A1:G47"/>
  <sheetViews>
    <sheetView topLeftCell="A13" zoomScale="75" zoomScaleNormal="75" workbookViewId="0">
      <selection activeCell="F28" sqref="F28"/>
    </sheetView>
  </sheetViews>
  <sheetFormatPr defaultRowHeight="18" x14ac:dyDescent="0.25"/>
  <cols>
    <col min="1" max="1" width="51.5546875" style="5" customWidth="1"/>
    <col min="2" max="2" width="16.77734375" style="5" customWidth="1"/>
    <col min="3" max="3" width="1.44140625" style="5" customWidth="1"/>
    <col min="4" max="4" width="12.5546875" style="5" customWidth="1"/>
    <col min="5" max="5" width="46.6640625" style="5" customWidth="1"/>
    <col min="6" max="6" width="20.77734375" style="5" bestFit="1" customWidth="1"/>
    <col min="7" max="7" width="2" style="5" bestFit="1" customWidth="1"/>
    <col min="8" max="12" width="8.88671875" style="5"/>
    <col min="13" max="13" width="10.77734375" style="5" bestFit="1" customWidth="1"/>
    <col min="14" max="14" width="15.21875" style="5" bestFit="1" customWidth="1"/>
    <col min="15" max="16384" width="8.88671875" style="5"/>
  </cols>
  <sheetData>
    <row r="1" spans="1:6" x14ac:dyDescent="0.25">
      <c r="A1" s="3" t="s">
        <v>14</v>
      </c>
      <c r="B1" s="4"/>
      <c r="C1" s="4"/>
      <c r="D1" s="4"/>
      <c r="E1" s="51"/>
      <c r="F1" s="14" t="s">
        <v>15</v>
      </c>
    </row>
    <row r="2" spans="1:6" ht="18.75" x14ac:dyDescent="0.3">
      <c r="A2" s="4"/>
      <c r="E2" s="40"/>
      <c r="F2" s="14" t="s">
        <v>16</v>
      </c>
    </row>
    <row r="3" spans="1:6" x14ac:dyDescent="0.25">
      <c r="A3" s="4"/>
    </row>
    <row r="4" spans="1:6" x14ac:dyDescent="0.25">
      <c r="A4" s="6" t="s">
        <v>69</v>
      </c>
      <c r="B4" s="6"/>
      <c r="C4" s="6"/>
      <c r="D4" s="6"/>
      <c r="E4" s="6" t="s">
        <v>72</v>
      </c>
      <c r="F4" s="6"/>
    </row>
    <row r="5" spans="1:6" ht="18.75" thickBot="1" x14ac:dyDescent="0.3">
      <c r="A5" s="43"/>
      <c r="B5" s="43"/>
      <c r="C5" s="43"/>
      <c r="D5" s="43"/>
      <c r="E5" s="43"/>
      <c r="F5" s="43"/>
    </row>
    <row r="6" spans="1:6" x14ac:dyDescent="0.25">
      <c r="A6" s="4"/>
    </row>
    <row r="7" spans="1:6" x14ac:dyDescent="0.25">
      <c r="A7" s="5" t="s">
        <v>70</v>
      </c>
      <c r="B7" s="79" t="s">
        <v>131</v>
      </c>
      <c r="E7" s="5" t="s">
        <v>78</v>
      </c>
      <c r="F7" s="79" t="s">
        <v>133</v>
      </c>
    </row>
    <row r="8" spans="1:6" x14ac:dyDescent="0.25">
      <c r="A8" s="4"/>
    </row>
    <row r="9" spans="1:6" x14ac:dyDescent="0.25">
      <c r="A9" s="6" t="s">
        <v>84</v>
      </c>
      <c r="B9" s="35"/>
      <c r="C9" s="35"/>
      <c r="E9" s="47" t="s">
        <v>17</v>
      </c>
      <c r="F9" s="47"/>
    </row>
    <row r="10" spans="1:6" ht="18.75" thickBot="1" x14ac:dyDescent="0.3">
      <c r="A10" s="41" t="s">
        <v>83</v>
      </c>
      <c r="B10" s="35">
        <v>35452995</v>
      </c>
      <c r="C10" s="35"/>
      <c r="E10" s="41" t="s">
        <v>19</v>
      </c>
      <c r="F10" s="53">
        <v>263094</v>
      </c>
    </row>
    <row r="11" spans="1:6" ht="18.75" thickTop="1" x14ac:dyDescent="0.25">
      <c r="A11" s="41" t="s">
        <v>81</v>
      </c>
      <c r="B11" s="44">
        <v>96312</v>
      </c>
      <c r="C11" s="35"/>
      <c r="E11" s="47"/>
      <c r="F11" s="54"/>
    </row>
    <row r="12" spans="1:6" x14ac:dyDescent="0.25">
      <c r="A12" s="41" t="s">
        <v>82</v>
      </c>
      <c r="B12" s="35">
        <f>SUM(B10:B11)</f>
        <v>35549307</v>
      </c>
      <c r="C12" s="35"/>
      <c r="E12" s="41" t="s">
        <v>21</v>
      </c>
      <c r="F12" s="55">
        <v>77727.399999999994</v>
      </c>
    </row>
    <row r="13" spans="1:6" x14ac:dyDescent="0.25">
      <c r="A13" s="41"/>
      <c r="B13" s="35"/>
      <c r="C13" s="35"/>
      <c r="E13" s="47" t="s">
        <v>23</v>
      </c>
      <c r="F13" s="56"/>
    </row>
    <row r="14" spans="1:6" x14ac:dyDescent="0.25">
      <c r="A14" s="41"/>
      <c r="B14" s="35"/>
      <c r="C14" s="35"/>
      <c r="E14" s="47"/>
      <c r="F14" s="54"/>
    </row>
    <row r="15" spans="1:6" x14ac:dyDescent="0.25">
      <c r="A15" s="42"/>
      <c r="B15" s="15"/>
      <c r="C15" s="9"/>
      <c r="E15" s="47" t="s">
        <v>25</v>
      </c>
      <c r="F15" s="47"/>
    </row>
    <row r="16" spans="1:6" ht="18.75" thickBot="1" x14ac:dyDescent="0.3">
      <c r="A16" s="4"/>
      <c r="B16" s="12"/>
      <c r="E16" s="41" t="s">
        <v>88</v>
      </c>
      <c r="F16" s="53">
        <f>SUM(F10:F14)</f>
        <v>340821.4</v>
      </c>
    </row>
    <row r="17" spans="1:7" ht="18.75" thickTop="1" x14ac:dyDescent="0.25">
      <c r="A17" s="6" t="s">
        <v>20</v>
      </c>
      <c r="B17" s="12">
        <v>32955978</v>
      </c>
      <c r="C17" s="12"/>
      <c r="E17" s="47"/>
      <c r="F17" s="47"/>
    </row>
    <row r="18" spans="1:7" x14ac:dyDescent="0.25">
      <c r="A18" s="5" t="s">
        <v>22</v>
      </c>
      <c r="B18" s="45">
        <v>0</v>
      </c>
      <c r="C18" s="36"/>
      <c r="E18" s="41" t="s">
        <v>85</v>
      </c>
      <c r="F18" s="47"/>
    </row>
    <row r="19" spans="1:7" x14ac:dyDescent="0.25">
      <c r="A19" s="4"/>
      <c r="B19" s="15"/>
      <c r="C19" s="11"/>
      <c r="E19" s="41" t="s">
        <v>83</v>
      </c>
      <c r="F19" s="46">
        <v>37212768</v>
      </c>
    </row>
    <row r="20" spans="1:7" ht="18.75" thickBot="1" x14ac:dyDescent="0.3">
      <c r="A20" s="6" t="s">
        <v>24</v>
      </c>
      <c r="B20" s="20">
        <f>B17+B18</f>
        <v>32955978</v>
      </c>
      <c r="C20" s="35"/>
      <c r="E20" s="41" t="s">
        <v>81</v>
      </c>
      <c r="F20" s="52">
        <v>309714</v>
      </c>
    </row>
    <row r="21" spans="1:7" ht="18.75" thickTop="1" x14ac:dyDescent="0.25">
      <c r="A21" s="6"/>
      <c r="B21" s="35"/>
      <c r="C21" s="35"/>
      <c r="E21" s="41" t="s">
        <v>82</v>
      </c>
      <c r="F21" s="46">
        <f>F19+F20</f>
        <v>37522482</v>
      </c>
    </row>
    <row r="22" spans="1:7" x14ac:dyDescent="0.25">
      <c r="A22" s="5" t="s">
        <v>26</v>
      </c>
      <c r="C22" s="9"/>
      <c r="E22" s="47"/>
      <c r="F22" s="47"/>
    </row>
    <row r="23" spans="1:7" ht="18.75" thickBot="1" x14ac:dyDescent="0.3">
      <c r="A23" s="6" t="s">
        <v>90</v>
      </c>
      <c r="B23" s="20">
        <f>B12-B20</f>
        <v>2593329</v>
      </c>
      <c r="E23" s="47" t="s">
        <v>27</v>
      </c>
      <c r="F23" s="47"/>
    </row>
    <row r="24" spans="1:7" ht="18.75" thickTop="1" x14ac:dyDescent="0.25">
      <c r="A24" s="4"/>
      <c r="B24" s="11"/>
      <c r="C24" s="35"/>
      <c r="E24" s="41" t="s">
        <v>87</v>
      </c>
      <c r="F24" s="48">
        <f>F10/F19</f>
        <v>7.0699927508751838E-3</v>
      </c>
    </row>
    <row r="25" spans="1:7" x14ac:dyDescent="0.25">
      <c r="A25" s="6" t="s">
        <v>28</v>
      </c>
      <c r="B25" s="13">
        <v>1.3469999999999999E-2</v>
      </c>
      <c r="C25" s="11"/>
      <c r="E25" s="47"/>
      <c r="F25" s="47"/>
    </row>
    <row r="26" spans="1:7" x14ac:dyDescent="0.25">
      <c r="A26" s="6" t="s">
        <v>30</v>
      </c>
      <c r="B26" s="7">
        <v>32955978</v>
      </c>
      <c r="E26" s="41" t="s">
        <v>29</v>
      </c>
      <c r="F26" s="57">
        <f>'0722-B'!F21</f>
        <v>4.6941771773411189E-2</v>
      </c>
    </row>
    <row r="27" spans="1:7" x14ac:dyDescent="0.25">
      <c r="A27" s="6" t="s">
        <v>32</v>
      </c>
      <c r="B27" s="21">
        <v>0</v>
      </c>
      <c r="C27" s="13"/>
      <c r="E27" s="5" t="s">
        <v>31</v>
      </c>
      <c r="F27" s="80" t="s">
        <v>131</v>
      </c>
    </row>
    <row r="28" spans="1:7" x14ac:dyDescent="0.25">
      <c r="A28" s="6" t="s">
        <v>34</v>
      </c>
      <c r="B28" s="9"/>
      <c r="C28" s="7"/>
      <c r="D28" s="7"/>
      <c r="E28" s="5" t="s">
        <v>33</v>
      </c>
    </row>
    <row r="29" spans="1:7" ht="18.75" thickBot="1" x14ac:dyDescent="0.3">
      <c r="A29" s="6" t="s">
        <v>35</v>
      </c>
      <c r="B29" s="20">
        <f>B26+B27</f>
        <v>32955978</v>
      </c>
      <c r="C29" s="35"/>
      <c r="D29" s="7"/>
      <c r="E29" s="6" t="s">
        <v>91</v>
      </c>
      <c r="F29" s="57">
        <f>B23/B12</f>
        <v>7.2950198438467451E-2</v>
      </c>
    </row>
    <row r="30" spans="1:7" ht="18.75" thickTop="1" x14ac:dyDescent="0.25">
      <c r="A30" s="8"/>
      <c r="B30" s="15"/>
      <c r="C30" s="9"/>
    </row>
    <row r="31" spans="1:7" x14ac:dyDescent="0.25">
      <c r="C31" s="35"/>
      <c r="D31" s="7"/>
      <c r="E31" s="47" t="s">
        <v>36</v>
      </c>
      <c r="F31" s="47"/>
      <c r="G31" s="47"/>
    </row>
    <row r="32" spans="1:7" x14ac:dyDescent="0.25">
      <c r="A32" s="5" t="s">
        <v>37</v>
      </c>
      <c r="C32" s="15"/>
      <c r="D32" s="7"/>
      <c r="E32" s="47"/>
      <c r="F32" s="47"/>
      <c r="G32" s="47"/>
    </row>
    <row r="33" spans="1:7" x14ac:dyDescent="0.25">
      <c r="A33" s="6" t="s">
        <v>39</v>
      </c>
      <c r="B33" s="10">
        <v>520821.93</v>
      </c>
      <c r="C33" s="7"/>
      <c r="D33" s="7"/>
      <c r="E33" s="47" t="s">
        <v>38</v>
      </c>
      <c r="F33" s="47"/>
      <c r="G33" s="47"/>
    </row>
    <row r="34" spans="1:7" x14ac:dyDescent="0.25">
      <c r="A34" s="5" t="s">
        <v>41</v>
      </c>
      <c r="E34" s="41" t="s">
        <v>40</v>
      </c>
      <c r="F34" s="57">
        <f>1-F26</f>
        <v>0.95305822822658881</v>
      </c>
      <c r="G34" s="47"/>
    </row>
    <row r="35" spans="1:7" x14ac:dyDescent="0.25">
      <c r="A35" s="6" t="s">
        <v>43</v>
      </c>
      <c r="B35" s="19">
        <v>443094.53</v>
      </c>
      <c r="C35" s="10"/>
      <c r="E35" s="47" t="s">
        <v>42</v>
      </c>
      <c r="F35" s="47"/>
      <c r="G35" s="47"/>
    </row>
    <row r="36" spans="1:7" x14ac:dyDescent="0.25">
      <c r="A36" s="8"/>
      <c r="B36" s="9"/>
      <c r="E36" s="41" t="s">
        <v>86</v>
      </c>
      <c r="F36" s="48">
        <f>F16/F19</f>
        <v>9.1587220816253187E-3</v>
      </c>
      <c r="G36" s="47"/>
    </row>
    <row r="37" spans="1:7" x14ac:dyDescent="0.25">
      <c r="A37" s="6" t="s">
        <v>45</v>
      </c>
      <c r="C37" s="37"/>
      <c r="E37" s="41" t="s">
        <v>44</v>
      </c>
      <c r="F37" s="48">
        <f>F36/F34</f>
        <v>9.6098242587627503E-3</v>
      </c>
      <c r="G37" s="47"/>
    </row>
    <row r="38" spans="1:7" ht="18.75" thickBot="1" x14ac:dyDescent="0.3">
      <c r="A38" s="6" t="s">
        <v>46</v>
      </c>
      <c r="B38" s="18">
        <f>B33-B35</f>
        <v>77727.399999999965</v>
      </c>
      <c r="C38" s="9"/>
      <c r="E38" s="41" t="s">
        <v>89</v>
      </c>
      <c r="F38" s="49">
        <f>F37*100</f>
        <v>0.96098242587627503</v>
      </c>
      <c r="G38" s="50" t="s">
        <v>76</v>
      </c>
    </row>
    <row r="39" spans="1:7" ht="18.75" thickTop="1" x14ac:dyDescent="0.25">
      <c r="E39" s="47"/>
      <c r="F39" s="47"/>
      <c r="G39" s="47"/>
    </row>
    <row r="40" spans="1:7" x14ac:dyDescent="0.25">
      <c r="A40" s="4"/>
      <c r="B40" s="11"/>
      <c r="C40" s="11"/>
    </row>
    <row r="41" spans="1:7" x14ac:dyDescent="0.25">
      <c r="A41" s="6" t="s">
        <v>67</v>
      </c>
      <c r="B41" s="38">
        <f>F38</f>
        <v>0.96098242587627503</v>
      </c>
      <c r="C41" s="17" t="s">
        <v>76</v>
      </c>
      <c r="D41" s="22" t="s">
        <v>71</v>
      </c>
      <c r="E41" s="6"/>
      <c r="F41" s="81" t="s">
        <v>134</v>
      </c>
    </row>
    <row r="42" spans="1:7" x14ac:dyDescent="0.25">
      <c r="E42" s="22" t="s">
        <v>73</v>
      </c>
      <c r="F42" s="23">
        <v>44725</v>
      </c>
    </row>
    <row r="43" spans="1:7" x14ac:dyDescent="0.25">
      <c r="A43" s="4"/>
    </row>
    <row r="44" spans="1:7" x14ac:dyDescent="0.25">
      <c r="A44" s="6" t="s">
        <v>68</v>
      </c>
    </row>
    <row r="45" spans="1:7" x14ac:dyDescent="0.25">
      <c r="A45" s="16" t="s">
        <v>79</v>
      </c>
      <c r="E45" s="5" t="s">
        <v>80</v>
      </c>
    </row>
    <row r="46" spans="1:7" x14ac:dyDescent="0.25">
      <c r="A46" s="4"/>
    </row>
    <row r="47" spans="1:7" x14ac:dyDescent="0.25">
      <c r="A47" s="5" t="s">
        <v>47</v>
      </c>
      <c r="E47" s="5" t="s">
        <v>77</v>
      </c>
    </row>
  </sheetData>
  <pageMargins left="0.7" right="0.7" top="0.75" bottom="0.75" header="0.3" footer="0.3"/>
  <pageSetup scale="5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D13D3-C5A3-49A1-A70A-3C3A8C008770}">
  <sheetPr>
    <pageSetUpPr fitToPage="1"/>
  </sheetPr>
  <dimension ref="A1:J27"/>
  <sheetViews>
    <sheetView workbookViewId="0">
      <selection sqref="A1:XFD1048576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9.88671875" bestFit="1" customWidth="1"/>
  </cols>
  <sheetData>
    <row r="1" spans="1:10" ht="15.75" x14ac:dyDescent="0.25">
      <c r="A1" s="24"/>
      <c r="B1" s="24"/>
      <c r="C1" s="24"/>
      <c r="D1" s="24"/>
      <c r="E1" s="24"/>
      <c r="F1" s="24"/>
      <c r="G1" s="24"/>
      <c r="H1" s="24" t="s">
        <v>48</v>
      </c>
      <c r="I1" s="24"/>
    </row>
    <row r="2" spans="1:10" ht="15.75" x14ac:dyDescent="0.25">
      <c r="A2" s="24"/>
      <c r="B2" s="24"/>
      <c r="C2" s="24"/>
      <c r="D2" s="24"/>
      <c r="E2" s="24"/>
      <c r="F2" s="24"/>
      <c r="G2" s="24"/>
      <c r="H2" s="24" t="s">
        <v>49</v>
      </c>
      <c r="I2" s="24"/>
    </row>
    <row r="3" spans="1:10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15.75" x14ac:dyDescent="0.25">
      <c r="A5" s="24"/>
      <c r="B5" s="24"/>
      <c r="C5" s="24" t="s">
        <v>50</v>
      </c>
      <c r="D5" s="24"/>
      <c r="E5" s="24"/>
      <c r="F5" s="24"/>
      <c r="G5" s="24"/>
      <c r="H5" s="24"/>
      <c r="I5" s="24"/>
    </row>
    <row r="6" spans="1:10" ht="15.75" x14ac:dyDescent="0.25">
      <c r="A6" s="24"/>
      <c r="B6" s="24" t="s">
        <v>51</v>
      </c>
      <c r="C6" s="24"/>
      <c r="D6" s="24"/>
      <c r="E6" s="24"/>
      <c r="F6" s="24"/>
      <c r="G6" s="24"/>
      <c r="H6" s="24"/>
      <c r="I6" s="24"/>
    </row>
    <row r="7" spans="1:10" ht="15.75" x14ac:dyDescent="0.25">
      <c r="A7" s="24"/>
      <c r="B7" s="24" t="s">
        <v>52</v>
      </c>
      <c r="C7" s="24"/>
      <c r="D7" s="24"/>
      <c r="E7" s="24"/>
      <c r="F7" s="24"/>
      <c r="G7" s="24"/>
      <c r="H7" s="24"/>
      <c r="I7" s="24"/>
    </row>
    <row r="8" spans="1:10" ht="15.75" x14ac:dyDescent="0.25">
      <c r="A8" s="24"/>
      <c r="B8" s="24"/>
      <c r="C8" s="2" t="s">
        <v>75</v>
      </c>
      <c r="D8" s="82" t="s">
        <v>133</v>
      </c>
      <c r="E8" s="24"/>
      <c r="F8" s="24"/>
      <c r="G8" s="24"/>
      <c r="H8" s="24"/>
      <c r="I8" s="24"/>
    </row>
    <row r="9" spans="1:10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10" ht="15.75" x14ac:dyDescent="0.25">
      <c r="A10" s="24"/>
      <c r="B10" s="26" t="s">
        <v>53</v>
      </c>
      <c r="C10" s="24"/>
      <c r="D10" s="26" t="s">
        <v>54</v>
      </c>
      <c r="E10" s="24"/>
      <c r="F10" s="24" t="s">
        <v>55</v>
      </c>
      <c r="G10" s="24"/>
      <c r="H10" s="26" t="s">
        <v>56</v>
      </c>
      <c r="I10" s="24"/>
    </row>
    <row r="11" spans="1:10" ht="15.75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0" ht="15.75" x14ac:dyDescent="0.25">
      <c r="A12" s="24"/>
      <c r="B12" s="25" t="s">
        <v>57</v>
      </c>
      <c r="C12" s="24"/>
      <c r="D12" s="27" t="s">
        <v>1</v>
      </c>
      <c r="E12" s="24"/>
      <c r="F12" s="25" t="s">
        <v>58</v>
      </c>
      <c r="G12" s="24"/>
      <c r="H12" s="25" t="s">
        <v>59</v>
      </c>
      <c r="I12" s="24"/>
    </row>
    <row r="13" spans="1:10" ht="15.75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10" ht="15.75" x14ac:dyDescent="0.25">
      <c r="A14" s="2" t="s">
        <v>60</v>
      </c>
      <c r="B14" s="28">
        <v>511853331</v>
      </c>
      <c r="C14" s="24"/>
      <c r="D14" s="28">
        <v>488810863</v>
      </c>
      <c r="E14" s="24"/>
      <c r="F14" s="24"/>
      <c r="G14" s="24"/>
      <c r="H14" s="28">
        <f>B14-D14</f>
        <v>23042468</v>
      </c>
      <c r="I14" s="24"/>
      <c r="J14" s="39"/>
    </row>
    <row r="15" spans="1:10" ht="15.75" x14ac:dyDescent="0.25">
      <c r="A15" s="2" t="s">
        <v>61</v>
      </c>
      <c r="B15" s="28">
        <v>34274371</v>
      </c>
      <c r="C15" s="24"/>
      <c r="D15" s="28">
        <v>32725724</v>
      </c>
      <c r="E15" s="24"/>
      <c r="F15" s="24"/>
      <c r="G15" s="24"/>
      <c r="H15" s="28">
        <f t="shared" ref="H15:H16" si="0">B15-D15</f>
        <v>1548647</v>
      </c>
      <c r="I15" s="24"/>
    </row>
    <row r="16" spans="1:10" ht="15.75" x14ac:dyDescent="0.25">
      <c r="A16" s="2" t="s">
        <v>62</v>
      </c>
      <c r="B16" s="29">
        <v>35549307</v>
      </c>
      <c r="C16" s="24"/>
      <c r="D16" s="29">
        <v>32955978</v>
      </c>
      <c r="E16" s="24"/>
      <c r="F16" s="24"/>
      <c r="G16" s="24"/>
      <c r="H16" s="28">
        <f t="shared" si="0"/>
        <v>2593329</v>
      </c>
      <c r="I16" s="24"/>
    </row>
    <row r="17" spans="1:9" ht="16.5" thickBot="1" x14ac:dyDescent="0.3">
      <c r="A17" s="2" t="s">
        <v>63</v>
      </c>
      <c r="B17" s="30">
        <f>B14-B15+B16</f>
        <v>513128267</v>
      </c>
      <c r="C17" s="24"/>
      <c r="D17" s="30">
        <f>D14-D15+D16</f>
        <v>489041117</v>
      </c>
      <c r="E17" s="24"/>
      <c r="F17" s="24"/>
      <c r="G17" s="24"/>
      <c r="H17" s="30">
        <f>B17-D17</f>
        <v>24087150</v>
      </c>
      <c r="I17" s="24"/>
    </row>
    <row r="18" spans="1:9" ht="16.5" thickTop="1" x14ac:dyDescent="0.25">
      <c r="A18" s="24"/>
      <c r="B18" s="31"/>
      <c r="C18" s="24"/>
      <c r="D18" s="31"/>
      <c r="E18" s="24"/>
      <c r="F18" s="24"/>
      <c r="G18" s="24"/>
      <c r="H18" s="31"/>
      <c r="I18" s="24"/>
    </row>
    <row r="19" spans="1:9" ht="15.75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32" t="s">
        <v>56</v>
      </c>
      <c r="B21" s="33">
        <f>H17</f>
        <v>24087150</v>
      </c>
      <c r="C21" s="2" t="s">
        <v>64</v>
      </c>
      <c r="D21" s="33">
        <f>B17</f>
        <v>513128267</v>
      </c>
      <c r="E21" s="34" t="s">
        <v>18</v>
      </c>
      <c r="F21" s="58">
        <f>H17/B17</f>
        <v>4.6941771773411189E-2</v>
      </c>
      <c r="G21" s="24" t="s">
        <v>65</v>
      </c>
      <c r="H21" s="24"/>
      <c r="I21" s="24"/>
    </row>
    <row r="22" spans="1:9" ht="15.75" x14ac:dyDescent="0.25">
      <c r="A22" s="24"/>
      <c r="B22" s="24"/>
      <c r="C22" s="24"/>
      <c r="D22" s="24"/>
      <c r="E22" s="24"/>
      <c r="F22" s="24"/>
      <c r="G22" s="24" t="s">
        <v>66</v>
      </c>
      <c r="H22" s="24"/>
      <c r="I22" s="24"/>
    </row>
    <row r="27" spans="1:9" x14ac:dyDescent="0.2">
      <c r="H27" s="1"/>
    </row>
  </sheetData>
  <pageMargins left="0.7" right="0.7" top="0.75" bottom="0.75" header="0.3" footer="0.3"/>
  <pageSetup scale="9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4CECC-B6CC-4C6A-9B13-06FE75C48ED5}">
  <sheetPr>
    <pageSetUpPr fitToPage="1"/>
  </sheetPr>
  <dimension ref="A1:G47"/>
  <sheetViews>
    <sheetView zoomScale="75" zoomScaleNormal="75" workbookViewId="0">
      <selection activeCell="F8" sqref="F8"/>
    </sheetView>
  </sheetViews>
  <sheetFormatPr defaultRowHeight="18" x14ac:dyDescent="0.25"/>
  <cols>
    <col min="1" max="1" width="51.5546875" style="5" customWidth="1"/>
    <col min="2" max="2" width="16.77734375" style="5" customWidth="1"/>
    <col min="3" max="3" width="1.44140625" style="5" customWidth="1"/>
    <col min="4" max="4" width="12.5546875" style="5" customWidth="1"/>
    <col min="5" max="5" width="46.6640625" style="5" customWidth="1"/>
    <col min="6" max="6" width="20.77734375" style="5" bestFit="1" customWidth="1"/>
    <col min="7" max="7" width="2" style="5" bestFit="1" customWidth="1"/>
    <col min="8" max="12" width="8.88671875" style="5"/>
    <col min="13" max="13" width="10.77734375" style="5" bestFit="1" customWidth="1"/>
    <col min="14" max="14" width="15.21875" style="5" bestFit="1" customWidth="1"/>
    <col min="15" max="16384" width="8.88671875" style="5"/>
  </cols>
  <sheetData>
    <row r="1" spans="1:6" x14ac:dyDescent="0.25">
      <c r="A1" s="3" t="s">
        <v>14</v>
      </c>
      <c r="B1" s="4"/>
      <c r="C1" s="4"/>
      <c r="D1" s="4"/>
      <c r="E1" s="51"/>
      <c r="F1" s="14" t="s">
        <v>15</v>
      </c>
    </row>
    <row r="2" spans="1:6" ht="18.75" x14ac:dyDescent="0.3">
      <c r="A2" s="4"/>
      <c r="E2" s="40"/>
      <c r="F2" s="14" t="s">
        <v>16</v>
      </c>
    </row>
    <row r="3" spans="1:6" x14ac:dyDescent="0.25">
      <c r="A3" s="4"/>
    </row>
    <row r="4" spans="1:6" x14ac:dyDescent="0.25">
      <c r="A4" s="6" t="s">
        <v>69</v>
      </c>
      <c r="B4" s="6"/>
      <c r="C4" s="6"/>
      <c r="D4" s="6"/>
      <c r="E4" s="6" t="s">
        <v>72</v>
      </c>
      <c r="F4" s="6"/>
    </row>
    <row r="5" spans="1:6" ht="18.75" thickBot="1" x14ac:dyDescent="0.3">
      <c r="A5" s="43"/>
      <c r="B5" s="43"/>
      <c r="C5" s="43"/>
      <c r="D5" s="43"/>
      <c r="E5" s="43"/>
      <c r="F5" s="43"/>
    </row>
    <row r="6" spans="1:6" x14ac:dyDescent="0.25">
      <c r="A6" s="4"/>
    </row>
    <row r="7" spans="1:6" x14ac:dyDescent="0.25">
      <c r="A7" s="5" t="s">
        <v>70</v>
      </c>
      <c r="B7" s="79" t="s">
        <v>133</v>
      </c>
      <c r="E7" s="5" t="s">
        <v>78</v>
      </c>
      <c r="F7" s="79" t="s">
        <v>136</v>
      </c>
    </row>
    <row r="8" spans="1:6" x14ac:dyDescent="0.25">
      <c r="A8" s="4"/>
    </row>
    <row r="9" spans="1:6" x14ac:dyDescent="0.25">
      <c r="A9" s="6" t="s">
        <v>84</v>
      </c>
      <c r="B9" s="35"/>
      <c r="C9" s="35"/>
      <c r="E9" s="47" t="s">
        <v>17</v>
      </c>
      <c r="F9" s="47"/>
    </row>
    <row r="10" spans="1:6" ht="18.75" thickBot="1" x14ac:dyDescent="0.3">
      <c r="A10" s="41" t="s">
        <v>83</v>
      </c>
      <c r="B10" s="35">
        <v>37212768</v>
      </c>
      <c r="C10" s="35"/>
      <c r="E10" s="41" t="s">
        <v>19</v>
      </c>
      <c r="F10" s="53">
        <v>413528</v>
      </c>
    </row>
    <row r="11" spans="1:6" ht="18.75" thickTop="1" x14ac:dyDescent="0.25">
      <c r="A11" s="41" t="s">
        <v>81</v>
      </c>
      <c r="B11" s="44">
        <v>309714</v>
      </c>
      <c r="C11" s="35"/>
      <c r="E11" s="47"/>
      <c r="F11" s="54"/>
    </row>
    <row r="12" spans="1:6" x14ac:dyDescent="0.25">
      <c r="A12" s="41" t="s">
        <v>82</v>
      </c>
      <c r="B12" s="35">
        <f>SUM(B10:B11)</f>
        <v>37522482</v>
      </c>
      <c r="C12" s="35"/>
      <c r="E12" s="41" t="s">
        <v>21</v>
      </c>
      <c r="F12" s="55">
        <v>-37798.18</v>
      </c>
    </row>
    <row r="13" spans="1:6" x14ac:dyDescent="0.25">
      <c r="A13" s="41"/>
      <c r="B13" s="35"/>
      <c r="C13" s="35"/>
      <c r="E13" s="47" t="s">
        <v>23</v>
      </c>
      <c r="F13" s="56"/>
    </row>
    <row r="14" spans="1:6" x14ac:dyDescent="0.25">
      <c r="A14" s="41"/>
      <c r="B14" s="35"/>
      <c r="C14" s="35"/>
      <c r="E14" s="47"/>
      <c r="F14" s="54"/>
    </row>
    <row r="15" spans="1:6" x14ac:dyDescent="0.25">
      <c r="A15" s="42"/>
      <c r="B15" s="15"/>
      <c r="C15" s="9"/>
      <c r="E15" s="47" t="s">
        <v>25</v>
      </c>
      <c r="F15" s="47"/>
    </row>
    <row r="16" spans="1:6" ht="18.75" thickBot="1" x14ac:dyDescent="0.3">
      <c r="A16" s="4"/>
      <c r="B16" s="12"/>
      <c r="E16" s="41" t="s">
        <v>88</v>
      </c>
      <c r="F16" s="53">
        <f>SUM(F10:F14)</f>
        <v>375729.82</v>
      </c>
    </row>
    <row r="17" spans="1:7" ht="18.75" thickTop="1" x14ac:dyDescent="0.25">
      <c r="A17" s="6" t="s">
        <v>20</v>
      </c>
      <c r="B17" s="12">
        <v>38347634</v>
      </c>
      <c r="C17" s="12"/>
      <c r="E17" s="47"/>
      <c r="F17" s="47"/>
    </row>
    <row r="18" spans="1:7" x14ac:dyDescent="0.25">
      <c r="A18" s="5" t="s">
        <v>22</v>
      </c>
      <c r="B18" s="45">
        <v>0</v>
      </c>
      <c r="C18" s="36"/>
      <c r="E18" s="41" t="s">
        <v>85</v>
      </c>
      <c r="F18" s="47"/>
    </row>
    <row r="19" spans="1:7" x14ac:dyDescent="0.25">
      <c r="A19" s="4"/>
      <c r="B19" s="15"/>
      <c r="C19" s="11"/>
      <c r="E19" s="41" t="s">
        <v>83</v>
      </c>
      <c r="F19" s="46">
        <v>45046597</v>
      </c>
    </row>
    <row r="20" spans="1:7" ht="18.75" thickBot="1" x14ac:dyDescent="0.3">
      <c r="A20" s="6" t="s">
        <v>24</v>
      </c>
      <c r="B20" s="20">
        <f>B17+B18</f>
        <v>38347634</v>
      </c>
      <c r="C20" s="35"/>
      <c r="E20" s="41" t="s">
        <v>81</v>
      </c>
      <c r="F20" s="52">
        <v>405023</v>
      </c>
    </row>
    <row r="21" spans="1:7" ht="18.75" thickTop="1" x14ac:dyDescent="0.25">
      <c r="A21" s="6"/>
      <c r="B21" s="35"/>
      <c r="C21" s="35"/>
      <c r="E21" s="41" t="s">
        <v>82</v>
      </c>
      <c r="F21" s="46">
        <f>F19+F20</f>
        <v>45451620</v>
      </c>
    </row>
    <row r="22" spans="1:7" x14ac:dyDescent="0.25">
      <c r="A22" s="5" t="s">
        <v>26</v>
      </c>
      <c r="C22" s="9"/>
      <c r="E22" s="47"/>
      <c r="F22" s="47"/>
    </row>
    <row r="23" spans="1:7" ht="18.75" thickBot="1" x14ac:dyDescent="0.3">
      <c r="A23" s="6" t="s">
        <v>90</v>
      </c>
      <c r="B23" s="20">
        <f>B12-B20</f>
        <v>-825152</v>
      </c>
      <c r="E23" s="47" t="s">
        <v>27</v>
      </c>
      <c r="F23" s="47"/>
    </row>
    <row r="24" spans="1:7" ht="18.75" thickTop="1" x14ac:dyDescent="0.25">
      <c r="A24" s="4"/>
      <c r="B24" s="11"/>
      <c r="C24" s="35"/>
      <c r="E24" s="41" t="s">
        <v>87</v>
      </c>
      <c r="F24" s="48">
        <f>F10/F19</f>
        <v>9.1800053176047912E-3</v>
      </c>
    </row>
    <row r="25" spans="1:7" x14ac:dyDescent="0.25">
      <c r="A25" s="6" t="s">
        <v>28</v>
      </c>
      <c r="B25" s="13">
        <v>8.5400000000000007E-3</v>
      </c>
      <c r="C25" s="11"/>
      <c r="E25" s="47"/>
      <c r="F25" s="47"/>
    </row>
    <row r="26" spans="1:7" x14ac:dyDescent="0.25">
      <c r="A26" s="6" t="s">
        <v>30</v>
      </c>
      <c r="B26" s="7">
        <v>38348273</v>
      </c>
      <c r="E26" s="41" t="s">
        <v>29</v>
      </c>
      <c r="F26" s="57">
        <f>'0822-B'!F21</f>
        <v>4.5241073091878817E-2</v>
      </c>
    </row>
    <row r="27" spans="1:7" x14ac:dyDescent="0.25">
      <c r="A27" s="6" t="s">
        <v>32</v>
      </c>
      <c r="B27" s="21">
        <v>-639</v>
      </c>
      <c r="C27" s="13"/>
      <c r="E27" s="5" t="s">
        <v>31</v>
      </c>
      <c r="F27" s="80" t="s">
        <v>133</v>
      </c>
    </row>
    <row r="28" spans="1:7" x14ac:dyDescent="0.25">
      <c r="A28" s="6" t="s">
        <v>34</v>
      </c>
      <c r="B28" s="9"/>
      <c r="C28" s="7"/>
      <c r="D28" s="7"/>
      <c r="E28" s="5" t="s">
        <v>33</v>
      </c>
    </row>
    <row r="29" spans="1:7" ht="18.75" thickBot="1" x14ac:dyDescent="0.3">
      <c r="A29" s="6" t="s">
        <v>35</v>
      </c>
      <c r="B29" s="20">
        <f>B26+B27</f>
        <v>38347634</v>
      </c>
      <c r="C29" s="35"/>
      <c r="D29" s="7"/>
      <c r="E29" s="6" t="s">
        <v>91</v>
      </c>
      <c r="F29" s="57">
        <f>B23/B12</f>
        <v>-2.1990869367330232E-2</v>
      </c>
    </row>
    <row r="30" spans="1:7" ht="18.75" thickTop="1" x14ac:dyDescent="0.25">
      <c r="A30" s="8"/>
      <c r="B30" s="15"/>
      <c r="C30" s="9"/>
    </row>
    <row r="31" spans="1:7" x14ac:dyDescent="0.25">
      <c r="C31" s="35"/>
      <c r="D31" s="7"/>
      <c r="E31" s="47" t="s">
        <v>36</v>
      </c>
      <c r="F31" s="47"/>
      <c r="G31" s="47"/>
    </row>
    <row r="32" spans="1:7" x14ac:dyDescent="0.25">
      <c r="A32" s="5" t="s">
        <v>37</v>
      </c>
      <c r="C32" s="15"/>
      <c r="D32" s="7"/>
      <c r="E32" s="47"/>
      <c r="F32" s="47"/>
      <c r="G32" s="47"/>
    </row>
    <row r="33" spans="1:7" x14ac:dyDescent="0.25">
      <c r="A33" s="6" t="s">
        <v>39</v>
      </c>
      <c r="B33" s="10">
        <v>289209.84000000003</v>
      </c>
      <c r="C33" s="7"/>
      <c r="D33" s="7"/>
      <c r="E33" s="47" t="s">
        <v>38</v>
      </c>
      <c r="F33" s="47"/>
      <c r="G33" s="47"/>
    </row>
    <row r="34" spans="1:7" x14ac:dyDescent="0.25">
      <c r="A34" s="5" t="s">
        <v>41</v>
      </c>
      <c r="E34" s="41" t="s">
        <v>40</v>
      </c>
      <c r="F34" s="57">
        <f>1-F26</f>
        <v>0.95475892690812114</v>
      </c>
      <c r="G34" s="47"/>
    </row>
    <row r="35" spans="1:7" x14ac:dyDescent="0.25">
      <c r="A35" s="6" t="s">
        <v>43</v>
      </c>
      <c r="B35" s="19">
        <v>327008.02</v>
      </c>
      <c r="C35" s="10"/>
      <c r="E35" s="47" t="s">
        <v>42</v>
      </c>
      <c r="F35" s="47"/>
      <c r="G35" s="47"/>
    </row>
    <row r="36" spans="1:7" x14ac:dyDescent="0.25">
      <c r="A36" s="8"/>
      <c r="B36" s="9"/>
      <c r="E36" s="41" t="s">
        <v>86</v>
      </c>
      <c r="F36" s="48">
        <f>F16/F19</f>
        <v>8.3409146311318478E-3</v>
      </c>
      <c r="G36" s="47"/>
    </row>
    <row r="37" spans="1:7" x14ac:dyDescent="0.25">
      <c r="A37" s="6" t="s">
        <v>45</v>
      </c>
      <c r="C37" s="37"/>
      <c r="E37" s="41" t="s">
        <v>44</v>
      </c>
      <c r="F37" s="48">
        <f>F36/F34</f>
        <v>8.7361473101309015E-3</v>
      </c>
      <c r="G37" s="47"/>
    </row>
    <row r="38" spans="1:7" ht="18.75" thickBot="1" x14ac:dyDescent="0.3">
      <c r="A38" s="6" t="s">
        <v>46</v>
      </c>
      <c r="B38" s="18">
        <f>B33-B35</f>
        <v>-37798.179999999993</v>
      </c>
      <c r="C38" s="9"/>
      <c r="E38" s="41" t="s">
        <v>89</v>
      </c>
      <c r="F38" s="49">
        <f>F37*100</f>
        <v>0.87361473101309017</v>
      </c>
      <c r="G38" s="50" t="s">
        <v>76</v>
      </c>
    </row>
    <row r="39" spans="1:7" ht="18.75" thickTop="1" x14ac:dyDescent="0.25">
      <c r="E39" s="47"/>
      <c r="F39" s="47"/>
      <c r="G39" s="47"/>
    </row>
    <row r="40" spans="1:7" x14ac:dyDescent="0.25">
      <c r="A40" s="4"/>
      <c r="B40" s="11"/>
      <c r="C40" s="11"/>
    </row>
    <row r="41" spans="1:7" x14ac:dyDescent="0.25">
      <c r="A41" s="6" t="s">
        <v>67</v>
      </c>
      <c r="B41" s="38">
        <f>F38</f>
        <v>0.87361473101309017</v>
      </c>
      <c r="C41" s="17" t="s">
        <v>76</v>
      </c>
      <c r="D41" s="22" t="s">
        <v>71</v>
      </c>
      <c r="E41" s="6"/>
      <c r="F41" s="81" t="s">
        <v>135</v>
      </c>
    </row>
    <row r="42" spans="1:7" x14ac:dyDescent="0.25">
      <c r="E42" s="22" t="s">
        <v>73</v>
      </c>
      <c r="F42" s="23">
        <v>44755</v>
      </c>
    </row>
    <row r="43" spans="1:7" x14ac:dyDescent="0.25">
      <c r="A43" s="4"/>
    </row>
    <row r="44" spans="1:7" x14ac:dyDescent="0.25">
      <c r="A44" s="6" t="s">
        <v>68</v>
      </c>
    </row>
    <row r="45" spans="1:7" x14ac:dyDescent="0.25">
      <c r="A45" s="16" t="s">
        <v>79</v>
      </c>
      <c r="E45" s="5" t="s">
        <v>80</v>
      </c>
    </row>
    <row r="46" spans="1:7" x14ac:dyDescent="0.25">
      <c r="A46" s="4"/>
    </row>
    <row r="47" spans="1:7" x14ac:dyDescent="0.25">
      <c r="A47" s="5" t="s">
        <v>47</v>
      </c>
      <c r="E47" s="5" t="s">
        <v>77</v>
      </c>
    </row>
  </sheetData>
  <pageMargins left="0.7" right="0.7" top="0.75" bottom="0.75" header="0.3" footer="0.3"/>
  <pageSetup scale="5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475B5-100E-49E2-B24D-96417BB03B7E}">
  <sheetPr>
    <pageSetUpPr fitToPage="1"/>
  </sheetPr>
  <dimension ref="A1:J27"/>
  <sheetViews>
    <sheetView workbookViewId="0">
      <selection sqref="A1:XFD1048576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9.88671875" bestFit="1" customWidth="1"/>
  </cols>
  <sheetData>
    <row r="1" spans="1:10" ht="15.75" x14ac:dyDescent="0.25">
      <c r="A1" s="24"/>
      <c r="B1" s="24"/>
      <c r="C1" s="24"/>
      <c r="D1" s="24"/>
      <c r="E1" s="24"/>
      <c r="F1" s="24"/>
      <c r="G1" s="24"/>
      <c r="H1" s="24" t="s">
        <v>48</v>
      </c>
      <c r="I1" s="24"/>
    </row>
    <row r="2" spans="1:10" ht="15.75" x14ac:dyDescent="0.25">
      <c r="A2" s="24"/>
      <c r="B2" s="24"/>
      <c r="C2" s="24"/>
      <c r="D2" s="24"/>
      <c r="E2" s="24"/>
      <c r="F2" s="24"/>
      <c r="G2" s="24"/>
      <c r="H2" s="24" t="s">
        <v>49</v>
      </c>
      <c r="I2" s="24"/>
    </row>
    <row r="3" spans="1:10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15.75" x14ac:dyDescent="0.25">
      <c r="A5" s="24"/>
      <c r="B5" s="24"/>
      <c r="C5" s="24" t="s">
        <v>50</v>
      </c>
      <c r="D5" s="24"/>
      <c r="E5" s="24"/>
      <c r="F5" s="24"/>
      <c r="G5" s="24"/>
      <c r="H5" s="24"/>
      <c r="I5" s="24"/>
    </row>
    <row r="6" spans="1:10" ht="15.75" x14ac:dyDescent="0.25">
      <c r="A6" s="24"/>
      <c r="B6" s="24" t="s">
        <v>51</v>
      </c>
      <c r="C6" s="24"/>
      <c r="D6" s="24"/>
      <c r="E6" s="24"/>
      <c r="F6" s="24"/>
      <c r="G6" s="24"/>
      <c r="H6" s="24"/>
      <c r="I6" s="24"/>
    </row>
    <row r="7" spans="1:10" ht="15.75" x14ac:dyDescent="0.25">
      <c r="A7" s="24"/>
      <c r="B7" s="24" t="s">
        <v>52</v>
      </c>
      <c r="C7" s="24"/>
      <c r="D7" s="24"/>
      <c r="E7" s="24"/>
      <c r="F7" s="24"/>
      <c r="G7" s="24"/>
      <c r="H7" s="24"/>
      <c r="I7" s="24"/>
    </row>
    <row r="8" spans="1:10" ht="15.75" x14ac:dyDescent="0.25">
      <c r="A8" s="24"/>
      <c r="B8" s="24"/>
      <c r="C8" s="2" t="s">
        <v>75</v>
      </c>
      <c r="D8" s="82" t="s">
        <v>136</v>
      </c>
      <c r="E8" s="24"/>
      <c r="F8" s="24"/>
      <c r="G8" s="24"/>
      <c r="H8" s="24"/>
      <c r="I8" s="24"/>
    </row>
    <row r="9" spans="1:10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10" ht="15.75" x14ac:dyDescent="0.25">
      <c r="A10" s="24"/>
      <c r="B10" s="26" t="s">
        <v>53</v>
      </c>
      <c r="C10" s="24"/>
      <c r="D10" s="26" t="s">
        <v>54</v>
      </c>
      <c r="E10" s="24"/>
      <c r="F10" s="24" t="s">
        <v>55</v>
      </c>
      <c r="G10" s="24"/>
      <c r="H10" s="26" t="s">
        <v>56</v>
      </c>
      <c r="I10" s="24"/>
    </row>
    <row r="11" spans="1:10" ht="15.75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0" ht="15.75" x14ac:dyDescent="0.25">
      <c r="A12" s="24"/>
      <c r="B12" s="25" t="s">
        <v>57</v>
      </c>
      <c r="C12" s="24"/>
      <c r="D12" s="27" t="s">
        <v>1</v>
      </c>
      <c r="E12" s="24"/>
      <c r="F12" s="25" t="s">
        <v>58</v>
      </c>
      <c r="G12" s="24"/>
      <c r="H12" s="25" t="s">
        <v>59</v>
      </c>
      <c r="I12" s="24"/>
    </row>
    <row r="13" spans="1:10" ht="15.75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10" ht="15.75" x14ac:dyDescent="0.25">
      <c r="A14" s="2" t="s">
        <v>60</v>
      </c>
      <c r="B14" s="28">
        <v>513128267</v>
      </c>
      <c r="C14" s="24"/>
      <c r="D14" s="28">
        <v>489041117</v>
      </c>
      <c r="E14" s="24"/>
      <c r="F14" s="24"/>
      <c r="G14" s="24"/>
      <c r="H14" s="28">
        <f>B14-D14</f>
        <v>24087150</v>
      </c>
      <c r="I14" s="24"/>
      <c r="J14" s="39"/>
    </row>
    <row r="15" spans="1:10" ht="15.75" x14ac:dyDescent="0.25">
      <c r="A15" s="2" t="s">
        <v>61</v>
      </c>
      <c r="B15" s="28">
        <v>34848616</v>
      </c>
      <c r="C15" s="24"/>
      <c r="D15" s="28">
        <v>34922060</v>
      </c>
      <c r="E15" s="24"/>
      <c r="F15" s="24"/>
      <c r="G15" s="24"/>
      <c r="H15" s="28">
        <f t="shared" ref="H15:H16" si="0">B15-D15</f>
        <v>-73444</v>
      </c>
      <c r="I15" s="24"/>
    </row>
    <row r="16" spans="1:10" ht="15.75" x14ac:dyDescent="0.25">
      <c r="A16" s="2" t="s">
        <v>62</v>
      </c>
      <c r="B16" s="29">
        <v>37522482</v>
      </c>
      <c r="C16" s="24"/>
      <c r="D16" s="29">
        <v>38347634</v>
      </c>
      <c r="E16" s="24"/>
      <c r="F16" s="24"/>
      <c r="G16" s="24"/>
      <c r="H16" s="28">
        <f t="shared" si="0"/>
        <v>-825152</v>
      </c>
      <c r="I16" s="24"/>
    </row>
    <row r="17" spans="1:9" ht="16.5" thickBot="1" x14ac:dyDescent="0.3">
      <c r="A17" s="2" t="s">
        <v>63</v>
      </c>
      <c r="B17" s="30">
        <f>B14-B15+B16</f>
        <v>515802133</v>
      </c>
      <c r="C17" s="24"/>
      <c r="D17" s="30">
        <f>D14-D15+D16</f>
        <v>492466691</v>
      </c>
      <c r="E17" s="24"/>
      <c r="F17" s="24"/>
      <c r="G17" s="24"/>
      <c r="H17" s="30">
        <f>B17-D17</f>
        <v>23335442</v>
      </c>
      <c r="I17" s="24"/>
    </row>
    <row r="18" spans="1:9" ht="16.5" thickTop="1" x14ac:dyDescent="0.25">
      <c r="A18" s="24"/>
      <c r="B18" s="31"/>
      <c r="C18" s="24"/>
      <c r="D18" s="31"/>
      <c r="E18" s="24"/>
      <c r="F18" s="24"/>
      <c r="G18" s="24"/>
      <c r="H18" s="31"/>
      <c r="I18" s="24"/>
    </row>
    <row r="19" spans="1:9" ht="15.75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32" t="s">
        <v>56</v>
      </c>
      <c r="B21" s="33">
        <f>H17</f>
        <v>23335442</v>
      </c>
      <c r="C21" s="2" t="s">
        <v>64</v>
      </c>
      <c r="D21" s="33">
        <f>B17</f>
        <v>515802133</v>
      </c>
      <c r="E21" s="34" t="s">
        <v>18</v>
      </c>
      <c r="F21" s="58">
        <f>H17/B17</f>
        <v>4.5241073091878817E-2</v>
      </c>
      <c r="G21" s="24" t="s">
        <v>65</v>
      </c>
      <c r="H21" s="24"/>
      <c r="I21" s="24"/>
    </row>
    <row r="22" spans="1:9" ht="15.75" x14ac:dyDescent="0.25">
      <c r="A22" s="24"/>
      <c r="B22" s="24"/>
      <c r="C22" s="24"/>
      <c r="D22" s="24"/>
      <c r="E22" s="24"/>
      <c r="F22" s="24"/>
      <c r="G22" s="24" t="s">
        <v>66</v>
      </c>
      <c r="H22" s="24"/>
      <c r="I22" s="24"/>
    </row>
    <row r="27" spans="1:9" x14ac:dyDescent="0.2">
      <c r="H27" s="1"/>
    </row>
  </sheetData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95367-0B36-4133-ACA7-10A2141300DE}">
  <sheetPr>
    <pageSetUpPr fitToPage="1"/>
  </sheetPr>
  <dimension ref="A1:G47"/>
  <sheetViews>
    <sheetView topLeftCell="A7" zoomScale="75" zoomScaleNormal="75" workbookViewId="0">
      <selection activeCell="F26" sqref="F26"/>
    </sheetView>
  </sheetViews>
  <sheetFormatPr defaultRowHeight="18" x14ac:dyDescent="0.25"/>
  <cols>
    <col min="1" max="1" width="51.5546875" style="5" customWidth="1"/>
    <col min="2" max="2" width="16.77734375" style="5" customWidth="1"/>
    <col min="3" max="3" width="1.44140625" style="5" customWidth="1"/>
    <col min="4" max="4" width="12.5546875" style="5" customWidth="1"/>
    <col min="5" max="5" width="46.6640625" style="5" customWidth="1"/>
    <col min="6" max="6" width="20.77734375" style="5" bestFit="1" customWidth="1"/>
    <col min="7" max="7" width="2" style="5" bestFit="1" customWidth="1"/>
    <col min="8" max="12" width="8.88671875" style="5"/>
    <col min="13" max="13" width="10.77734375" style="5" bestFit="1" customWidth="1"/>
    <col min="14" max="14" width="15.21875" style="5" bestFit="1" customWidth="1"/>
    <col min="15" max="16384" width="8.88671875" style="5"/>
  </cols>
  <sheetData>
    <row r="1" spans="1:6" x14ac:dyDescent="0.25">
      <c r="A1" s="3" t="s">
        <v>14</v>
      </c>
      <c r="B1" s="4"/>
      <c r="C1" s="4"/>
      <c r="D1" s="4"/>
      <c r="E1" s="51"/>
      <c r="F1" s="14" t="s">
        <v>15</v>
      </c>
    </row>
    <row r="2" spans="1:6" ht="18.75" x14ac:dyDescent="0.3">
      <c r="A2" s="4"/>
      <c r="E2" s="40"/>
      <c r="F2" s="14" t="s">
        <v>16</v>
      </c>
    </row>
    <row r="3" spans="1:6" x14ac:dyDescent="0.25">
      <c r="A3" s="4"/>
    </row>
    <row r="4" spans="1:6" x14ac:dyDescent="0.25">
      <c r="A4" s="6" t="s">
        <v>69</v>
      </c>
      <c r="B4" s="6"/>
      <c r="C4" s="6"/>
      <c r="D4" s="6"/>
      <c r="E4" s="6" t="s">
        <v>72</v>
      </c>
      <c r="F4" s="6"/>
    </row>
    <row r="5" spans="1:6" ht="18.75" thickBot="1" x14ac:dyDescent="0.3">
      <c r="A5" s="43"/>
      <c r="B5" s="43"/>
      <c r="C5" s="43"/>
      <c r="D5" s="43"/>
      <c r="E5" s="43"/>
      <c r="F5" s="43"/>
    </row>
    <row r="6" spans="1:6" x14ac:dyDescent="0.25">
      <c r="A6" s="4"/>
    </row>
    <row r="7" spans="1:6" x14ac:dyDescent="0.25">
      <c r="A7" s="5" t="s">
        <v>70</v>
      </c>
      <c r="B7" s="79" t="s">
        <v>93</v>
      </c>
      <c r="E7" s="5" t="s">
        <v>78</v>
      </c>
      <c r="F7" s="79" t="s">
        <v>103</v>
      </c>
    </row>
    <row r="8" spans="1:6" x14ac:dyDescent="0.25">
      <c r="A8" s="4"/>
    </row>
    <row r="9" spans="1:6" x14ac:dyDescent="0.25">
      <c r="A9" s="6" t="s">
        <v>84</v>
      </c>
      <c r="B9" s="35"/>
      <c r="C9" s="35"/>
      <c r="E9" s="47" t="s">
        <v>17</v>
      </c>
      <c r="F9" s="47"/>
    </row>
    <row r="10" spans="1:6" ht="18.75" thickBot="1" x14ac:dyDescent="0.3">
      <c r="A10" s="41" t="s">
        <v>83</v>
      </c>
      <c r="B10" s="35">
        <v>50307653</v>
      </c>
      <c r="C10" s="35"/>
      <c r="E10" s="41" t="s">
        <v>19</v>
      </c>
      <c r="F10" s="53">
        <v>-211454</v>
      </c>
    </row>
    <row r="11" spans="1:6" ht="18.75" thickTop="1" x14ac:dyDescent="0.25">
      <c r="A11" s="41" t="s">
        <v>81</v>
      </c>
      <c r="B11" s="44">
        <v>573551</v>
      </c>
      <c r="C11" s="35"/>
      <c r="E11" s="47"/>
      <c r="F11" s="54"/>
    </row>
    <row r="12" spans="1:6" x14ac:dyDescent="0.25">
      <c r="A12" s="41" t="s">
        <v>82</v>
      </c>
      <c r="B12" s="35">
        <f>SUM(B10:B11)</f>
        <v>50881204</v>
      </c>
      <c r="C12" s="35"/>
      <c r="E12" s="41" t="s">
        <v>21</v>
      </c>
      <c r="F12" s="55">
        <v>91481.67</v>
      </c>
    </row>
    <row r="13" spans="1:6" x14ac:dyDescent="0.25">
      <c r="A13" s="41"/>
      <c r="B13" s="35"/>
      <c r="C13" s="35"/>
      <c r="E13" s="47" t="s">
        <v>23</v>
      </c>
      <c r="F13" s="56"/>
    </row>
    <row r="14" spans="1:6" x14ac:dyDescent="0.25">
      <c r="A14" s="41"/>
      <c r="B14" s="35"/>
      <c r="C14" s="35"/>
      <c r="E14" s="47"/>
      <c r="F14" s="54"/>
    </row>
    <row r="15" spans="1:6" x14ac:dyDescent="0.25">
      <c r="A15" s="42"/>
      <c r="B15" s="15"/>
      <c r="C15" s="9"/>
      <c r="E15" s="47" t="s">
        <v>25</v>
      </c>
      <c r="F15" s="47"/>
    </row>
    <row r="16" spans="1:6" ht="18.75" thickBot="1" x14ac:dyDescent="0.3">
      <c r="A16" s="4"/>
      <c r="B16" s="12"/>
      <c r="E16" s="41" t="s">
        <v>88</v>
      </c>
      <c r="F16" s="53">
        <f>SUM(F10:F14)</f>
        <v>-119972.33</v>
      </c>
    </row>
    <row r="17" spans="1:7" ht="18.75" thickTop="1" x14ac:dyDescent="0.25">
      <c r="A17" s="6" t="s">
        <v>20</v>
      </c>
      <c r="B17" s="12">
        <v>51647171</v>
      </c>
      <c r="C17" s="12"/>
      <c r="E17" s="47"/>
      <c r="F17" s="47"/>
    </row>
    <row r="18" spans="1:7" x14ac:dyDescent="0.25">
      <c r="A18" s="5" t="s">
        <v>22</v>
      </c>
      <c r="B18" s="45">
        <v>0</v>
      </c>
      <c r="C18" s="36"/>
      <c r="E18" s="41" t="s">
        <v>85</v>
      </c>
      <c r="F18" s="47"/>
    </row>
    <row r="19" spans="1:7" x14ac:dyDescent="0.25">
      <c r="A19" s="4"/>
      <c r="B19" s="15"/>
      <c r="C19" s="11"/>
      <c r="E19" s="41" t="s">
        <v>83</v>
      </c>
      <c r="F19" s="46">
        <v>53262658</v>
      </c>
    </row>
    <row r="20" spans="1:7" ht="18.75" thickBot="1" x14ac:dyDescent="0.3">
      <c r="A20" s="6" t="s">
        <v>24</v>
      </c>
      <c r="B20" s="20">
        <f>B17+B18</f>
        <v>51647171</v>
      </c>
      <c r="C20" s="35"/>
      <c r="E20" s="41" t="s">
        <v>81</v>
      </c>
      <c r="F20" s="52">
        <v>577600</v>
      </c>
    </row>
    <row r="21" spans="1:7" ht="18.75" thickTop="1" x14ac:dyDescent="0.25">
      <c r="A21" s="6"/>
      <c r="B21" s="35"/>
      <c r="C21" s="35"/>
      <c r="E21" s="41" t="s">
        <v>82</v>
      </c>
      <c r="F21" s="46">
        <f>F19+F20</f>
        <v>53840258</v>
      </c>
    </row>
    <row r="22" spans="1:7" x14ac:dyDescent="0.25">
      <c r="A22" s="5" t="s">
        <v>26</v>
      </c>
      <c r="C22" s="9"/>
      <c r="E22" s="47"/>
      <c r="F22" s="47"/>
    </row>
    <row r="23" spans="1:7" ht="18.75" thickBot="1" x14ac:dyDescent="0.3">
      <c r="A23" s="6" t="s">
        <v>90</v>
      </c>
      <c r="B23" s="20">
        <f>B12-B20</f>
        <v>-765967</v>
      </c>
      <c r="E23" s="47" t="s">
        <v>27</v>
      </c>
      <c r="F23" s="47"/>
    </row>
    <row r="24" spans="1:7" ht="18.75" thickTop="1" x14ac:dyDescent="0.25">
      <c r="A24" s="4"/>
      <c r="B24" s="11"/>
      <c r="C24" s="35"/>
      <c r="E24" s="41" t="s">
        <v>87</v>
      </c>
      <c r="F24" s="48">
        <f>F10/F19</f>
        <v>-3.9700234261684803E-3</v>
      </c>
    </row>
    <row r="25" spans="1:7" x14ac:dyDescent="0.25">
      <c r="A25" s="6" t="s">
        <v>28</v>
      </c>
      <c r="B25" s="13">
        <v>-5.6499999999999996E-3</v>
      </c>
      <c r="C25" s="11"/>
      <c r="E25" s="47"/>
      <c r="F25" s="47"/>
    </row>
    <row r="26" spans="1:7" x14ac:dyDescent="0.25">
      <c r="A26" s="6" t="s">
        <v>30</v>
      </c>
      <c r="B26" s="7">
        <v>51648829</v>
      </c>
      <c r="E26" s="41" t="s">
        <v>29</v>
      </c>
      <c r="F26" s="57">
        <f>'0321-B'!F21</f>
        <v>4.2467103024969803E-2</v>
      </c>
    </row>
    <row r="27" spans="1:7" x14ac:dyDescent="0.25">
      <c r="A27" s="6" t="s">
        <v>32</v>
      </c>
      <c r="B27" s="21">
        <v>-1658</v>
      </c>
      <c r="C27" s="13"/>
      <c r="E27" s="5" t="s">
        <v>31</v>
      </c>
      <c r="F27" s="80" t="s">
        <v>93</v>
      </c>
    </row>
    <row r="28" spans="1:7" x14ac:dyDescent="0.25">
      <c r="A28" s="6" t="s">
        <v>34</v>
      </c>
      <c r="B28" s="9"/>
      <c r="C28" s="7"/>
      <c r="D28" s="7"/>
      <c r="E28" s="5" t="s">
        <v>33</v>
      </c>
    </row>
    <row r="29" spans="1:7" ht="18.75" thickBot="1" x14ac:dyDescent="0.3">
      <c r="A29" s="6" t="s">
        <v>35</v>
      </c>
      <c r="B29" s="20">
        <f>B26+B27</f>
        <v>51647171</v>
      </c>
      <c r="C29" s="35"/>
      <c r="D29" s="7"/>
      <c r="E29" s="6" t="s">
        <v>91</v>
      </c>
      <c r="F29" s="57">
        <f>B23/B12</f>
        <v>-1.5054026630344676E-2</v>
      </c>
    </row>
    <row r="30" spans="1:7" ht="18.75" thickTop="1" x14ac:dyDescent="0.25">
      <c r="A30" s="8"/>
      <c r="B30" s="15"/>
      <c r="C30" s="9"/>
    </row>
    <row r="31" spans="1:7" x14ac:dyDescent="0.25">
      <c r="C31" s="35"/>
      <c r="D31" s="7"/>
      <c r="E31" s="47" t="s">
        <v>36</v>
      </c>
      <c r="F31" s="47"/>
      <c r="G31" s="47"/>
    </row>
    <row r="32" spans="1:7" x14ac:dyDescent="0.25">
      <c r="A32" s="5" t="s">
        <v>37</v>
      </c>
      <c r="C32" s="15"/>
      <c r="D32" s="7"/>
      <c r="E32" s="47"/>
      <c r="F32" s="47"/>
      <c r="G32" s="47"/>
    </row>
    <row r="33" spans="1:7" x14ac:dyDescent="0.25">
      <c r="A33" s="6" t="s">
        <v>39</v>
      </c>
      <c r="B33" s="10">
        <v>-200239.96</v>
      </c>
      <c r="C33" s="7"/>
      <c r="D33" s="7"/>
      <c r="E33" s="47" t="s">
        <v>38</v>
      </c>
      <c r="F33" s="47"/>
      <c r="G33" s="47"/>
    </row>
    <row r="34" spans="1:7" x14ac:dyDescent="0.25">
      <c r="A34" s="5" t="s">
        <v>41</v>
      </c>
      <c r="E34" s="41" t="s">
        <v>40</v>
      </c>
      <c r="F34" s="57">
        <f>1-F26</f>
        <v>0.95753289697503019</v>
      </c>
      <c r="G34" s="47"/>
    </row>
    <row r="35" spans="1:7" x14ac:dyDescent="0.25">
      <c r="A35" s="6" t="s">
        <v>43</v>
      </c>
      <c r="B35" s="19">
        <v>-291721.63</v>
      </c>
      <c r="C35" s="10"/>
      <c r="E35" s="47" t="s">
        <v>42</v>
      </c>
      <c r="F35" s="47"/>
      <c r="G35" s="47"/>
    </row>
    <row r="36" spans="1:7" x14ac:dyDescent="0.25">
      <c r="A36" s="8"/>
      <c r="B36" s="9"/>
      <c r="E36" s="41" t="s">
        <v>86</v>
      </c>
      <c r="F36" s="48">
        <f>F16/F19</f>
        <v>-2.2524660710699041E-3</v>
      </c>
      <c r="G36" s="47"/>
    </row>
    <row r="37" spans="1:7" x14ac:dyDescent="0.25">
      <c r="A37" s="6" t="s">
        <v>45</v>
      </c>
      <c r="C37" s="37"/>
      <c r="E37" s="41" t="s">
        <v>44</v>
      </c>
      <c r="F37" s="48">
        <f>F36/F34</f>
        <v>-2.3523641623026579E-3</v>
      </c>
      <c r="G37" s="47"/>
    </row>
    <row r="38" spans="1:7" ht="18.75" thickBot="1" x14ac:dyDescent="0.3">
      <c r="A38" s="6" t="s">
        <v>46</v>
      </c>
      <c r="B38" s="18">
        <f>B33-B35</f>
        <v>91481.670000000013</v>
      </c>
      <c r="C38" s="9"/>
      <c r="E38" s="41" t="s">
        <v>89</v>
      </c>
      <c r="F38" s="49">
        <f>F37*100</f>
        <v>-0.23523641623026578</v>
      </c>
      <c r="G38" s="50" t="s">
        <v>76</v>
      </c>
    </row>
    <row r="39" spans="1:7" ht="18.75" thickTop="1" x14ac:dyDescent="0.25">
      <c r="E39" s="47"/>
      <c r="F39" s="47"/>
      <c r="G39" s="47"/>
    </row>
    <row r="40" spans="1:7" x14ac:dyDescent="0.25">
      <c r="A40" s="4"/>
      <c r="B40" s="11"/>
      <c r="C40" s="11"/>
    </row>
    <row r="41" spans="1:7" x14ac:dyDescent="0.25">
      <c r="A41" s="6" t="s">
        <v>67</v>
      </c>
      <c r="B41" s="38">
        <f>F38</f>
        <v>-0.23523641623026578</v>
      </c>
      <c r="C41" s="17" t="s">
        <v>76</v>
      </c>
      <c r="D41" s="22" t="s">
        <v>71</v>
      </c>
      <c r="E41" s="6"/>
      <c r="F41" s="81" t="s">
        <v>172</v>
      </c>
    </row>
    <row r="42" spans="1:7" x14ac:dyDescent="0.25">
      <c r="E42" s="22" t="s">
        <v>73</v>
      </c>
      <c r="F42" s="23">
        <v>44231</v>
      </c>
    </row>
    <row r="43" spans="1:7" x14ac:dyDescent="0.25">
      <c r="A43" s="4"/>
    </row>
    <row r="44" spans="1:7" x14ac:dyDescent="0.25">
      <c r="A44" s="6" t="s">
        <v>68</v>
      </c>
    </row>
    <row r="45" spans="1:7" x14ac:dyDescent="0.25">
      <c r="A45" s="16" t="s">
        <v>79</v>
      </c>
      <c r="E45" s="5" t="s">
        <v>80</v>
      </c>
    </row>
    <row r="46" spans="1:7" x14ac:dyDescent="0.25">
      <c r="A46" s="4"/>
    </row>
    <row r="47" spans="1:7" x14ac:dyDescent="0.25">
      <c r="A47" s="5" t="s">
        <v>47</v>
      </c>
      <c r="E47" s="5" t="s">
        <v>77</v>
      </c>
    </row>
  </sheetData>
  <pageMargins left="0.7" right="0.7" top="0.75" bottom="0.75" header="0.3" footer="0.3"/>
  <pageSetup scale="5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98A0A-D7B0-4168-AD6A-14422AFFE414}">
  <sheetPr>
    <pageSetUpPr fitToPage="1"/>
  </sheetPr>
  <dimension ref="A1:G47"/>
  <sheetViews>
    <sheetView zoomScale="75" zoomScaleNormal="75" workbookViewId="0">
      <selection sqref="A1:XFD1048576"/>
    </sheetView>
  </sheetViews>
  <sheetFormatPr defaultRowHeight="18" x14ac:dyDescent="0.25"/>
  <cols>
    <col min="1" max="1" width="51.5546875" style="5" customWidth="1"/>
    <col min="2" max="2" width="16.77734375" style="5" customWidth="1"/>
    <col min="3" max="3" width="1.44140625" style="5" customWidth="1"/>
    <col min="4" max="4" width="12.5546875" style="5" customWidth="1"/>
    <col min="5" max="5" width="46.6640625" style="5" customWidth="1"/>
    <col min="6" max="6" width="20.77734375" style="5" bestFit="1" customWidth="1"/>
    <col min="7" max="7" width="2" style="5" bestFit="1" customWidth="1"/>
    <col min="8" max="12" width="8.88671875" style="5"/>
    <col min="13" max="13" width="10.77734375" style="5" bestFit="1" customWidth="1"/>
    <col min="14" max="14" width="15.21875" style="5" bestFit="1" customWidth="1"/>
    <col min="15" max="16384" width="8.88671875" style="5"/>
  </cols>
  <sheetData>
    <row r="1" spans="1:6" x14ac:dyDescent="0.25">
      <c r="A1" s="3" t="s">
        <v>14</v>
      </c>
      <c r="B1" s="4"/>
      <c r="C1" s="4"/>
      <c r="D1" s="4"/>
      <c r="E1" s="51"/>
      <c r="F1" s="14" t="s">
        <v>15</v>
      </c>
    </row>
    <row r="2" spans="1:6" ht="18.75" x14ac:dyDescent="0.3">
      <c r="A2" s="4"/>
      <c r="E2" s="40"/>
      <c r="F2" s="14" t="s">
        <v>16</v>
      </c>
    </row>
    <row r="3" spans="1:6" x14ac:dyDescent="0.25">
      <c r="A3" s="4"/>
    </row>
    <row r="4" spans="1:6" x14ac:dyDescent="0.25">
      <c r="A4" s="6" t="s">
        <v>69</v>
      </c>
      <c r="B4" s="6"/>
      <c r="C4" s="6"/>
      <c r="D4" s="6"/>
      <c r="E4" s="6" t="s">
        <v>72</v>
      </c>
      <c r="F4" s="6"/>
    </row>
    <row r="5" spans="1:6" ht="18.75" thickBot="1" x14ac:dyDescent="0.3">
      <c r="A5" s="43"/>
      <c r="B5" s="43"/>
      <c r="C5" s="43"/>
      <c r="D5" s="43"/>
      <c r="E5" s="43"/>
      <c r="F5" s="43"/>
    </row>
    <row r="6" spans="1:6" x14ac:dyDescent="0.25">
      <c r="A6" s="4"/>
    </row>
    <row r="7" spans="1:6" x14ac:dyDescent="0.25">
      <c r="A7" s="5" t="s">
        <v>70</v>
      </c>
      <c r="B7" s="79" t="s">
        <v>136</v>
      </c>
      <c r="E7" s="5" t="s">
        <v>78</v>
      </c>
      <c r="F7" s="79" t="s">
        <v>137</v>
      </c>
    </row>
    <row r="8" spans="1:6" x14ac:dyDescent="0.25">
      <c r="A8" s="4"/>
    </row>
    <row r="9" spans="1:6" x14ac:dyDescent="0.25">
      <c r="A9" s="6" t="s">
        <v>84</v>
      </c>
      <c r="B9" s="35"/>
      <c r="C9" s="35"/>
      <c r="E9" s="47" t="s">
        <v>17</v>
      </c>
      <c r="F9" s="47"/>
    </row>
    <row r="10" spans="1:6" ht="18.75" thickBot="1" x14ac:dyDescent="0.3">
      <c r="A10" s="41" t="s">
        <v>83</v>
      </c>
      <c r="B10" s="35">
        <v>45046597</v>
      </c>
      <c r="C10" s="35"/>
      <c r="E10" s="41" t="s">
        <v>19</v>
      </c>
      <c r="F10" s="53">
        <v>825102</v>
      </c>
    </row>
    <row r="11" spans="1:6" ht="18.75" thickTop="1" x14ac:dyDescent="0.25">
      <c r="A11" s="41" t="s">
        <v>81</v>
      </c>
      <c r="B11" s="44">
        <v>405023</v>
      </c>
      <c r="C11" s="35"/>
      <c r="E11" s="47"/>
      <c r="F11" s="54"/>
    </row>
    <row r="12" spans="1:6" x14ac:dyDescent="0.25">
      <c r="A12" s="41" t="s">
        <v>82</v>
      </c>
      <c r="B12" s="35">
        <f>SUM(B10:B11)</f>
        <v>45451620</v>
      </c>
      <c r="C12" s="35"/>
      <c r="E12" s="41" t="s">
        <v>21</v>
      </c>
      <c r="F12" s="55">
        <v>-113192.95</v>
      </c>
    </row>
    <row r="13" spans="1:6" x14ac:dyDescent="0.25">
      <c r="A13" s="41"/>
      <c r="B13" s="35"/>
      <c r="C13" s="35"/>
      <c r="E13" s="47" t="s">
        <v>23</v>
      </c>
      <c r="F13" s="56"/>
    </row>
    <row r="14" spans="1:6" x14ac:dyDescent="0.25">
      <c r="A14" s="41"/>
      <c r="B14" s="35"/>
      <c r="C14" s="35"/>
      <c r="E14" s="47"/>
      <c r="F14" s="54"/>
    </row>
    <row r="15" spans="1:6" x14ac:dyDescent="0.25">
      <c r="A15" s="42"/>
      <c r="B15" s="15"/>
      <c r="C15" s="9"/>
      <c r="E15" s="47" t="s">
        <v>25</v>
      </c>
      <c r="F15" s="47"/>
    </row>
    <row r="16" spans="1:6" ht="18.75" thickBot="1" x14ac:dyDescent="0.3">
      <c r="A16" s="4"/>
      <c r="B16" s="12"/>
      <c r="E16" s="41" t="s">
        <v>88</v>
      </c>
      <c r="F16" s="53">
        <f>SUM(F10:F14)</f>
        <v>711909.05</v>
      </c>
    </row>
    <row r="17" spans="1:7" ht="18.75" thickTop="1" x14ac:dyDescent="0.25">
      <c r="A17" s="6" t="s">
        <v>20</v>
      </c>
      <c r="B17" s="12">
        <v>47300748</v>
      </c>
      <c r="C17" s="12"/>
      <c r="E17" s="47"/>
      <c r="F17" s="47"/>
    </row>
    <row r="18" spans="1:7" x14ac:dyDescent="0.25">
      <c r="A18" s="5" t="s">
        <v>22</v>
      </c>
      <c r="B18" s="45">
        <v>0</v>
      </c>
      <c r="C18" s="36"/>
      <c r="E18" s="41" t="s">
        <v>85</v>
      </c>
      <c r="F18" s="47"/>
    </row>
    <row r="19" spans="1:7" x14ac:dyDescent="0.25">
      <c r="A19" s="4"/>
      <c r="B19" s="15"/>
      <c r="C19" s="11"/>
      <c r="E19" s="41" t="s">
        <v>83</v>
      </c>
      <c r="F19" s="46">
        <v>50066794</v>
      </c>
    </row>
    <row r="20" spans="1:7" ht="18.75" thickBot="1" x14ac:dyDescent="0.3">
      <c r="A20" s="6" t="s">
        <v>24</v>
      </c>
      <c r="B20" s="20">
        <f>B17+B18</f>
        <v>47300748</v>
      </c>
      <c r="C20" s="35"/>
      <c r="E20" s="41" t="s">
        <v>81</v>
      </c>
      <c r="F20" s="52">
        <v>433621</v>
      </c>
    </row>
    <row r="21" spans="1:7" ht="18.75" thickTop="1" x14ac:dyDescent="0.25">
      <c r="A21" s="6"/>
      <c r="B21" s="35"/>
      <c r="C21" s="35"/>
      <c r="E21" s="41" t="s">
        <v>82</v>
      </c>
      <c r="F21" s="46">
        <f>F19+F20</f>
        <v>50500415</v>
      </c>
    </row>
    <row r="22" spans="1:7" x14ac:dyDescent="0.25">
      <c r="A22" s="5" t="s">
        <v>26</v>
      </c>
      <c r="C22" s="9"/>
      <c r="E22" s="47"/>
      <c r="F22" s="47"/>
    </row>
    <row r="23" spans="1:7" ht="18.75" thickBot="1" x14ac:dyDescent="0.3">
      <c r="A23" s="6" t="s">
        <v>90</v>
      </c>
      <c r="B23" s="20">
        <f>B12-B20</f>
        <v>-1849128</v>
      </c>
      <c r="E23" s="47" t="s">
        <v>27</v>
      </c>
      <c r="F23" s="47"/>
    </row>
    <row r="24" spans="1:7" ht="18.75" thickTop="1" x14ac:dyDescent="0.25">
      <c r="A24" s="4"/>
      <c r="B24" s="11"/>
      <c r="C24" s="35"/>
      <c r="E24" s="41" t="s">
        <v>87</v>
      </c>
      <c r="F24" s="48">
        <f>F10/F19</f>
        <v>1.6480024664650986E-2</v>
      </c>
    </row>
    <row r="25" spans="1:7" x14ac:dyDescent="0.25">
      <c r="A25" s="6" t="s">
        <v>28</v>
      </c>
      <c r="B25" s="13">
        <v>9.6100000000000005E-3</v>
      </c>
      <c r="C25" s="11"/>
      <c r="E25" s="47"/>
      <c r="F25" s="47"/>
    </row>
    <row r="26" spans="1:7" x14ac:dyDescent="0.25">
      <c r="A26" s="6" t="s">
        <v>30</v>
      </c>
      <c r="B26" s="7">
        <v>47302953</v>
      </c>
      <c r="E26" s="41" t="s">
        <v>29</v>
      </c>
      <c r="F26" s="57">
        <f>'0922-B'!F21</f>
        <v>4.1989070214308963E-2</v>
      </c>
    </row>
    <row r="27" spans="1:7" x14ac:dyDescent="0.25">
      <c r="A27" s="6" t="s">
        <v>32</v>
      </c>
      <c r="B27" s="21">
        <v>-2205</v>
      </c>
      <c r="C27" s="13"/>
      <c r="E27" s="5" t="s">
        <v>31</v>
      </c>
      <c r="F27" s="80" t="s">
        <v>136</v>
      </c>
    </row>
    <row r="28" spans="1:7" x14ac:dyDescent="0.25">
      <c r="A28" s="6" t="s">
        <v>34</v>
      </c>
      <c r="B28" s="9"/>
      <c r="C28" s="7"/>
      <c r="D28" s="7"/>
      <c r="E28" s="5" t="s">
        <v>33</v>
      </c>
    </row>
    <row r="29" spans="1:7" ht="18.75" thickBot="1" x14ac:dyDescent="0.3">
      <c r="A29" s="6" t="s">
        <v>35</v>
      </c>
      <c r="B29" s="20">
        <f>B26+B27</f>
        <v>47300748</v>
      </c>
      <c r="C29" s="35"/>
      <c r="D29" s="7"/>
      <c r="E29" s="6" t="s">
        <v>91</v>
      </c>
      <c r="F29" s="57">
        <f>B23/B12</f>
        <v>-4.0683434385837075E-2</v>
      </c>
    </row>
    <row r="30" spans="1:7" ht="18.75" thickTop="1" x14ac:dyDescent="0.25">
      <c r="A30" s="8"/>
      <c r="B30" s="15"/>
      <c r="C30" s="9"/>
    </row>
    <row r="31" spans="1:7" x14ac:dyDescent="0.25">
      <c r="C31" s="35"/>
      <c r="D31" s="7"/>
      <c r="E31" s="47" t="s">
        <v>36</v>
      </c>
      <c r="F31" s="47"/>
      <c r="G31" s="47"/>
    </row>
    <row r="32" spans="1:7" x14ac:dyDescent="0.25">
      <c r="A32" s="5" t="s">
        <v>37</v>
      </c>
      <c r="C32" s="15"/>
      <c r="D32" s="7"/>
      <c r="E32" s="47"/>
      <c r="F32" s="47"/>
      <c r="G32" s="47"/>
    </row>
    <row r="33" spans="1:7" x14ac:dyDescent="0.25">
      <c r="A33" s="6" t="s">
        <v>39</v>
      </c>
      <c r="B33" s="10">
        <v>340821.4</v>
      </c>
      <c r="C33" s="7"/>
      <c r="D33" s="7"/>
      <c r="E33" s="47" t="s">
        <v>38</v>
      </c>
      <c r="F33" s="47"/>
      <c r="G33" s="47"/>
    </row>
    <row r="34" spans="1:7" x14ac:dyDescent="0.25">
      <c r="A34" s="5" t="s">
        <v>41</v>
      </c>
      <c r="E34" s="41" t="s">
        <v>40</v>
      </c>
      <c r="F34" s="57">
        <f>1-F26</f>
        <v>0.95801092978569102</v>
      </c>
      <c r="G34" s="47"/>
    </row>
    <row r="35" spans="1:7" x14ac:dyDescent="0.25">
      <c r="A35" s="6" t="s">
        <v>43</v>
      </c>
      <c r="B35" s="19">
        <v>454014.35</v>
      </c>
      <c r="C35" s="10"/>
      <c r="E35" s="47" t="s">
        <v>42</v>
      </c>
      <c r="F35" s="47"/>
      <c r="G35" s="47"/>
    </row>
    <row r="36" spans="1:7" x14ac:dyDescent="0.25">
      <c r="A36" s="8"/>
      <c r="B36" s="9"/>
      <c r="E36" s="41" t="s">
        <v>86</v>
      </c>
      <c r="F36" s="48">
        <f>F16/F19</f>
        <v>1.4219185873974676E-2</v>
      </c>
      <c r="G36" s="47"/>
    </row>
    <row r="37" spans="1:7" x14ac:dyDescent="0.25">
      <c r="A37" s="6" t="s">
        <v>45</v>
      </c>
      <c r="C37" s="37"/>
      <c r="E37" s="41" t="s">
        <v>44</v>
      </c>
      <c r="F37" s="48">
        <f>F36/F34</f>
        <v>1.484240464475237E-2</v>
      </c>
      <c r="G37" s="47"/>
    </row>
    <row r="38" spans="1:7" ht="18.75" thickBot="1" x14ac:dyDescent="0.3">
      <c r="A38" s="6" t="s">
        <v>46</v>
      </c>
      <c r="B38" s="18">
        <f>B33-B35</f>
        <v>-113192.94999999995</v>
      </c>
      <c r="C38" s="9"/>
      <c r="E38" s="41" t="s">
        <v>89</v>
      </c>
      <c r="F38" s="49">
        <f>F37*100</f>
        <v>1.4842404644752369</v>
      </c>
      <c r="G38" s="50" t="s">
        <v>76</v>
      </c>
    </row>
    <row r="39" spans="1:7" ht="18.75" thickTop="1" x14ac:dyDescent="0.25">
      <c r="E39" s="47"/>
      <c r="F39" s="47"/>
      <c r="G39" s="47"/>
    </row>
    <row r="40" spans="1:7" x14ac:dyDescent="0.25">
      <c r="A40" s="4"/>
      <c r="B40" s="11"/>
      <c r="C40" s="11"/>
    </row>
    <row r="41" spans="1:7" x14ac:dyDescent="0.25">
      <c r="A41" s="6" t="s">
        <v>67</v>
      </c>
      <c r="B41" s="38">
        <f>F38</f>
        <v>1.4842404644752369</v>
      </c>
      <c r="C41" s="17" t="s">
        <v>76</v>
      </c>
      <c r="D41" s="22" t="s">
        <v>71</v>
      </c>
      <c r="E41" s="6"/>
      <c r="F41" s="81" t="s">
        <v>138</v>
      </c>
    </row>
    <row r="42" spans="1:7" x14ac:dyDescent="0.25">
      <c r="E42" s="22" t="s">
        <v>73</v>
      </c>
      <c r="F42" s="23">
        <v>44778</v>
      </c>
    </row>
    <row r="43" spans="1:7" x14ac:dyDescent="0.25">
      <c r="A43" s="4"/>
    </row>
    <row r="44" spans="1:7" x14ac:dyDescent="0.25">
      <c r="A44" s="6" t="s">
        <v>68</v>
      </c>
    </row>
    <row r="45" spans="1:7" x14ac:dyDescent="0.25">
      <c r="A45" s="16" t="s">
        <v>79</v>
      </c>
      <c r="E45" s="5" t="s">
        <v>80</v>
      </c>
    </row>
    <row r="46" spans="1:7" x14ac:dyDescent="0.25">
      <c r="A46" s="4"/>
    </row>
    <row r="47" spans="1:7" x14ac:dyDescent="0.25">
      <c r="A47" s="5" t="s">
        <v>47</v>
      </c>
      <c r="E47" s="5" t="s">
        <v>77</v>
      </c>
    </row>
  </sheetData>
  <pageMargins left="0.7" right="0.7" top="0.75" bottom="0.75" header="0.3" footer="0.3"/>
  <pageSetup scale="5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EE34B-A697-46DA-A96C-CC95A07D58B8}">
  <sheetPr>
    <pageSetUpPr fitToPage="1"/>
  </sheetPr>
  <dimension ref="A1:J27"/>
  <sheetViews>
    <sheetView workbookViewId="0">
      <selection sqref="A1:XFD1048576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9.88671875" bestFit="1" customWidth="1"/>
  </cols>
  <sheetData>
    <row r="1" spans="1:10" ht="15.75" x14ac:dyDescent="0.25">
      <c r="A1" s="24"/>
      <c r="B1" s="24"/>
      <c r="C1" s="24"/>
      <c r="D1" s="24"/>
      <c r="E1" s="24"/>
      <c r="F1" s="24"/>
      <c r="G1" s="24"/>
      <c r="H1" s="24" t="s">
        <v>48</v>
      </c>
      <c r="I1" s="24"/>
    </row>
    <row r="2" spans="1:10" ht="15.75" x14ac:dyDescent="0.25">
      <c r="A2" s="24"/>
      <c r="B2" s="24"/>
      <c r="C2" s="24"/>
      <c r="D2" s="24"/>
      <c r="E2" s="24"/>
      <c r="F2" s="24"/>
      <c r="G2" s="24"/>
      <c r="H2" s="24" t="s">
        <v>49</v>
      </c>
      <c r="I2" s="24"/>
    </row>
    <row r="3" spans="1:10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15.75" x14ac:dyDescent="0.25">
      <c r="A5" s="24"/>
      <c r="B5" s="24"/>
      <c r="C5" s="24" t="s">
        <v>50</v>
      </c>
      <c r="D5" s="24"/>
      <c r="E5" s="24"/>
      <c r="F5" s="24"/>
      <c r="G5" s="24"/>
      <c r="H5" s="24"/>
      <c r="I5" s="24"/>
    </row>
    <row r="6" spans="1:10" ht="15.75" x14ac:dyDescent="0.25">
      <c r="A6" s="24"/>
      <c r="B6" s="24" t="s">
        <v>51</v>
      </c>
      <c r="C6" s="24"/>
      <c r="D6" s="24"/>
      <c r="E6" s="24"/>
      <c r="F6" s="24"/>
      <c r="G6" s="24"/>
      <c r="H6" s="24"/>
      <c r="I6" s="24"/>
    </row>
    <row r="7" spans="1:10" ht="15.75" x14ac:dyDescent="0.25">
      <c r="A7" s="24"/>
      <c r="B7" s="24" t="s">
        <v>52</v>
      </c>
      <c r="C7" s="24"/>
      <c r="D7" s="24"/>
      <c r="E7" s="24"/>
      <c r="F7" s="24"/>
      <c r="G7" s="24"/>
      <c r="H7" s="24"/>
      <c r="I7" s="24"/>
    </row>
    <row r="8" spans="1:10" ht="15.75" x14ac:dyDescent="0.25">
      <c r="A8" s="24"/>
      <c r="B8" s="24"/>
      <c r="C8" s="2" t="s">
        <v>75</v>
      </c>
      <c r="D8" s="82" t="s">
        <v>137</v>
      </c>
      <c r="E8" s="24"/>
      <c r="F8" s="24"/>
      <c r="G8" s="24"/>
      <c r="H8" s="24"/>
      <c r="I8" s="24"/>
    </row>
    <row r="9" spans="1:10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10" ht="15.75" x14ac:dyDescent="0.25">
      <c r="A10" s="24"/>
      <c r="B10" s="26" t="s">
        <v>53</v>
      </c>
      <c r="C10" s="24"/>
      <c r="D10" s="26" t="s">
        <v>54</v>
      </c>
      <c r="E10" s="24"/>
      <c r="F10" s="24" t="s">
        <v>55</v>
      </c>
      <c r="G10" s="24"/>
      <c r="H10" s="26" t="s">
        <v>56</v>
      </c>
      <c r="I10" s="24"/>
    </row>
    <row r="11" spans="1:10" ht="15.75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0" ht="15.75" x14ac:dyDescent="0.25">
      <c r="A12" s="24"/>
      <c r="B12" s="25" t="s">
        <v>57</v>
      </c>
      <c r="C12" s="24"/>
      <c r="D12" s="27" t="s">
        <v>1</v>
      </c>
      <c r="E12" s="24"/>
      <c r="F12" s="25" t="s">
        <v>58</v>
      </c>
      <c r="G12" s="24"/>
      <c r="H12" s="25" t="s">
        <v>59</v>
      </c>
      <c r="I12" s="24"/>
    </row>
    <row r="13" spans="1:10" ht="15.75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10" ht="15.75" x14ac:dyDescent="0.25">
      <c r="A14" s="2" t="s">
        <v>60</v>
      </c>
      <c r="B14" s="28">
        <v>515802133</v>
      </c>
      <c r="C14" s="24"/>
      <c r="D14" s="28">
        <v>492466691</v>
      </c>
      <c r="E14" s="24"/>
      <c r="F14" s="24"/>
      <c r="G14" s="24"/>
      <c r="H14" s="28">
        <f>B14-D14</f>
        <v>23335442</v>
      </c>
      <c r="I14" s="24"/>
      <c r="J14" s="39"/>
    </row>
    <row r="15" spans="1:10" ht="15.75" x14ac:dyDescent="0.25">
      <c r="A15" s="2" t="s">
        <v>61</v>
      </c>
      <c r="B15" s="28">
        <v>43656962</v>
      </c>
      <c r="C15" s="24"/>
      <c r="D15" s="28">
        <v>43904056</v>
      </c>
      <c r="E15" s="24"/>
      <c r="F15" s="24"/>
      <c r="G15" s="24"/>
      <c r="H15" s="28">
        <f t="shared" ref="H15:H16" si="0">B15-D15</f>
        <v>-247094</v>
      </c>
      <c r="I15" s="24"/>
    </row>
    <row r="16" spans="1:10" ht="15.75" x14ac:dyDescent="0.25">
      <c r="A16" s="2" t="s">
        <v>62</v>
      </c>
      <c r="B16" s="29">
        <v>45451620</v>
      </c>
      <c r="C16" s="24"/>
      <c r="D16" s="29">
        <v>47300748</v>
      </c>
      <c r="E16" s="24"/>
      <c r="F16" s="24"/>
      <c r="G16" s="24"/>
      <c r="H16" s="28">
        <f t="shared" si="0"/>
        <v>-1849128</v>
      </c>
      <c r="I16" s="24"/>
    </row>
    <row r="17" spans="1:9" ht="16.5" thickBot="1" x14ac:dyDescent="0.3">
      <c r="A17" s="2" t="s">
        <v>63</v>
      </c>
      <c r="B17" s="30">
        <f>B14-B15+B16</f>
        <v>517596791</v>
      </c>
      <c r="C17" s="24"/>
      <c r="D17" s="30">
        <f>D14-D15+D16</f>
        <v>495863383</v>
      </c>
      <c r="E17" s="24"/>
      <c r="F17" s="24"/>
      <c r="G17" s="24"/>
      <c r="H17" s="30">
        <f>B17-D17</f>
        <v>21733408</v>
      </c>
      <c r="I17" s="24"/>
    </row>
    <row r="18" spans="1:9" ht="16.5" thickTop="1" x14ac:dyDescent="0.25">
      <c r="A18" s="24"/>
      <c r="B18" s="31"/>
      <c r="C18" s="24"/>
      <c r="D18" s="31"/>
      <c r="E18" s="24"/>
      <c r="F18" s="24"/>
      <c r="G18" s="24"/>
      <c r="H18" s="31"/>
      <c r="I18" s="24"/>
    </row>
    <row r="19" spans="1:9" ht="15.75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32" t="s">
        <v>56</v>
      </c>
      <c r="B21" s="33">
        <f>H17</f>
        <v>21733408</v>
      </c>
      <c r="C21" s="2" t="s">
        <v>64</v>
      </c>
      <c r="D21" s="33">
        <f>B17</f>
        <v>517596791</v>
      </c>
      <c r="E21" s="34" t="s">
        <v>18</v>
      </c>
      <c r="F21" s="58">
        <f>H17/B17</f>
        <v>4.1989070214308963E-2</v>
      </c>
      <c r="G21" s="24" t="s">
        <v>65</v>
      </c>
      <c r="H21" s="24"/>
      <c r="I21" s="24"/>
    </row>
    <row r="22" spans="1:9" ht="15.75" x14ac:dyDescent="0.25">
      <c r="A22" s="24"/>
      <c r="B22" s="24"/>
      <c r="C22" s="24"/>
      <c r="D22" s="24"/>
      <c r="E22" s="24"/>
      <c r="F22" s="24"/>
      <c r="G22" s="24" t="s">
        <v>66</v>
      </c>
      <c r="H22" s="24"/>
      <c r="I22" s="24"/>
    </row>
    <row r="27" spans="1:9" x14ac:dyDescent="0.2">
      <c r="H27" s="1"/>
    </row>
  </sheetData>
  <pageMargins left="0.7" right="0.7" top="0.75" bottom="0.75" header="0.3" footer="0.3"/>
  <pageSetup scale="9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B1515-C9EE-490A-84C5-D1C36381D9C0}">
  <sheetPr>
    <pageSetUpPr fitToPage="1"/>
  </sheetPr>
  <dimension ref="A1:G47"/>
  <sheetViews>
    <sheetView zoomScale="75" zoomScaleNormal="75" workbookViewId="0">
      <selection activeCell="K13" sqref="K13"/>
    </sheetView>
  </sheetViews>
  <sheetFormatPr defaultRowHeight="18" x14ac:dyDescent="0.25"/>
  <cols>
    <col min="1" max="1" width="51.5546875" style="5" customWidth="1"/>
    <col min="2" max="2" width="16.77734375" style="5" customWidth="1"/>
    <col min="3" max="3" width="1.44140625" style="5" customWidth="1"/>
    <col min="4" max="4" width="12.5546875" style="5" customWidth="1"/>
    <col min="5" max="5" width="46.6640625" style="5" customWidth="1"/>
    <col min="6" max="6" width="20.77734375" style="5" bestFit="1" customWidth="1"/>
    <col min="7" max="7" width="2" style="5" bestFit="1" customWidth="1"/>
    <col min="8" max="12" width="8.88671875" style="5"/>
    <col min="13" max="13" width="10.77734375" style="5" bestFit="1" customWidth="1"/>
    <col min="14" max="14" width="15.21875" style="5" bestFit="1" customWidth="1"/>
    <col min="15" max="16384" width="8.88671875" style="5"/>
  </cols>
  <sheetData>
    <row r="1" spans="1:6" x14ac:dyDescent="0.25">
      <c r="A1" s="3" t="s">
        <v>14</v>
      </c>
      <c r="B1" s="4"/>
      <c r="C1" s="4"/>
      <c r="D1" s="4"/>
      <c r="E1" s="51"/>
      <c r="F1" s="14" t="s">
        <v>15</v>
      </c>
    </row>
    <row r="2" spans="1:6" ht="18.75" x14ac:dyDescent="0.3">
      <c r="A2" s="4"/>
      <c r="E2" s="40"/>
      <c r="F2" s="14" t="s">
        <v>16</v>
      </c>
    </row>
    <row r="3" spans="1:6" x14ac:dyDescent="0.25">
      <c r="A3" s="4"/>
    </row>
    <row r="4" spans="1:6" x14ac:dyDescent="0.25">
      <c r="A4" s="6" t="s">
        <v>69</v>
      </c>
      <c r="B4" s="6"/>
      <c r="C4" s="6"/>
      <c r="D4" s="6"/>
      <c r="E4" s="6" t="s">
        <v>72</v>
      </c>
      <c r="F4" s="6"/>
    </row>
    <row r="5" spans="1:6" ht="18.75" thickBot="1" x14ac:dyDescent="0.3">
      <c r="A5" s="43"/>
      <c r="B5" s="43"/>
      <c r="C5" s="43"/>
      <c r="D5" s="43"/>
      <c r="E5" s="43"/>
      <c r="F5" s="43"/>
    </row>
    <row r="6" spans="1:6" x14ac:dyDescent="0.25">
      <c r="A6" s="4"/>
    </row>
    <row r="7" spans="1:6" x14ac:dyDescent="0.25">
      <c r="A7" s="5" t="s">
        <v>70</v>
      </c>
      <c r="B7" s="79" t="s">
        <v>137</v>
      </c>
      <c r="E7" s="5" t="s">
        <v>78</v>
      </c>
      <c r="F7" s="79" t="s">
        <v>139</v>
      </c>
    </row>
    <row r="8" spans="1:6" x14ac:dyDescent="0.25">
      <c r="A8" s="4"/>
    </row>
    <row r="9" spans="1:6" x14ac:dyDescent="0.25">
      <c r="A9" s="6" t="s">
        <v>84</v>
      </c>
      <c r="B9" s="35"/>
      <c r="C9" s="35"/>
      <c r="E9" s="47" t="s">
        <v>17</v>
      </c>
      <c r="F9" s="47"/>
    </row>
    <row r="10" spans="1:6" ht="18.75" thickBot="1" x14ac:dyDescent="0.3">
      <c r="A10" s="41" t="s">
        <v>83</v>
      </c>
      <c r="B10" s="35">
        <v>50066794</v>
      </c>
      <c r="C10" s="35"/>
      <c r="E10" s="41" t="s">
        <v>19</v>
      </c>
      <c r="F10" s="53">
        <v>693219</v>
      </c>
    </row>
    <row r="11" spans="1:6" ht="18.75" thickTop="1" x14ac:dyDescent="0.25">
      <c r="A11" s="41" t="s">
        <v>81</v>
      </c>
      <c r="B11" s="44">
        <v>433621</v>
      </c>
      <c r="C11" s="35"/>
      <c r="E11" s="47"/>
      <c r="F11" s="54"/>
    </row>
    <row r="12" spans="1:6" x14ac:dyDescent="0.25">
      <c r="A12" s="41" t="s">
        <v>82</v>
      </c>
      <c r="B12" s="35">
        <f>SUM(B10:B11)</f>
        <v>50500415</v>
      </c>
      <c r="C12" s="35"/>
      <c r="E12" s="41" t="s">
        <v>21</v>
      </c>
      <c r="F12" s="55">
        <v>-22710.16</v>
      </c>
    </row>
    <row r="13" spans="1:6" x14ac:dyDescent="0.25">
      <c r="A13" s="41"/>
      <c r="B13" s="35"/>
      <c r="C13" s="35"/>
      <c r="E13" s="47" t="s">
        <v>23</v>
      </c>
      <c r="F13" s="56"/>
    </row>
    <row r="14" spans="1:6" x14ac:dyDescent="0.25">
      <c r="A14" s="41"/>
      <c r="B14" s="35"/>
      <c r="C14" s="35"/>
      <c r="E14" s="47"/>
      <c r="F14" s="54"/>
    </row>
    <row r="15" spans="1:6" x14ac:dyDescent="0.25">
      <c r="A15" s="42"/>
      <c r="B15" s="15"/>
      <c r="C15" s="9"/>
      <c r="E15" s="47" t="s">
        <v>25</v>
      </c>
      <c r="F15" s="47"/>
    </row>
    <row r="16" spans="1:6" ht="18.75" thickBot="1" x14ac:dyDescent="0.3">
      <c r="A16" s="4"/>
      <c r="B16" s="12"/>
      <c r="E16" s="41" t="s">
        <v>88</v>
      </c>
      <c r="F16" s="53">
        <f>SUM(F10:F14)</f>
        <v>670508.84</v>
      </c>
    </row>
    <row r="17" spans="1:7" ht="18.75" thickTop="1" x14ac:dyDescent="0.25">
      <c r="A17" s="6" t="s">
        <v>20</v>
      </c>
      <c r="B17" s="12">
        <v>45633466</v>
      </c>
      <c r="C17" s="12"/>
      <c r="E17" s="47"/>
      <c r="F17" s="47"/>
    </row>
    <row r="18" spans="1:7" x14ac:dyDescent="0.25">
      <c r="A18" s="5" t="s">
        <v>22</v>
      </c>
      <c r="B18" s="45">
        <v>0</v>
      </c>
      <c r="C18" s="36"/>
      <c r="E18" s="41" t="s">
        <v>85</v>
      </c>
      <c r="F18" s="47"/>
    </row>
    <row r="19" spans="1:7" x14ac:dyDescent="0.25">
      <c r="A19" s="4"/>
      <c r="B19" s="15"/>
      <c r="C19" s="11"/>
      <c r="E19" s="41" t="s">
        <v>83</v>
      </c>
      <c r="F19" s="46">
        <v>46650111</v>
      </c>
    </row>
    <row r="20" spans="1:7" ht="18.75" thickBot="1" x14ac:dyDescent="0.3">
      <c r="A20" s="6" t="s">
        <v>24</v>
      </c>
      <c r="B20" s="20">
        <f>B17+B18</f>
        <v>45633466</v>
      </c>
      <c r="C20" s="35"/>
      <c r="E20" s="41" t="s">
        <v>81</v>
      </c>
      <c r="F20" s="52">
        <v>445621</v>
      </c>
    </row>
    <row r="21" spans="1:7" ht="18.75" thickTop="1" x14ac:dyDescent="0.25">
      <c r="A21" s="6"/>
      <c r="B21" s="35"/>
      <c r="C21" s="35"/>
      <c r="E21" s="41" t="s">
        <v>82</v>
      </c>
      <c r="F21" s="46">
        <f>F19+F20</f>
        <v>47095732</v>
      </c>
    </row>
    <row r="22" spans="1:7" x14ac:dyDescent="0.25">
      <c r="A22" s="5" t="s">
        <v>26</v>
      </c>
      <c r="C22" s="9"/>
      <c r="E22" s="47"/>
      <c r="F22" s="47"/>
    </row>
    <row r="23" spans="1:7" ht="18.75" thickBot="1" x14ac:dyDescent="0.3">
      <c r="A23" s="6" t="s">
        <v>90</v>
      </c>
      <c r="B23" s="20">
        <f>B12-B20</f>
        <v>4866949</v>
      </c>
      <c r="E23" s="47" t="s">
        <v>27</v>
      </c>
      <c r="F23" s="47"/>
    </row>
    <row r="24" spans="1:7" ht="18.75" thickTop="1" x14ac:dyDescent="0.25">
      <c r="A24" s="4"/>
      <c r="B24" s="11"/>
      <c r="C24" s="35"/>
      <c r="E24" s="41" t="s">
        <v>87</v>
      </c>
      <c r="F24" s="48">
        <f>F10/F19</f>
        <v>1.4859964641884774E-2</v>
      </c>
    </row>
    <row r="25" spans="1:7" x14ac:dyDescent="0.25">
      <c r="A25" s="6" t="s">
        <v>28</v>
      </c>
      <c r="B25" s="13">
        <v>8.7399999999999995E-3</v>
      </c>
      <c r="C25" s="11"/>
      <c r="E25" s="47"/>
      <c r="F25" s="47"/>
    </row>
    <row r="26" spans="1:7" x14ac:dyDescent="0.25">
      <c r="A26" s="6" t="s">
        <v>30</v>
      </c>
      <c r="B26" s="7">
        <v>45639278</v>
      </c>
      <c r="E26" s="41" t="s">
        <v>29</v>
      </c>
      <c r="F26" s="57">
        <f>'1022-B'!F21</f>
        <v>4.7263060307227295E-2</v>
      </c>
    </row>
    <row r="27" spans="1:7" x14ac:dyDescent="0.25">
      <c r="A27" s="6" t="s">
        <v>32</v>
      </c>
      <c r="B27" s="21">
        <v>-5812</v>
      </c>
      <c r="C27" s="13"/>
      <c r="E27" s="5" t="s">
        <v>31</v>
      </c>
      <c r="F27" s="80" t="s">
        <v>137</v>
      </c>
    </row>
    <row r="28" spans="1:7" x14ac:dyDescent="0.25">
      <c r="A28" s="6" t="s">
        <v>34</v>
      </c>
      <c r="B28" s="9"/>
      <c r="C28" s="7"/>
      <c r="D28" s="7"/>
      <c r="E28" s="5" t="s">
        <v>33</v>
      </c>
    </row>
    <row r="29" spans="1:7" ht="18.75" thickBot="1" x14ac:dyDescent="0.3">
      <c r="A29" s="6" t="s">
        <v>35</v>
      </c>
      <c r="B29" s="20">
        <f>B26+B27</f>
        <v>45633466</v>
      </c>
      <c r="C29" s="35"/>
      <c r="D29" s="7"/>
      <c r="E29" s="6" t="s">
        <v>91</v>
      </c>
      <c r="F29" s="57">
        <f>B23/B12</f>
        <v>9.6374435734835048E-2</v>
      </c>
    </row>
    <row r="30" spans="1:7" ht="18.75" thickTop="1" x14ac:dyDescent="0.25">
      <c r="A30" s="8"/>
      <c r="B30" s="15"/>
      <c r="C30" s="9"/>
    </row>
    <row r="31" spans="1:7" x14ac:dyDescent="0.25">
      <c r="C31" s="35"/>
      <c r="D31" s="7"/>
      <c r="E31" s="47" t="s">
        <v>36</v>
      </c>
      <c r="F31" s="47"/>
      <c r="G31" s="47"/>
    </row>
    <row r="32" spans="1:7" x14ac:dyDescent="0.25">
      <c r="A32" s="5" t="s">
        <v>37</v>
      </c>
      <c r="C32" s="15"/>
      <c r="D32" s="7"/>
      <c r="E32" s="47"/>
      <c r="F32" s="47"/>
      <c r="G32" s="47"/>
    </row>
    <row r="33" spans="1:7" x14ac:dyDescent="0.25">
      <c r="A33" s="6" t="s">
        <v>39</v>
      </c>
      <c r="B33" s="10">
        <v>375729.82</v>
      </c>
      <c r="C33" s="7"/>
      <c r="D33" s="7"/>
      <c r="E33" s="47" t="s">
        <v>38</v>
      </c>
      <c r="F33" s="47"/>
      <c r="G33" s="47"/>
    </row>
    <row r="34" spans="1:7" x14ac:dyDescent="0.25">
      <c r="A34" s="5" t="s">
        <v>41</v>
      </c>
      <c r="E34" s="41" t="s">
        <v>40</v>
      </c>
      <c r="F34" s="57">
        <f>1-F26</f>
        <v>0.95273693969277273</v>
      </c>
      <c r="G34" s="47"/>
    </row>
    <row r="35" spans="1:7" x14ac:dyDescent="0.25">
      <c r="A35" s="6" t="s">
        <v>43</v>
      </c>
      <c r="B35" s="19">
        <v>398439.98</v>
      </c>
      <c r="C35" s="10"/>
      <c r="E35" s="47" t="s">
        <v>42</v>
      </c>
      <c r="F35" s="47"/>
      <c r="G35" s="47"/>
    </row>
    <row r="36" spans="1:7" x14ac:dyDescent="0.25">
      <c r="A36" s="8"/>
      <c r="B36" s="9"/>
      <c r="E36" s="41" t="s">
        <v>86</v>
      </c>
      <c r="F36" s="48">
        <f>F16/F19</f>
        <v>1.4373145650178623E-2</v>
      </c>
      <c r="G36" s="47"/>
    </row>
    <row r="37" spans="1:7" x14ac:dyDescent="0.25">
      <c r="A37" s="6" t="s">
        <v>45</v>
      </c>
      <c r="C37" s="37"/>
      <c r="E37" s="41" t="s">
        <v>44</v>
      </c>
      <c r="F37" s="48">
        <f>F36/F34</f>
        <v>1.5086163925598922E-2</v>
      </c>
      <c r="G37" s="47"/>
    </row>
    <row r="38" spans="1:7" ht="18.75" thickBot="1" x14ac:dyDescent="0.3">
      <c r="A38" s="6" t="s">
        <v>46</v>
      </c>
      <c r="B38" s="18">
        <f>B33-B35</f>
        <v>-22710.159999999974</v>
      </c>
      <c r="C38" s="9"/>
      <c r="E38" s="41" t="s">
        <v>89</v>
      </c>
      <c r="F38" s="49">
        <f>F37*100</f>
        <v>1.5086163925598921</v>
      </c>
      <c r="G38" s="50" t="s">
        <v>76</v>
      </c>
    </row>
    <row r="39" spans="1:7" ht="18.75" thickTop="1" x14ac:dyDescent="0.25">
      <c r="E39" s="47"/>
      <c r="F39" s="47"/>
      <c r="G39" s="47"/>
    </row>
    <row r="40" spans="1:7" x14ac:dyDescent="0.25">
      <c r="A40" s="4"/>
      <c r="B40" s="11"/>
      <c r="C40" s="11"/>
    </row>
    <row r="41" spans="1:7" x14ac:dyDescent="0.25">
      <c r="A41" s="6" t="s">
        <v>67</v>
      </c>
      <c r="B41" s="38">
        <f>F38</f>
        <v>1.5086163925598921</v>
      </c>
      <c r="C41" s="17" t="s">
        <v>76</v>
      </c>
      <c r="D41" s="22" t="s">
        <v>71</v>
      </c>
      <c r="E41" s="6"/>
      <c r="F41" s="81" t="s">
        <v>140</v>
      </c>
    </row>
    <row r="42" spans="1:7" x14ac:dyDescent="0.25">
      <c r="E42" s="22" t="s">
        <v>73</v>
      </c>
      <c r="F42" s="23">
        <v>44812</v>
      </c>
    </row>
    <row r="43" spans="1:7" x14ac:dyDescent="0.25">
      <c r="A43" s="4"/>
    </row>
    <row r="44" spans="1:7" x14ac:dyDescent="0.25">
      <c r="A44" s="6" t="s">
        <v>68</v>
      </c>
    </row>
    <row r="45" spans="1:7" x14ac:dyDescent="0.25">
      <c r="A45" s="16" t="s">
        <v>79</v>
      </c>
      <c r="E45" s="5" t="s">
        <v>80</v>
      </c>
    </row>
    <row r="46" spans="1:7" x14ac:dyDescent="0.25">
      <c r="A46" s="4"/>
    </row>
    <row r="47" spans="1:7" x14ac:dyDescent="0.25">
      <c r="A47" s="5" t="s">
        <v>47</v>
      </c>
      <c r="E47" s="5" t="s">
        <v>77</v>
      </c>
    </row>
  </sheetData>
  <pageMargins left="0.7" right="0.7" top="0.75" bottom="0.75" header="0.3" footer="0.3"/>
  <pageSetup scale="5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D67DE-8D72-449D-9463-E702B0C455D8}">
  <sheetPr>
    <pageSetUpPr fitToPage="1"/>
  </sheetPr>
  <dimension ref="A1:J27"/>
  <sheetViews>
    <sheetView workbookViewId="0">
      <selection sqref="A1:XFD1048576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9.88671875" bestFit="1" customWidth="1"/>
  </cols>
  <sheetData>
    <row r="1" spans="1:10" ht="15.75" x14ac:dyDescent="0.25">
      <c r="A1" s="24"/>
      <c r="B1" s="24"/>
      <c r="C1" s="24"/>
      <c r="D1" s="24"/>
      <c r="E1" s="24"/>
      <c r="F1" s="24"/>
      <c r="G1" s="24"/>
      <c r="H1" s="24" t="s">
        <v>48</v>
      </c>
      <c r="I1" s="24"/>
    </row>
    <row r="2" spans="1:10" ht="15.75" x14ac:dyDescent="0.25">
      <c r="A2" s="24"/>
      <c r="B2" s="24"/>
      <c r="C2" s="24"/>
      <c r="D2" s="24"/>
      <c r="E2" s="24"/>
      <c r="F2" s="24"/>
      <c r="G2" s="24"/>
      <c r="H2" s="24" t="s">
        <v>49</v>
      </c>
      <c r="I2" s="24"/>
    </row>
    <row r="3" spans="1:10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15.75" x14ac:dyDescent="0.25">
      <c r="A5" s="24"/>
      <c r="B5" s="24"/>
      <c r="C5" s="24" t="s">
        <v>50</v>
      </c>
      <c r="D5" s="24"/>
      <c r="E5" s="24"/>
      <c r="F5" s="24"/>
      <c r="G5" s="24"/>
      <c r="H5" s="24"/>
      <c r="I5" s="24"/>
    </row>
    <row r="6" spans="1:10" ht="15.75" x14ac:dyDescent="0.25">
      <c r="A6" s="24"/>
      <c r="B6" s="24" t="s">
        <v>51</v>
      </c>
      <c r="C6" s="24"/>
      <c r="D6" s="24"/>
      <c r="E6" s="24"/>
      <c r="F6" s="24"/>
      <c r="G6" s="24"/>
      <c r="H6" s="24"/>
      <c r="I6" s="24"/>
    </row>
    <row r="7" spans="1:10" ht="15.75" x14ac:dyDescent="0.25">
      <c r="A7" s="24"/>
      <c r="B7" s="24" t="s">
        <v>52</v>
      </c>
      <c r="C7" s="24"/>
      <c r="D7" s="24"/>
      <c r="E7" s="24"/>
      <c r="F7" s="24"/>
      <c r="G7" s="24"/>
      <c r="H7" s="24"/>
      <c r="I7" s="24"/>
    </row>
    <row r="8" spans="1:10" ht="15.75" x14ac:dyDescent="0.25">
      <c r="A8" s="24"/>
      <c r="B8" s="24"/>
      <c r="C8" s="2" t="s">
        <v>75</v>
      </c>
      <c r="D8" s="82" t="s">
        <v>139</v>
      </c>
      <c r="E8" s="24"/>
      <c r="F8" s="24"/>
      <c r="G8" s="24"/>
      <c r="H8" s="24"/>
      <c r="I8" s="24"/>
    </row>
    <row r="9" spans="1:10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10" ht="15.75" x14ac:dyDescent="0.25">
      <c r="A10" s="24"/>
      <c r="B10" s="26" t="s">
        <v>53</v>
      </c>
      <c r="C10" s="24"/>
      <c r="D10" s="26" t="s">
        <v>54</v>
      </c>
      <c r="E10" s="24"/>
      <c r="F10" s="24" t="s">
        <v>55</v>
      </c>
      <c r="G10" s="24"/>
      <c r="H10" s="26" t="s">
        <v>56</v>
      </c>
      <c r="I10" s="24"/>
    </row>
    <row r="11" spans="1:10" ht="15.75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0" ht="15.75" x14ac:dyDescent="0.25">
      <c r="A12" s="24"/>
      <c r="B12" s="25" t="s">
        <v>57</v>
      </c>
      <c r="C12" s="24"/>
      <c r="D12" s="27" t="s">
        <v>1</v>
      </c>
      <c r="E12" s="24"/>
      <c r="F12" s="25" t="s">
        <v>58</v>
      </c>
      <c r="G12" s="24"/>
      <c r="H12" s="25" t="s">
        <v>59</v>
      </c>
      <c r="I12" s="24"/>
    </row>
    <row r="13" spans="1:10" ht="15.75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10" ht="15.75" x14ac:dyDescent="0.25">
      <c r="A14" s="2" t="s">
        <v>60</v>
      </c>
      <c r="B14" s="28">
        <v>517596791</v>
      </c>
      <c r="C14" s="24"/>
      <c r="D14" s="28">
        <v>495863383</v>
      </c>
      <c r="E14" s="24"/>
      <c r="F14" s="24"/>
      <c r="G14" s="24"/>
      <c r="H14" s="28">
        <f>B14-D14</f>
        <v>21733408</v>
      </c>
      <c r="I14" s="24"/>
      <c r="J14" s="39"/>
    </row>
    <row r="15" spans="1:10" ht="15.75" x14ac:dyDescent="0.25">
      <c r="A15" s="2" t="s">
        <v>61</v>
      </c>
      <c r="B15" s="28">
        <v>48030650</v>
      </c>
      <c r="C15" s="24"/>
      <c r="D15" s="28">
        <v>46010230</v>
      </c>
      <c r="E15" s="24"/>
      <c r="F15" s="24"/>
      <c r="G15" s="24"/>
      <c r="H15" s="28">
        <f t="shared" ref="H15:H16" si="0">B15-D15</f>
        <v>2020420</v>
      </c>
      <c r="I15" s="24"/>
    </row>
    <row r="16" spans="1:10" ht="15.75" x14ac:dyDescent="0.25">
      <c r="A16" s="2" t="s">
        <v>62</v>
      </c>
      <c r="B16" s="29">
        <v>50500415</v>
      </c>
      <c r="C16" s="24"/>
      <c r="D16" s="29">
        <v>45633466</v>
      </c>
      <c r="E16" s="24"/>
      <c r="F16" s="24"/>
      <c r="G16" s="24"/>
      <c r="H16" s="28">
        <f t="shared" si="0"/>
        <v>4866949</v>
      </c>
      <c r="I16" s="24"/>
    </row>
    <row r="17" spans="1:9" ht="16.5" thickBot="1" x14ac:dyDescent="0.3">
      <c r="A17" s="2" t="s">
        <v>63</v>
      </c>
      <c r="B17" s="30">
        <f>B14-B15+B16</f>
        <v>520066556</v>
      </c>
      <c r="C17" s="24"/>
      <c r="D17" s="30">
        <f>D14-D15+D16</f>
        <v>495486619</v>
      </c>
      <c r="E17" s="24"/>
      <c r="F17" s="24"/>
      <c r="G17" s="24"/>
      <c r="H17" s="30">
        <f>B17-D17</f>
        <v>24579937</v>
      </c>
      <c r="I17" s="24"/>
    </row>
    <row r="18" spans="1:9" ht="16.5" thickTop="1" x14ac:dyDescent="0.25">
      <c r="A18" s="24"/>
      <c r="B18" s="31"/>
      <c r="C18" s="24"/>
      <c r="D18" s="31"/>
      <c r="E18" s="24"/>
      <c r="F18" s="24"/>
      <c r="G18" s="24"/>
      <c r="H18" s="31"/>
      <c r="I18" s="24"/>
    </row>
    <row r="19" spans="1:9" ht="15.75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32" t="s">
        <v>56</v>
      </c>
      <c r="B21" s="33">
        <f>H17</f>
        <v>24579937</v>
      </c>
      <c r="C21" s="2" t="s">
        <v>64</v>
      </c>
      <c r="D21" s="33">
        <f>B17</f>
        <v>520066556</v>
      </c>
      <c r="E21" s="34" t="s">
        <v>18</v>
      </c>
      <c r="F21" s="58">
        <f>H17/B17</f>
        <v>4.7263060307227295E-2</v>
      </c>
      <c r="G21" s="24" t="s">
        <v>65</v>
      </c>
      <c r="H21" s="24"/>
      <c r="I21" s="24"/>
    </row>
    <row r="22" spans="1:9" ht="15.75" x14ac:dyDescent="0.25">
      <c r="A22" s="24"/>
      <c r="B22" s="24"/>
      <c r="C22" s="24"/>
      <c r="D22" s="24"/>
      <c r="E22" s="24"/>
      <c r="F22" s="24"/>
      <c r="G22" s="24" t="s">
        <v>66</v>
      </c>
      <c r="H22" s="24"/>
      <c r="I22" s="24"/>
    </row>
    <row r="27" spans="1:9" x14ac:dyDescent="0.2">
      <c r="H27" s="1"/>
    </row>
  </sheetData>
  <pageMargins left="0.7" right="0.7" top="0.75" bottom="0.75" header="0.3" footer="0.3"/>
  <pageSetup scale="9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06113-776C-4FD4-8BA9-E9B961D03B84}">
  <sheetPr>
    <pageSetUpPr fitToPage="1"/>
  </sheetPr>
  <dimension ref="A1:G47"/>
  <sheetViews>
    <sheetView zoomScale="75" zoomScaleNormal="75" workbookViewId="0">
      <selection activeCell="F8" sqref="F8"/>
    </sheetView>
  </sheetViews>
  <sheetFormatPr defaultRowHeight="18" x14ac:dyDescent="0.25"/>
  <cols>
    <col min="1" max="1" width="51.5546875" style="5" customWidth="1"/>
    <col min="2" max="2" width="16.77734375" style="5" customWidth="1"/>
    <col min="3" max="3" width="1.44140625" style="5" customWidth="1"/>
    <col min="4" max="4" width="12.5546875" style="5" customWidth="1"/>
    <col min="5" max="5" width="46.6640625" style="5" customWidth="1"/>
    <col min="6" max="6" width="20.77734375" style="5" bestFit="1" customWidth="1"/>
    <col min="7" max="7" width="2" style="5" bestFit="1" customWidth="1"/>
    <col min="8" max="12" width="8.88671875" style="5"/>
    <col min="13" max="13" width="10.77734375" style="5" bestFit="1" customWidth="1"/>
    <col min="14" max="14" width="15.21875" style="5" bestFit="1" customWidth="1"/>
    <col min="15" max="16384" width="8.88671875" style="5"/>
  </cols>
  <sheetData>
    <row r="1" spans="1:6" x14ac:dyDescent="0.25">
      <c r="A1" s="3" t="s">
        <v>14</v>
      </c>
      <c r="B1" s="4"/>
      <c r="C1" s="4"/>
      <c r="D1" s="4"/>
      <c r="E1" s="51"/>
      <c r="F1" s="14" t="s">
        <v>15</v>
      </c>
    </row>
    <row r="2" spans="1:6" ht="18.75" x14ac:dyDescent="0.3">
      <c r="A2" s="4"/>
      <c r="E2" s="40"/>
      <c r="F2" s="14" t="s">
        <v>16</v>
      </c>
    </row>
    <row r="3" spans="1:6" x14ac:dyDescent="0.25">
      <c r="A3" s="4"/>
    </row>
    <row r="4" spans="1:6" x14ac:dyDescent="0.25">
      <c r="A4" s="6" t="s">
        <v>69</v>
      </c>
      <c r="B4" s="6"/>
      <c r="C4" s="6"/>
      <c r="D4" s="6"/>
      <c r="E4" s="6" t="s">
        <v>72</v>
      </c>
      <c r="F4" s="6"/>
    </row>
    <row r="5" spans="1:6" ht="18.75" thickBot="1" x14ac:dyDescent="0.3">
      <c r="A5" s="43"/>
      <c r="B5" s="43"/>
      <c r="C5" s="43"/>
      <c r="D5" s="43"/>
      <c r="E5" s="43"/>
      <c r="F5" s="43"/>
    </row>
    <row r="6" spans="1:6" x14ac:dyDescent="0.25">
      <c r="A6" s="4"/>
    </row>
    <row r="7" spans="1:6" x14ac:dyDescent="0.25">
      <c r="A7" s="5" t="s">
        <v>70</v>
      </c>
      <c r="B7" s="79" t="s">
        <v>139</v>
      </c>
      <c r="E7" s="5" t="s">
        <v>78</v>
      </c>
      <c r="F7" s="79" t="s">
        <v>142</v>
      </c>
    </row>
    <row r="8" spans="1:6" x14ac:dyDescent="0.25">
      <c r="A8" s="4"/>
    </row>
    <row r="9" spans="1:6" x14ac:dyDescent="0.25">
      <c r="A9" s="6" t="s">
        <v>84</v>
      </c>
      <c r="B9" s="35"/>
      <c r="C9" s="35"/>
      <c r="E9" s="47" t="s">
        <v>17</v>
      </c>
      <c r="F9" s="47"/>
    </row>
    <row r="10" spans="1:6" ht="18.75" thickBot="1" x14ac:dyDescent="0.3">
      <c r="A10" s="41" t="s">
        <v>83</v>
      </c>
      <c r="B10" s="35">
        <v>46650111</v>
      </c>
      <c r="C10" s="35"/>
      <c r="E10" s="41" t="s">
        <v>19</v>
      </c>
      <c r="F10" s="53">
        <v>744322</v>
      </c>
    </row>
    <row r="11" spans="1:6" ht="18.75" thickTop="1" x14ac:dyDescent="0.25">
      <c r="A11" s="41" t="s">
        <v>81</v>
      </c>
      <c r="B11" s="44">
        <v>445621</v>
      </c>
      <c r="C11" s="35"/>
      <c r="E11" s="47"/>
      <c r="F11" s="54"/>
    </row>
    <row r="12" spans="1:6" x14ac:dyDescent="0.25">
      <c r="A12" s="41" t="s">
        <v>82</v>
      </c>
      <c r="B12" s="35">
        <f>SUM(B10:B11)</f>
        <v>47095732</v>
      </c>
      <c r="C12" s="35"/>
      <c r="E12" s="41" t="s">
        <v>21</v>
      </c>
      <c r="F12" s="55">
        <v>89234.67</v>
      </c>
    </row>
    <row r="13" spans="1:6" x14ac:dyDescent="0.25">
      <c r="A13" s="41"/>
      <c r="B13" s="35"/>
      <c r="C13" s="35"/>
      <c r="E13" s="47" t="s">
        <v>23</v>
      </c>
      <c r="F13" s="56"/>
    </row>
    <row r="14" spans="1:6" x14ac:dyDescent="0.25">
      <c r="A14" s="41"/>
      <c r="B14" s="35"/>
      <c r="C14" s="35"/>
      <c r="E14" s="47"/>
      <c r="F14" s="54"/>
    </row>
    <row r="15" spans="1:6" x14ac:dyDescent="0.25">
      <c r="A15" s="42"/>
      <c r="B15" s="15"/>
      <c r="C15" s="9"/>
      <c r="E15" s="47" t="s">
        <v>25</v>
      </c>
      <c r="F15" s="47"/>
    </row>
    <row r="16" spans="1:6" ht="18.75" thickBot="1" x14ac:dyDescent="0.3">
      <c r="A16" s="4"/>
      <c r="B16" s="12"/>
      <c r="E16" s="41" t="s">
        <v>88</v>
      </c>
      <c r="F16" s="53">
        <f>SUM(F10:F14)</f>
        <v>833556.67</v>
      </c>
    </row>
    <row r="17" spans="1:7" ht="18.75" thickTop="1" x14ac:dyDescent="0.25">
      <c r="A17" s="6" t="s">
        <v>20</v>
      </c>
      <c r="B17" s="12">
        <v>42011298</v>
      </c>
      <c r="C17" s="12"/>
      <c r="E17" s="47"/>
      <c r="F17" s="47"/>
    </row>
    <row r="18" spans="1:7" x14ac:dyDescent="0.25">
      <c r="A18" s="5" t="s">
        <v>22</v>
      </c>
      <c r="B18" s="45">
        <v>0</v>
      </c>
      <c r="C18" s="36"/>
      <c r="E18" s="41" t="s">
        <v>85</v>
      </c>
      <c r="F18" s="47"/>
    </row>
    <row r="19" spans="1:7" x14ac:dyDescent="0.25">
      <c r="A19" s="4"/>
      <c r="B19" s="15"/>
      <c r="C19" s="11"/>
      <c r="E19" s="41" t="s">
        <v>83</v>
      </c>
      <c r="F19" s="46">
        <v>37801992</v>
      </c>
    </row>
    <row r="20" spans="1:7" ht="18.75" thickBot="1" x14ac:dyDescent="0.3">
      <c r="A20" s="6" t="s">
        <v>24</v>
      </c>
      <c r="B20" s="20">
        <f>B17+B18</f>
        <v>42011298</v>
      </c>
      <c r="C20" s="35"/>
      <c r="E20" s="41" t="s">
        <v>81</v>
      </c>
      <c r="F20" s="52">
        <v>427409</v>
      </c>
    </row>
    <row r="21" spans="1:7" ht="18.75" thickTop="1" x14ac:dyDescent="0.25">
      <c r="A21" s="6"/>
      <c r="B21" s="35"/>
      <c r="C21" s="35"/>
      <c r="E21" s="41" t="s">
        <v>82</v>
      </c>
      <c r="F21" s="46">
        <f>F19+F20</f>
        <v>38229401</v>
      </c>
    </row>
    <row r="22" spans="1:7" x14ac:dyDescent="0.25">
      <c r="A22" s="5" t="s">
        <v>26</v>
      </c>
      <c r="C22" s="9"/>
      <c r="E22" s="47"/>
      <c r="F22" s="47"/>
    </row>
    <row r="23" spans="1:7" ht="18.75" thickBot="1" x14ac:dyDescent="0.3">
      <c r="A23" s="6" t="s">
        <v>90</v>
      </c>
      <c r="B23" s="20">
        <f>B12-B20</f>
        <v>5084434</v>
      </c>
      <c r="E23" s="47" t="s">
        <v>27</v>
      </c>
      <c r="F23" s="47"/>
    </row>
    <row r="24" spans="1:7" ht="18.75" thickTop="1" x14ac:dyDescent="0.25">
      <c r="A24" s="4"/>
      <c r="B24" s="11"/>
      <c r="C24" s="35"/>
      <c r="E24" s="41" t="s">
        <v>87</v>
      </c>
      <c r="F24" s="48">
        <f>F10/F19</f>
        <v>1.9690020568228255E-2</v>
      </c>
    </row>
    <row r="25" spans="1:7" x14ac:dyDescent="0.25">
      <c r="A25" s="6" t="s">
        <v>28</v>
      </c>
      <c r="B25" s="13">
        <v>1.4840000000000001E-2</v>
      </c>
      <c r="C25" s="11"/>
      <c r="E25" s="47"/>
      <c r="F25" s="47"/>
    </row>
    <row r="26" spans="1:7" x14ac:dyDescent="0.25">
      <c r="A26" s="6" t="s">
        <v>30</v>
      </c>
      <c r="B26" s="7">
        <v>42013911</v>
      </c>
      <c r="E26" s="41" t="s">
        <v>29</v>
      </c>
      <c r="F26" s="57">
        <f>'1122-B'!F21</f>
        <v>4.6145885347144047E-2</v>
      </c>
    </row>
    <row r="27" spans="1:7" x14ac:dyDescent="0.25">
      <c r="A27" s="6" t="s">
        <v>32</v>
      </c>
      <c r="B27" s="21">
        <v>-2613</v>
      </c>
      <c r="C27" s="13"/>
      <c r="E27" s="5" t="s">
        <v>31</v>
      </c>
      <c r="F27" s="80" t="s">
        <v>139</v>
      </c>
    </row>
    <row r="28" spans="1:7" x14ac:dyDescent="0.25">
      <c r="A28" s="6" t="s">
        <v>34</v>
      </c>
      <c r="B28" s="9"/>
      <c r="C28" s="7"/>
      <c r="D28" s="7"/>
      <c r="E28" s="5" t="s">
        <v>33</v>
      </c>
    </row>
    <row r="29" spans="1:7" ht="18.75" thickBot="1" x14ac:dyDescent="0.3">
      <c r="A29" s="6" t="s">
        <v>35</v>
      </c>
      <c r="B29" s="20">
        <f>B26+B27</f>
        <v>42011298</v>
      </c>
      <c r="C29" s="35"/>
      <c r="D29" s="7"/>
      <c r="E29" s="6" t="s">
        <v>91</v>
      </c>
      <c r="F29" s="57">
        <f>B23/B12</f>
        <v>0.10795954928569748</v>
      </c>
    </row>
    <row r="30" spans="1:7" ht="18.75" thickTop="1" x14ac:dyDescent="0.25">
      <c r="A30" s="8"/>
      <c r="B30" s="15"/>
      <c r="C30" s="9"/>
    </row>
    <row r="31" spans="1:7" x14ac:dyDescent="0.25">
      <c r="C31" s="35"/>
      <c r="D31" s="7"/>
      <c r="E31" s="47" t="s">
        <v>36</v>
      </c>
      <c r="F31" s="47"/>
      <c r="G31" s="47"/>
    </row>
    <row r="32" spans="1:7" x14ac:dyDescent="0.25">
      <c r="A32" s="5" t="s">
        <v>37</v>
      </c>
      <c r="C32" s="15"/>
      <c r="D32" s="7"/>
      <c r="E32" s="47"/>
      <c r="F32" s="47"/>
      <c r="G32" s="47"/>
    </row>
    <row r="33" spans="1:7" x14ac:dyDescent="0.25">
      <c r="A33" s="6" t="s">
        <v>39</v>
      </c>
      <c r="B33" s="10">
        <v>711909.05</v>
      </c>
      <c r="C33" s="7"/>
      <c r="D33" s="7"/>
      <c r="E33" s="47" t="s">
        <v>38</v>
      </c>
      <c r="F33" s="47"/>
      <c r="G33" s="47"/>
    </row>
    <row r="34" spans="1:7" x14ac:dyDescent="0.25">
      <c r="A34" s="5" t="s">
        <v>41</v>
      </c>
      <c r="E34" s="41" t="s">
        <v>40</v>
      </c>
      <c r="F34" s="57">
        <f>1-F26</f>
        <v>0.95385411465285597</v>
      </c>
      <c r="G34" s="47"/>
    </row>
    <row r="35" spans="1:7" x14ac:dyDescent="0.25">
      <c r="A35" s="6" t="s">
        <v>43</v>
      </c>
      <c r="B35" s="19">
        <v>622674.38</v>
      </c>
      <c r="C35" s="10"/>
      <c r="E35" s="47" t="s">
        <v>42</v>
      </c>
      <c r="F35" s="47"/>
      <c r="G35" s="47"/>
    </row>
    <row r="36" spans="1:7" x14ac:dyDescent="0.25">
      <c r="A36" s="8"/>
      <c r="B36" s="9"/>
      <c r="E36" s="41" t="s">
        <v>86</v>
      </c>
      <c r="F36" s="48">
        <f>F16/F19</f>
        <v>2.205060172490381E-2</v>
      </c>
      <c r="G36" s="47"/>
    </row>
    <row r="37" spans="1:7" x14ac:dyDescent="0.25">
      <c r="A37" s="6" t="s">
        <v>45</v>
      </c>
      <c r="C37" s="37"/>
      <c r="E37" s="41" t="s">
        <v>44</v>
      </c>
      <c r="F37" s="48">
        <f>F36/F34</f>
        <v>2.3117373386735213E-2</v>
      </c>
      <c r="G37" s="47"/>
    </row>
    <row r="38" spans="1:7" ht="18.75" thickBot="1" x14ac:dyDescent="0.3">
      <c r="A38" s="6" t="s">
        <v>46</v>
      </c>
      <c r="B38" s="18">
        <f>B33-B35</f>
        <v>89234.670000000042</v>
      </c>
      <c r="C38" s="9"/>
      <c r="E38" s="41" t="s">
        <v>89</v>
      </c>
      <c r="F38" s="49">
        <f>F37*100</f>
        <v>2.3117373386735212</v>
      </c>
      <c r="G38" s="50" t="s">
        <v>76</v>
      </c>
    </row>
    <row r="39" spans="1:7" ht="18.75" thickTop="1" x14ac:dyDescent="0.25">
      <c r="E39" s="47"/>
      <c r="F39" s="47"/>
      <c r="G39" s="47"/>
    </row>
    <row r="40" spans="1:7" x14ac:dyDescent="0.25">
      <c r="A40" s="4"/>
      <c r="B40" s="11"/>
      <c r="C40" s="11"/>
    </row>
    <row r="41" spans="1:7" x14ac:dyDescent="0.25">
      <c r="A41" s="6" t="s">
        <v>67</v>
      </c>
      <c r="B41" s="38">
        <f>F38</f>
        <v>2.3117373386735212</v>
      </c>
      <c r="C41" s="17" t="s">
        <v>76</v>
      </c>
      <c r="D41" s="22" t="s">
        <v>71</v>
      </c>
      <c r="E41" s="6"/>
      <c r="F41" s="81" t="s">
        <v>141</v>
      </c>
    </row>
    <row r="42" spans="1:7" x14ac:dyDescent="0.25">
      <c r="E42" s="22" t="s">
        <v>73</v>
      </c>
      <c r="F42" s="23">
        <v>44846</v>
      </c>
    </row>
    <row r="43" spans="1:7" x14ac:dyDescent="0.25">
      <c r="A43" s="4"/>
    </row>
    <row r="44" spans="1:7" x14ac:dyDescent="0.25">
      <c r="A44" s="6" t="s">
        <v>68</v>
      </c>
    </row>
    <row r="45" spans="1:7" x14ac:dyDescent="0.25">
      <c r="A45" s="16" t="s">
        <v>79</v>
      </c>
      <c r="E45" s="5" t="s">
        <v>80</v>
      </c>
    </row>
    <row r="46" spans="1:7" x14ac:dyDescent="0.25">
      <c r="A46" s="4"/>
    </row>
    <row r="47" spans="1:7" x14ac:dyDescent="0.25">
      <c r="A47" s="5" t="s">
        <v>47</v>
      </c>
      <c r="E47" s="5" t="s">
        <v>77</v>
      </c>
    </row>
  </sheetData>
  <pageMargins left="0.7" right="0.7" top="0.75" bottom="0.75" header="0.3" footer="0.3"/>
  <pageSetup scale="5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E7530-74F4-4768-9B70-7722B27425E1}">
  <sheetPr>
    <pageSetUpPr fitToPage="1"/>
  </sheetPr>
  <dimension ref="A1:J27"/>
  <sheetViews>
    <sheetView workbookViewId="0">
      <selection sqref="A1:XFD1048576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9.88671875" bestFit="1" customWidth="1"/>
  </cols>
  <sheetData>
    <row r="1" spans="1:10" ht="15.75" x14ac:dyDescent="0.25">
      <c r="A1" s="24"/>
      <c r="B1" s="24"/>
      <c r="C1" s="24"/>
      <c r="D1" s="24"/>
      <c r="E1" s="24"/>
      <c r="F1" s="24"/>
      <c r="G1" s="24"/>
      <c r="H1" s="24" t="s">
        <v>48</v>
      </c>
      <c r="I1" s="24"/>
    </row>
    <row r="2" spans="1:10" ht="15.75" x14ac:dyDescent="0.25">
      <c r="A2" s="24"/>
      <c r="B2" s="24"/>
      <c r="C2" s="24"/>
      <c r="D2" s="24"/>
      <c r="E2" s="24"/>
      <c r="F2" s="24"/>
      <c r="G2" s="24"/>
      <c r="H2" s="24" t="s">
        <v>49</v>
      </c>
      <c r="I2" s="24"/>
    </row>
    <row r="3" spans="1:10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15.75" x14ac:dyDescent="0.25">
      <c r="A5" s="24"/>
      <c r="B5" s="24"/>
      <c r="C5" s="24" t="s">
        <v>50</v>
      </c>
      <c r="D5" s="24"/>
      <c r="E5" s="24"/>
      <c r="F5" s="24"/>
      <c r="G5" s="24"/>
      <c r="H5" s="24"/>
      <c r="I5" s="24"/>
    </row>
    <row r="6" spans="1:10" ht="15.75" x14ac:dyDescent="0.25">
      <c r="A6" s="24"/>
      <c r="B6" s="24" t="s">
        <v>51</v>
      </c>
      <c r="C6" s="24"/>
      <c r="D6" s="24"/>
      <c r="E6" s="24"/>
      <c r="F6" s="24"/>
      <c r="G6" s="24"/>
      <c r="H6" s="24"/>
      <c r="I6" s="24"/>
    </row>
    <row r="7" spans="1:10" ht="15.75" x14ac:dyDescent="0.25">
      <c r="A7" s="24"/>
      <c r="B7" s="24" t="s">
        <v>52</v>
      </c>
      <c r="C7" s="24"/>
      <c r="D7" s="24"/>
      <c r="E7" s="24"/>
      <c r="F7" s="24"/>
      <c r="G7" s="24"/>
      <c r="H7" s="24"/>
      <c r="I7" s="24"/>
    </row>
    <row r="8" spans="1:10" ht="15.75" x14ac:dyDescent="0.25">
      <c r="A8" s="24"/>
      <c r="B8" s="24"/>
      <c r="C8" s="2" t="s">
        <v>75</v>
      </c>
      <c r="D8" s="82" t="s">
        <v>142</v>
      </c>
      <c r="E8" s="24"/>
      <c r="F8" s="24"/>
      <c r="G8" s="24"/>
      <c r="H8" s="24"/>
      <c r="I8" s="24"/>
    </row>
    <row r="9" spans="1:10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10" ht="15.75" x14ac:dyDescent="0.25">
      <c r="A10" s="24"/>
      <c r="B10" s="26" t="s">
        <v>53</v>
      </c>
      <c r="C10" s="24"/>
      <c r="D10" s="26" t="s">
        <v>54</v>
      </c>
      <c r="E10" s="24"/>
      <c r="F10" s="24" t="s">
        <v>55</v>
      </c>
      <c r="G10" s="24"/>
      <c r="H10" s="26" t="s">
        <v>56</v>
      </c>
      <c r="I10" s="24"/>
    </row>
    <row r="11" spans="1:10" ht="15.75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0" ht="15.75" x14ac:dyDescent="0.25">
      <c r="A12" s="24"/>
      <c r="B12" s="25" t="s">
        <v>57</v>
      </c>
      <c r="C12" s="24"/>
      <c r="D12" s="27" t="s">
        <v>1</v>
      </c>
      <c r="E12" s="24"/>
      <c r="F12" s="25" t="s">
        <v>58</v>
      </c>
      <c r="G12" s="24"/>
      <c r="H12" s="25" t="s">
        <v>59</v>
      </c>
      <c r="I12" s="24"/>
    </row>
    <row r="13" spans="1:10" ht="15.75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10" ht="15.75" x14ac:dyDescent="0.25">
      <c r="A14" s="2" t="s">
        <v>60</v>
      </c>
      <c r="B14" s="28">
        <v>520066556</v>
      </c>
      <c r="C14" s="24"/>
      <c r="D14" s="28">
        <v>495486619</v>
      </c>
      <c r="E14" s="24"/>
      <c r="F14" s="24"/>
      <c r="G14" s="24"/>
      <c r="H14" s="28">
        <f>B14-D14</f>
        <v>24579937</v>
      </c>
      <c r="I14" s="24"/>
      <c r="J14" s="39"/>
    </row>
    <row r="15" spans="1:10" ht="15.75" x14ac:dyDescent="0.25">
      <c r="A15" s="2" t="s">
        <v>61</v>
      </c>
      <c r="B15" s="28">
        <v>48173524</v>
      </c>
      <c r="C15" s="24"/>
      <c r="D15" s="28">
        <v>42458349</v>
      </c>
      <c r="E15" s="24"/>
      <c r="F15" s="24"/>
      <c r="G15" s="24"/>
      <c r="H15" s="28">
        <f t="shared" ref="H15:H16" si="0">B15-D15</f>
        <v>5715175</v>
      </c>
      <c r="I15" s="24"/>
    </row>
    <row r="16" spans="1:10" ht="15.75" x14ac:dyDescent="0.25">
      <c r="A16" s="2" t="s">
        <v>62</v>
      </c>
      <c r="B16" s="29">
        <v>47095732</v>
      </c>
      <c r="C16" s="24"/>
      <c r="D16" s="29">
        <v>42011298</v>
      </c>
      <c r="E16" s="24"/>
      <c r="F16" s="24"/>
      <c r="G16" s="24"/>
      <c r="H16" s="28">
        <f t="shared" si="0"/>
        <v>5084434</v>
      </c>
      <c r="I16" s="24"/>
    </row>
    <row r="17" spans="1:9" ht="16.5" thickBot="1" x14ac:dyDescent="0.3">
      <c r="A17" s="2" t="s">
        <v>63</v>
      </c>
      <c r="B17" s="30">
        <f>B14-B15+B16</f>
        <v>518988764</v>
      </c>
      <c r="C17" s="24"/>
      <c r="D17" s="30">
        <f>D14-D15+D16</f>
        <v>495039568</v>
      </c>
      <c r="E17" s="24"/>
      <c r="F17" s="24"/>
      <c r="G17" s="24"/>
      <c r="H17" s="30">
        <f>B17-D17</f>
        <v>23949196</v>
      </c>
      <c r="I17" s="24"/>
    </row>
    <row r="18" spans="1:9" ht="16.5" thickTop="1" x14ac:dyDescent="0.25">
      <c r="A18" s="24"/>
      <c r="B18" s="31"/>
      <c r="C18" s="24"/>
      <c r="D18" s="31"/>
      <c r="E18" s="24"/>
      <c r="F18" s="24"/>
      <c r="G18" s="24"/>
      <c r="H18" s="31"/>
      <c r="I18" s="24"/>
    </row>
    <row r="19" spans="1:9" ht="15.75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32" t="s">
        <v>56</v>
      </c>
      <c r="B21" s="33">
        <f>H17</f>
        <v>23949196</v>
      </c>
      <c r="C21" s="2" t="s">
        <v>64</v>
      </c>
      <c r="D21" s="33">
        <f>B17</f>
        <v>518988764</v>
      </c>
      <c r="E21" s="34" t="s">
        <v>18</v>
      </c>
      <c r="F21" s="58">
        <f>H17/B17</f>
        <v>4.6145885347144047E-2</v>
      </c>
      <c r="G21" s="24" t="s">
        <v>65</v>
      </c>
      <c r="H21" s="24"/>
      <c r="I21" s="24"/>
    </row>
    <row r="22" spans="1:9" ht="15.75" x14ac:dyDescent="0.25">
      <c r="A22" s="24"/>
      <c r="B22" s="24"/>
      <c r="C22" s="24"/>
      <c r="D22" s="24"/>
      <c r="E22" s="24"/>
      <c r="F22" s="24"/>
      <c r="G22" s="24" t="s">
        <v>66</v>
      </c>
      <c r="H22" s="24"/>
      <c r="I22" s="24"/>
    </row>
    <row r="27" spans="1:9" x14ac:dyDescent="0.2">
      <c r="H27" s="1"/>
    </row>
  </sheetData>
  <pageMargins left="0.7" right="0.7" top="0.75" bottom="0.75" header="0.3" footer="0.3"/>
  <pageSetup scale="9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B0582-0642-4623-9C9A-1A39C278D702}">
  <sheetPr>
    <pageSetUpPr fitToPage="1"/>
  </sheetPr>
  <dimension ref="A1:G47"/>
  <sheetViews>
    <sheetView zoomScale="75" zoomScaleNormal="75" workbookViewId="0">
      <selection sqref="A1:XFD1048576"/>
    </sheetView>
  </sheetViews>
  <sheetFormatPr defaultRowHeight="18" x14ac:dyDescent="0.25"/>
  <cols>
    <col min="1" max="1" width="51.5546875" style="5" customWidth="1"/>
    <col min="2" max="2" width="16.77734375" style="5" customWidth="1"/>
    <col min="3" max="3" width="1.44140625" style="5" customWidth="1"/>
    <col min="4" max="4" width="12.5546875" style="5" customWidth="1"/>
    <col min="5" max="5" width="46.6640625" style="5" customWidth="1"/>
    <col min="6" max="6" width="20.77734375" style="5" bestFit="1" customWidth="1"/>
    <col min="7" max="7" width="2" style="5" bestFit="1" customWidth="1"/>
    <col min="8" max="12" width="8.88671875" style="5"/>
    <col min="13" max="13" width="10.77734375" style="5" bestFit="1" customWidth="1"/>
    <col min="14" max="14" width="15.21875" style="5" bestFit="1" customWidth="1"/>
    <col min="15" max="16384" width="8.88671875" style="5"/>
  </cols>
  <sheetData>
    <row r="1" spans="1:6" x14ac:dyDescent="0.25">
      <c r="A1" s="3" t="s">
        <v>14</v>
      </c>
      <c r="B1" s="4"/>
      <c r="C1" s="4"/>
      <c r="D1" s="4"/>
      <c r="E1" s="51"/>
      <c r="F1" s="14" t="s">
        <v>15</v>
      </c>
    </row>
    <row r="2" spans="1:6" ht="18.75" x14ac:dyDescent="0.3">
      <c r="A2" s="4"/>
      <c r="E2" s="40"/>
      <c r="F2" s="14" t="s">
        <v>16</v>
      </c>
    </row>
    <row r="3" spans="1:6" x14ac:dyDescent="0.25">
      <c r="A3" s="4"/>
    </row>
    <row r="4" spans="1:6" x14ac:dyDescent="0.25">
      <c r="A4" s="6" t="s">
        <v>69</v>
      </c>
      <c r="B4" s="6"/>
      <c r="C4" s="6"/>
      <c r="D4" s="6"/>
      <c r="E4" s="6" t="s">
        <v>72</v>
      </c>
      <c r="F4" s="6"/>
    </row>
    <row r="5" spans="1:6" ht="18.75" thickBot="1" x14ac:dyDescent="0.3">
      <c r="A5" s="43"/>
      <c r="B5" s="43"/>
      <c r="C5" s="43"/>
      <c r="D5" s="43"/>
      <c r="E5" s="43"/>
      <c r="F5" s="43"/>
    </row>
    <row r="6" spans="1:6" x14ac:dyDescent="0.25">
      <c r="A6" s="4"/>
    </row>
    <row r="7" spans="1:6" x14ac:dyDescent="0.25">
      <c r="A7" s="5" t="s">
        <v>70</v>
      </c>
      <c r="B7" s="79" t="s">
        <v>142</v>
      </c>
      <c r="E7" s="5" t="s">
        <v>78</v>
      </c>
      <c r="F7" s="79" t="s">
        <v>143</v>
      </c>
    </row>
    <row r="8" spans="1:6" x14ac:dyDescent="0.25">
      <c r="A8" s="4"/>
    </row>
    <row r="9" spans="1:6" x14ac:dyDescent="0.25">
      <c r="A9" s="6" t="s">
        <v>84</v>
      </c>
      <c r="B9" s="35"/>
      <c r="C9" s="35"/>
      <c r="E9" s="47" t="s">
        <v>17</v>
      </c>
      <c r="F9" s="47"/>
    </row>
    <row r="10" spans="1:6" ht="18.75" thickBot="1" x14ac:dyDescent="0.3">
      <c r="A10" s="41" t="s">
        <v>83</v>
      </c>
      <c r="B10" s="35">
        <v>37801992</v>
      </c>
      <c r="C10" s="35"/>
      <c r="E10" s="41" t="s">
        <v>19</v>
      </c>
      <c r="F10" s="53">
        <v>729174</v>
      </c>
    </row>
    <row r="11" spans="1:6" ht="18.75" thickTop="1" x14ac:dyDescent="0.25">
      <c r="A11" s="41" t="s">
        <v>81</v>
      </c>
      <c r="B11" s="44">
        <v>427409</v>
      </c>
      <c r="C11" s="35"/>
      <c r="E11" s="47"/>
      <c r="F11" s="54"/>
    </row>
    <row r="12" spans="1:6" x14ac:dyDescent="0.25">
      <c r="A12" s="41" t="s">
        <v>82</v>
      </c>
      <c r="B12" s="35">
        <f>SUM(B10:B11)</f>
        <v>38229401</v>
      </c>
      <c r="C12" s="35"/>
      <c r="E12" s="41" t="s">
        <v>21</v>
      </c>
      <c r="F12" s="55">
        <v>144438.84</v>
      </c>
    </row>
    <row r="13" spans="1:6" x14ac:dyDescent="0.25">
      <c r="A13" s="41"/>
      <c r="B13" s="35"/>
      <c r="C13" s="35"/>
      <c r="E13" s="47" t="s">
        <v>23</v>
      </c>
      <c r="F13" s="56"/>
    </row>
    <row r="14" spans="1:6" x14ac:dyDescent="0.25">
      <c r="A14" s="41"/>
      <c r="B14" s="35"/>
      <c r="C14" s="35"/>
      <c r="E14" s="47"/>
      <c r="F14" s="54"/>
    </row>
    <row r="15" spans="1:6" x14ac:dyDescent="0.25">
      <c r="A15" s="42"/>
      <c r="B15" s="15"/>
      <c r="C15" s="9"/>
      <c r="E15" s="47" t="s">
        <v>25</v>
      </c>
      <c r="F15" s="47"/>
    </row>
    <row r="16" spans="1:6" ht="18.75" thickBot="1" x14ac:dyDescent="0.3">
      <c r="A16" s="4"/>
      <c r="B16" s="12"/>
      <c r="E16" s="41" t="s">
        <v>88</v>
      </c>
      <c r="F16" s="53">
        <f>SUM(F10:F14)</f>
        <v>873612.84</v>
      </c>
    </row>
    <row r="17" spans="1:7" ht="18.75" thickTop="1" x14ac:dyDescent="0.25">
      <c r="A17" s="6" t="s">
        <v>20</v>
      </c>
      <c r="B17" s="12">
        <v>34929357</v>
      </c>
      <c r="C17" s="12"/>
      <c r="E17" s="47"/>
      <c r="F17" s="47"/>
    </row>
    <row r="18" spans="1:7" x14ac:dyDescent="0.25">
      <c r="A18" s="5" t="s">
        <v>22</v>
      </c>
      <c r="B18" s="45">
        <v>0</v>
      </c>
      <c r="C18" s="36"/>
      <c r="E18" s="41" t="s">
        <v>85</v>
      </c>
      <c r="F18" s="47"/>
    </row>
    <row r="19" spans="1:7" x14ac:dyDescent="0.25">
      <c r="A19" s="4"/>
      <c r="B19" s="15"/>
      <c r="C19" s="11"/>
      <c r="E19" s="41" t="s">
        <v>83</v>
      </c>
      <c r="F19" s="46">
        <v>34265606</v>
      </c>
    </row>
    <row r="20" spans="1:7" ht="18.75" thickBot="1" x14ac:dyDescent="0.3">
      <c r="A20" s="6" t="s">
        <v>24</v>
      </c>
      <c r="B20" s="20">
        <f>B17+B18</f>
        <v>34929357</v>
      </c>
      <c r="C20" s="35"/>
      <c r="E20" s="41" t="s">
        <v>81</v>
      </c>
      <c r="F20" s="52">
        <v>420788</v>
      </c>
    </row>
    <row r="21" spans="1:7" ht="18.75" thickTop="1" x14ac:dyDescent="0.25">
      <c r="A21" s="6"/>
      <c r="B21" s="35"/>
      <c r="C21" s="35"/>
      <c r="E21" s="41" t="s">
        <v>82</v>
      </c>
      <c r="F21" s="46">
        <f>F19+F20</f>
        <v>34686394</v>
      </c>
    </row>
    <row r="22" spans="1:7" x14ac:dyDescent="0.25">
      <c r="A22" s="5" t="s">
        <v>26</v>
      </c>
      <c r="C22" s="9"/>
      <c r="E22" s="47"/>
      <c r="F22" s="47"/>
    </row>
    <row r="23" spans="1:7" ht="18.75" thickBot="1" x14ac:dyDescent="0.3">
      <c r="A23" s="6" t="s">
        <v>90</v>
      </c>
      <c r="B23" s="20">
        <f>B12-B20</f>
        <v>3300044</v>
      </c>
      <c r="E23" s="47" t="s">
        <v>27</v>
      </c>
      <c r="F23" s="47"/>
    </row>
    <row r="24" spans="1:7" ht="18.75" thickTop="1" x14ac:dyDescent="0.25">
      <c r="A24" s="4"/>
      <c r="B24" s="11"/>
      <c r="C24" s="35"/>
      <c r="E24" s="41" t="s">
        <v>87</v>
      </c>
      <c r="F24" s="48">
        <f>F10/F19</f>
        <v>2.1280055575261095E-2</v>
      </c>
    </row>
    <row r="25" spans="1:7" x14ac:dyDescent="0.25">
      <c r="A25" s="6" t="s">
        <v>28</v>
      </c>
      <c r="B25" s="13">
        <v>1.5089999999999999E-2</v>
      </c>
      <c r="C25" s="11"/>
      <c r="E25" s="47"/>
      <c r="F25" s="47"/>
    </row>
    <row r="26" spans="1:7" x14ac:dyDescent="0.25">
      <c r="A26" s="6" t="s">
        <v>30</v>
      </c>
      <c r="B26" s="7">
        <v>35195741</v>
      </c>
      <c r="E26" s="41" t="s">
        <v>29</v>
      </c>
      <c r="F26" s="57">
        <f>'1222-B'!F21</f>
        <v>4.9565328956597231E-2</v>
      </c>
    </row>
    <row r="27" spans="1:7" x14ac:dyDescent="0.25">
      <c r="A27" s="6" t="s">
        <v>32</v>
      </c>
      <c r="B27" s="21">
        <v>-266384</v>
      </c>
      <c r="C27" s="13"/>
      <c r="E27" s="5" t="s">
        <v>31</v>
      </c>
      <c r="F27" s="80" t="s">
        <v>142</v>
      </c>
    </row>
    <row r="28" spans="1:7" x14ac:dyDescent="0.25">
      <c r="A28" s="6" t="s">
        <v>34</v>
      </c>
      <c r="B28" s="9"/>
      <c r="C28" s="7"/>
      <c r="D28" s="7"/>
      <c r="E28" s="5" t="s">
        <v>33</v>
      </c>
    </row>
    <row r="29" spans="1:7" ht="18.75" thickBot="1" x14ac:dyDescent="0.3">
      <c r="A29" s="6" t="s">
        <v>35</v>
      </c>
      <c r="B29" s="20">
        <f>B26+B27</f>
        <v>34929357</v>
      </c>
      <c r="C29" s="35"/>
      <c r="D29" s="7"/>
      <c r="E29" s="6" t="s">
        <v>91</v>
      </c>
      <c r="F29" s="57">
        <f>B23/B12</f>
        <v>8.6322147710344715E-2</v>
      </c>
    </row>
    <row r="30" spans="1:7" ht="18.75" thickTop="1" x14ac:dyDescent="0.25">
      <c r="A30" s="8"/>
      <c r="B30" s="15"/>
      <c r="C30" s="9"/>
    </row>
    <row r="31" spans="1:7" x14ac:dyDescent="0.25">
      <c r="C31" s="35"/>
      <c r="D31" s="7"/>
      <c r="E31" s="47" t="s">
        <v>36</v>
      </c>
      <c r="F31" s="47"/>
      <c r="G31" s="47"/>
    </row>
    <row r="32" spans="1:7" x14ac:dyDescent="0.25">
      <c r="A32" s="5" t="s">
        <v>37</v>
      </c>
      <c r="C32" s="15"/>
      <c r="D32" s="7"/>
      <c r="E32" s="47"/>
      <c r="F32" s="47"/>
      <c r="G32" s="47"/>
    </row>
    <row r="33" spans="1:7" x14ac:dyDescent="0.25">
      <c r="A33" s="6" t="s">
        <v>39</v>
      </c>
      <c r="B33" s="10">
        <v>670508.84</v>
      </c>
      <c r="C33" s="7"/>
      <c r="D33" s="7"/>
      <c r="E33" s="47" t="s">
        <v>38</v>
      </c>
      <c r="F33" s="47"/>
      <c r="G33" s="47"/>
    </row>
    <row r="34" spans="1:7" x14ac:dyDescent="0.25">
      <c r="A34" s="5" t="s">
        <v>41</v>
      </c>
      <c r="E34" s="41" t="s">
        <v>40</v>
      </c>
      <c r="F34" s="57">
        <f>1-F26</f>
        <v>0.95043467104340273</v>
      </c>
      <c r="G34" s="47"/>
    </row>
    <row r="35" spans="1:7" x14ac:dyDescent="0.25">
      <c r="A35" s="6" t="s">
        <v>43</v>
      </c>
      <c r="B35" s="19">
        <v>526070</v>
      </c>
      <c r="C35" s="10"/>
      <c r="E35" s="47" t="s">
        <v>42</v>
      </c>
      <c r="F35" s="47"/>
      <c r="G35" s="47"/>
    </row>
    <row r="36" spans="1:7" x14ac:dyDescent="0.25">
      <c r="A36" s="8"/>
      <c r="B36" s="9"/>
      <c r="E36" s="41" t="s">
        <v>86</v>
      </c>
      <c r="F36" s="48">
        <f>F16/F19</f>
        <v>2.5495327296998629E-2</v>
      </c>
      <c r="G36" s="47"/>
    </row>
    <row r="37" spans="1:7" x14ac:dyDescent="0.25">
      <c r="A37" s="6" t="s">
        <v>45</v>
      </c>
      <c r="C37" s="37"/>
      <c r="E37" s="41" t="s">
        <v>44</v>
      </c>
      <c r="F37" s="48">
        <f>F36/F34</f>
        <v>2.6824912930637771E-2</v>
      </c>
      <c r="G37" s="47"/>
    </row>
    <row r="38" spans="1:7" ht="18.75" thickBot="1" x14ac:dyDescent="0.3">
      <c r="A38" s="6" t="s">
        <v>46</v>
      </c>
      <c r="B38" s="18">
        <f>B33-B35</f>
        <v>144438.83999999997</v>
      </c>
      <c r="C38" s="9"/>
      <c r="E38" s="41" t="s">
        <v>89</v>
      </c>
      <c r="F38" s="49">
        <f>F37*100</f>
        <v>2.682491293063777</v>
      </c>
      <c r="G38" s="50" t="s">
        <v>76</v>
      </c>
    </row>
    <row r="39" spans="1:7" ht="18.75" thickTop="1" x14ac:dyDescent="0.25">
      <c r="E39" s="47"/>
      <c r="F39" s="47"/>
      <c r="G39" s="47"/>
    </row>
    <row r="40" spans="1:7" x14ac:dyDescent="0.25">
      <c r="A40" s="4"/>
      <c r="B40" s="11"/>
      <c r="C40" s="11"/>
    </row>
    <row r="41" spans="1:7" x14ac:dyDescent="0.25">
      <c r="A41" s="6" t="s">
        <v>67</v>
      </c>
      <c r="B41" s="38">
        <f>F38</f>
        <v>2.682491293063777</v>
      </c>
      <c r="C41" s="17" t="s">
        <v>76</v>
      </c>
      <c r="D41" s="22" t="s">
        <v>71</v>
      </c>
      <c r="E41" s="6"/>
      <c r="F41" s="81" t="s">
        <v>144</v>
      </c>
    </row>
    <row r="42" spans="1:7" x14ac:dyDescent="0.25">
      <c r="E42" s="22" t="s">
        <v>73</v>
      </c>
      <c r="F42" s="23">
        <v>44873</v>
      </c>
    </row>
    <row r="43" spans="1:7" x14ac:dyDescent="0.25">
      <c r="A43" s="4"/>
    </row>
    <row r="44" spans="1:7" x14ac:dyDescent="0.25">
      <c r="A44" s="6" t="s">
        <v>68</v>
      </c>
    </row>
    <row r="45" spans="1:7" x14ac:dyDescent="0.25">
      <c r="A45" s="16" t="s">
        <v>79</v>
      </c>
      <c r="E45" s="5" t="s">
        <v>80</v>
      </c>
    </row>
    <row r="46" spans="1:7" x14ac:dyDescent="0.25">
      <c r="A46" s="4"/>
    </row>
    <row r="47" spans="1:7" x14ac:dyDescent="0.25">
      <c r="A47" s="5" t="s">
        <v>47</v>
      </c>
      <c r="E47" s="5" t="s">
        <v>77</v>
      </c>
    </row>
  </sheetData>
  <pageMargins left="0.7" right="0.7" top="0.75" bottom="0.75" header="0.3" footer="0.3"/>
  <pageSetup scale="5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30860-5678-418D-A030-C852786482E2}">
  <sheetPr>
    <pageSetUpPr fitToPage="1"/>
  </sheetPr>
  <dimension ref="A1:J27"/>
  <sheetViews>
    <sheetView workbookViewId="0">
      <selection sqref="A1:XFD1048576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9.88671875" bestFit="1" customWidth="1"/>
  </cols>
  <sheetData>
    <row r="1" spans="1:10" ht="15.75" x14ac:dyDescent="0.25">
      <c r="A1" s="24"/>
      <c r="B1" s="24"/>
      <c r="C1" s="24"/>
      <c r="D1" s="24"/>
      <c r="E1" s="24"/>
      <c r="F1" s="24"/>
      <c r="G1" s="24"/>
      <c r="H1" s="24" t="s">
        <v>48</v>
      </c>
      <c r="I1" s="24"/>
    </row>
    <row r="2" spans="1:10" ht="15.75" x14ac:dyDescent="0.25">
      <c r="A2" s="24"/>
      <c r="B2" s="24"/>
      <c r="C2" s="24"/>
      <c r="D2" s="24"/>
      <c r="E2" s="24"/>
      <c r="F2" s="24"/>
      <c r="G2" s="24"/>
      <c r="H2" s="24" t="s">
        <v>49</v>
      </c>
      <c r="I2" s="24"/>
    </row>
    <row r="3" spans="1:10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15.75" x14ac:dyDescent="0.25">
      <c r="A5" s="24"/>
      <c r="B5" s="24"/>
      <c r="C5" s="24" t="s">
        <v>50</v>
      </c>
      <c r="D5" s="24"/>
      <c r="E5" s="24"/>
      <c r="F5" s="24"/>
      <c r="G5" s="24"/>
      <c r="H5" s="24"/>
      <c r="I5" s="24"/>
    </row>
    <row r="6" spans="1:10" ht="15.75" x14ac:dyDescent="0.25">
      <c r="A6" s="24"/>
      <c r="B6" s="24" t="s">
        <v>51</v>
      </c>
      <c r="C6" s="24"/>
      <c r="D6" s="24"/>
      <c r="E6" s="24"/>
      <c r="F6" s="24"/>
      <c r="G6" s="24"/>
      <c r="H6" s="24"/>
      <c r="I6" s="24"/>
    </row>
    <row r="7" spans="1:10" ht="15.75" x14ac:dyDescent="0.25">
      <c r="A7" s="24"/>
      <c r="B7" s="24" t="s">
        <v>52</v>
      </c>
      <c r="C7" s="24"/>
      <c r="D7" s="24"/>
      <c r="E7" s="24"/>
      <c r="F7" s="24"/>
      <c r="G7" s="24"/>
      <c r="H7" s="24"/>
      <c r="I7" s="24"/>
    </row>
    <row r="8" spans="1:10" ht="15.75" x14ac:dyDescent="0.25">
      <c r="A8" s="24"/>
      <c r="B8" s="24"/>
      <c r="C8" s="2" t="s">
        <v>75</v>
      </c>
      <c r="D8" s="82" t="s">
        <v>143</v>
      </c>
      <c r="E8" s="24"/>
      <c r="F8" s="24"/>
      <c r="G8" s="24"/>
      <c r="H8" s="24"/>
      <c r="I8" s="24"/>
    </row>
    <row r="9" spans="1:10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10" ht="15.75" x14ac:dyDescent="0.25">
      <c r="A10" s="24"/>
      <c r="B10" s="26" t="s">
        <v>53</v>
      </c>
      <c r="C10" s="24"/>
      <c r="D10" s="26" t="s">
        <v>54</v>
      </c>
      <c r="E10" s="24"/>
      <c r="F10" s="24" t="s">
        <v>55</v>
      </c>
      <c r="G10" s="24"/>
      <c r="H10" s="26" t="s">
        <v>56</v>
      </c>
      <c r="I10" s="24"/>
    </row>
    <row r="11" spans="1:10" ht="15.75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0" ht="15.75" x14ac:dyDescent="0.25">
      <c r="A12" s="24"/>
      <c r="B12" s="25" t="s">
        <v>57</v>
      </c>
      <c r="C12" s="24"/>
      <c r="D12" s="27" t="s">
        <v>1</v>
      </c>
      <c r="E12" s="24"/>
      <c r="F12" s="25" t="s">
        <v>58</v>
      </c>
      <c r="G12" s="24"/>
      <c r="H12" s="25" t="s">
        <v>59</v>
      </c>
      <c r="I12" s="24"/>
    </row>
    <row r="13" spans="1:10" ht="15.75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10" ht="15.75" x14ac:dyDescent="0.25">
      <c r="A14" s="2" t="s">
        <v>60</v>
      </c>
      <c r="B14" s="28">
        <v>518988764</v>
      </c>
      <c r="C14" s="24"/>
      <c r="D14" s="28">
        <v>495039568</v>
      </c>
      <c r="E14" s="24"/>
      <c r="F14" s="24"/>
      <c r="G14" s="24"/>
      <c r="H14" s="28">
        <f>B14-D14</f>
        <v>23949196</v>
      </c>
      <c r="I14" s="24"/>
      <c r="J14" s="39"/>
    </row>
    <row r="15" spans="1:10" ht="15.75" x14ac:dyDescent="0.25">
      <c r="A15" s="2" t="s">
        <v>61</v>
      </c>
      <c r="B15" s="28">
        <v>37257488</v>
      </c>
      <c r="C15" s="24"/>
      <c r="D15" s="28">
        <v>35780270</v>
      </c>
      <c r="E15" s="24"/>
      <c r="F15" s="24"/>
      <c r="G15" s="24"/>
      <c r="H15" s="28">
        <f t="shared" ref="H15:H16" si="0">B15-D15</f>
        <v>1477218</v>
      </c>
      <c r="I15" s="24"/>
    </row>
    <row r="16" spans="1:10" ht="15.75" x14ac:dyDescent="0.25">
      <c r="A16" s="2" t="s">
        <v>62</v>
      </c>
      <c r="B16" s="29">
        <v>38229401</v>
      </c>
      <c r="C16" s="24"/>
      <c r="D16" s="29">
        <v>34929357</v>
      </c>
      <c r="E16" s="24"/>
      <c r="F16" s="24"/>
      <c r="G16" s="24"/>
      <c r="H16" s="28">
        <f t="shared" si="0"/>
        <v>3300044</v>
      </c>
      <c r="I16" s="24"/>
    </row>
    <row r="17" spans="1:9" ht="16.5" thickBot="1" x14ac:dyDescent="0.3">
      <c r="A17" s="2" t="s">
        <v>63</v>
      </c>
      <c r="B17" s="30">
        <f>B14-B15+B16</f>
        <v>519960677</v>
      </c>
      <c r="C17" s="24"/>
      <c r="D17" s="30">
        <f>D14-D15+D16</f>
        <v>494188655</v>
      </c>
      <c r="E17" s="24"/>
      <c r="F17" s="24"/>
      <c r="G17" s="24"/>
      <c r="H17" s="30">
        <f>B17-D17</f>
        <v>25772022</v>
      </c>
      <c r="I17" s="24"/>
    </row>
    <row r="18" spans="1:9" ht="16.5" thickTop="1" x14ac:dyDescent="0.25">
      <c r="A18" s="24"/>
      <c r="B18" s="31"/>
      <c r="C18" s="24"/>
      <c r="D18" s="31"/>
      <c r="E18" s="24"/>
      <c r="F18" s="24"/>
      <c r="G18" s="24"/>
      <c r="H18" s="31"/>
      <c r="I18" s="24"/>
    </row>
    <row r="19" spans="1:9" ht="15.75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32" t="s">
        <v>56</v>
      </c>
      <c r="B21" s="33">
        <f>H17</f>
        <v>25772022</v>
      </c>
      <c r="C21" s="2" t="s">
        <v>64</v>
      </c>
      <c r="D21" s="33">
        <f>B17</f>
        <v>519960677</v>
      </c>
      <c r="E21" s="34" t="s">
        <v>18</v>
      </c>
      <c r="F21" s="58">
        <f>H17/B17</f>
        <v>4.9565328956597231E-2</v>
      </c>
      <c r="G21" s="24" t="s">
        <v>65</v>
      </c>
      <c r="H21" s="24"/>
      <c r="I21" s="24"/>
    </row>
    <row r="22" spans="1:9" ht="15.75" x14ac:dyDescent="0.25">
      <c r="A22" s="24"/>
      <c r="B22" s="24"/>
      <c r="C22" s="24"/>
      <c r="D22" s="24"/>
      <c r="E22" s="24"/>
      <c r="F22" s="24"/>
      <c r="G22" s="24" t="s">
        <v>66</v>
      </c>
      <c r="H22" s="24"/>
      <c r="I22" s="24"/>
    </row>
    <row r="27" spans="1:9" x14ac:dyDescent="0.2">
      <c r="H27" s="1"/>
    </row>
  </sheetData>
  <pageMargins left="0.7" right="0.7" top="0.75" bottom="0.75" header="0.3" footer="0.3"/>
  <pageSetup scale="9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6CBE9-DB91-4029-9A23-E46D8A88BFDD}">
  <sheetPr>
    <pageSetUpPr fitToPage="1"/>
  </sheetPr>
  <dimension ref="A1:G47"/>
  <sheetViews>
    <sheetView topLeftCell="A19" zoomScale="75" zoomScaleNormal="75" workbookViewId="0">
      <selection activeCell="E35" sqref="E35"/>
    </sheetView>
  </sheetViews>
  <sheetFormatPr defaultRowHeight="18" x14ac:dyDescent="0.25"/>
  <cols>
    <col min="1" max="1" width="51.5546875" style="5" customWidth="1"/>
    <col min="2" max="2" width="16.77734375" style="5" customWidth="1"/>
    <col min="3" max="3" width="1.44140625" style="5" customWidth="1"/>
    <col min="4" max="4" width="12.5546875" style="5" customWidth="1"/>
    <col min="5" max="5" width="46.6640625" style="5" customWidth="1"/>
    <col min="6" max="6" width="20.77734375" style="5" bestFit="1" customWidth="1"/>
    <col min="7" max="7" width="2" style="5" bestFit="1" customWidth="1"/>
    <col min="8" max="12" width="8.88671875" style="5"/>
    <col min="13" max="13" width="10.77734375" style="5" bestFit="1" customWidth="1"/>
    <col min="14" max="14" width="15.21875" style="5" bestFit="1" customWidth="1"/>
    <col min="15" max="16384" width="8.88671875" style="5"/>
  </cols>
  <sheetData>
    <row r="1" spans="1:6" x14ac:dyDescent="0.25">
      <c r="A1" s="3" t="s">
        <v>14</v>
      </c>
      <c r="B1" s="4"/>
      <c r="C1" s="4"/>
      <c r="D1" s="4"/>
      <c r="E1" s="51"/>
      <c r="F1" s="14" t="s">
        <v>15</v>
      </c>
    </row>
    <row r="2" spans="1:6" ht="18.75" x14ac:dyDescent="0.3">
      <c r="A2" s="4"/>
      <c r="E2" s="40"/>
      <c r="F2" s="14" t="s">
        <v>16</v>
      </c>
    </row>
    <row r="3" spans="1:6" x14ac:dyDescent="0.25">
      <c r="A3" s="4"/>
    </row>
    <row r="4" spans="1:6" x14ac:dyDescent="0.25">
      <c r="A4" s="6" t="s">
        <v>69</v>
      </c>
      <c r="B4" s="6"/>
      <c r="C4" s="6"/>
      <c r="D4" s="6"/>
      <c r="E4" s="6" t="s">
        <v>72</v>
      </c>
      <c r="F4" s="6"/>
    </row>
    <row r="5" spans="1:6" ht="18.75" thickBot="1" x14ac:dyDescent="0.3">
      <c r="A5" s="43"/>
      <c r="B5" s="43"/>
      <c r="C5" s="43"/>
      <c r="D5" s="43"/>
      <c r="E5" s="43"/>
      <c r="F5" s="43"/>
    </row>
    <row r="6" spans="1:6" x14ac:dyDescent="0.25">
      <c r="A6" s="4"/>
    </row>
    <row r="7" spans="1:6" x14ac:dyDescent="0.25">
      <c r="A7" s="5" t="s">
        <v>70</v>
      </c>
      <c r="B7" s="79" t="s">
        <v>143</v>
      </c>
      <c r="E7" s="5" t="s">
        <v>78</v>
      </c>
      <c r="F7" s="79" t="s">
        <v>145</v>
      </c>
    </row>
    <row r="8" spans="1:6" x14ac:dyDescent="0.25">
      <c r="A8" s="4"/>
    </row>
    <row r="9" spans="1:6" x14ac:dyDescent="0.25">
      <c r="A9" s="6" t="s">
        <v>84</v>
      </c>
      <c r="B9" s="35"/>
      <c r="C9" s="35"/>
      <c r="E9" s="47" t="s">
        <v>17</v>
      </c>
      <c r="F9" s="47"/>
    </row>
    <row r="10" spans="1:6" ht="18.75" thickBot="1" x14ac:dyDescent="0.3">
      <c r="A10" s="41" t="s">
        <v>83</v>
      </c>
      <c r="B10" s="35">
        <v>34265606</v>
      </c>
      <c r="C10" s="35"/>
      <c r="E10" s="41" t="s">
        <v>19</v>
      </c>
      <c r="F10" s="53">
        <v>614969</v>
      </c>
    </row>
    <row r="11" spans="1:6" ht="18.75" thickTop="1" x14ac:dyDescent="0.25">
      <c r="A11" s="41" t="s">
        <v>81</v>
      </c>
      <c r="B11" s="44">
        <v>420788</v>
      </c>
      <c r="C11" s="35"/>
      <c r="E11" s="47"/>
      <c r="F11" s="54"/>
    </row>
    <row r="12" spans="1:6" x14ac:dyDescent="0.25">
      <c r="A12" s="41" t="s">
        <v>82</v>
      </c>
      <c r="B12" s="35">
        <f>SUM(B10:B11)</f>
        <v>34686394</v>
      </c>
      <c r="C12" s="35"/>
      <c r="E12" s="41" t="s">
        <v>21</v>
      </c>
      <c r="F12" s="55">
        <v>26675.74</v>
      </c>
    </row>
    <row r="13" spans="1:6" x14ac:dyDescent="0.25">
      <c r="A13" s="41"/>
      <c r="B13" s="35"/>
      <c r="C13" s="35"/>
      <c r="E13" s="47" t="s">
        <v>23</v>
      </c>
      <c r="F13" s="56"/>
    </row>
    <row r="14" spans="1:6" x14ac:dyDescent="0.25">
      <c r="A14" s="41"/>
      <c r="B14" s="35"/>
      <c r="C14" s="35"/>
      <c r="E14" s="47"/>
      <c r="F14" s="54"/>
    </row>
    <row r="15" spans="1:6" x14ac:dyDescent="0.25">
      <c r="A15" s="42"/>
      <c r="B15" s="15"/>
      <c r="C15" s="9"/>
      <c r="E15" s="47" t="s">
        <v>25</v>
      </c>
      <c r="F15" s="47"/>
    </row>
    <row r="16" spans="1:6" ht="18.75" thickBot="1" x14ac:dyDescent="0.3">
      <c r="A16" s="4"/>
      <c r="B16" s="12"/>
      <c r="E16" s="41" t="s">
        <v>88</v>
      </c>
      <c r="F16" s="53">
        <f>SUM(F10:F14)</f>
        <v>641644.74</v>
      </c>
    </row>
    <row r="17" spans="1:7" ht="18.75" thickTop="1" x14ac:dyDescent="0.25">
      <c r="A17" s="6" t="s">
        <v>20</v>
      </c>
      <c r="B17" s="12">
        <v>34958854</v>
      </c>
      <c r="C17" s="12"/>
      <c r="E17" s="47"/>
      <c r="F17" s="47"/>
    </row>
    <row r="18" spans="1:7" x14ac:dyDescent="0.25">
      <c r="A18" s="5" t="s">
        <v>22</v>
      </c>
      <c r="B18" s="45">
        <v>0</v>
      </c>
      <c r="C18" s="36"/>
      <c r="E18" s="41" t="s">
        <v>85</v>
      </c>
      <c r="F18" s="47"/>
    </row>
    <row r="19" spans="1:7" x14ac:dyDescent="0.25">
      <c r="A19" s="4"/>
      <c r="B19" s="15"/>
      <c r="C19" s="11"/>
      <c r="E19" s="41" t="s">
        <v>83</v>
      </c>
      <c r="F19" s="46">
        <v>40432004</v>
      </c>
    </row>
    <row r="20" spans="1:7" ht="18.75" thickBot="1" x14ac:dyDescent="0.3">
      <c r="A20" s="6" t="s">
        <v>24</v>
      </c>
      <c r="B20" s="20">
        <f>B17+B18</f>
        <v>34958854</v>
      </c>
      <c r="C20" s="35"/>
      <c r="E20" s="41" t="s">
        <v>81</v>
      </c>
      <c r="F20" s="52">
        <v>405165</v>
      </c>
    </row>
    <row r="21" spans="1:7" ht="18.75" thickTop="1" x14ac:dyDescent="0.25">
      <c r="A21" s="6"/>
      <c r="B21" s="35"/>
      <c r="C21" s="35"/>
      <c r="E21" s="41" t="s">
        <v>82</v>
      </c>
      <c r="F21" s="46">
        <f>F19+F20</f>
        <v>40837169</v>
      </c>
    </row>
    <row r="22" spans="1:7" x14ac:dyDescent="0.25">
      <c r="A22" s="5" t="s">
        <v>26</v>
      </c>
      <c r="C22" s="9"/>
      <c r="E22" s="47"/>
      <c r="F22" s="47"/>
    </row>
    <row r="23" spans="1:7" ht="18.75" thickBot="1" x14ac:dyDescent="0.3">
      <c r="A23" s="6" t="s">
        <v>90</v>
      </c>
      <c r="B23" s="20">
        <f>B12-B20</f>
        <v>-272460</v>
      </c>
      <c r="E23" s="47" t="s">
        <v>27</v>
      </c>
      <c r="F23" s="47"/>
    </row>
    <row r="24" spans="1:7" ht="18.75" thickTop="1" x14ac:dyDescent="0.25">
      <c r="A24" s="4"/>
      <c r="B24" s="11"/>
      <c r="C24" s="35"/>
      <c r="E24" s="41" t="s">
        <v>87</v>
      </c>
      <c r="F24" s="48">
        <f>F10/F19</f>
        <v>1.5209955954693712E-2</v>
      </c>
    </row>
    <row r="25" spans="1:7" x14ac:dyDescent="0.25">
      <c r="A25" s="6" t="s">
        <v>28</v>
      </c>
      <c r="B25" s="13">
        <v>2.3120000000000002E-2</v>
      </c>
      <c r="C25" s="11"/>
      <c r="E25" s="47"/>
      <c r="F25" s="47"/>
    </row>
    <row r="26" spans="1:7" x14ac:dyDescent="0.25">
      <c r="A26" s="6" t="s">
        <v>30</v>
      </c>
      <c r="B26" s="7">
        <v>34959319</v>
      </c>
      <c r="E26" s="41" t="s">
        <v>29</v>
      </c>
      <c r="F26" s="57">
        <f>'0123-B'!F21</f>
        <v>5.0283668864834839E-2</v>
      </c>
    </row>
    <row r="27" spans="1:7" x14ac:dyDescent="0.25">
      <c r="A27" s="6" t="s">
        <v>32</v>
      </c>
      <c r="B27" s="21">
        <v>-465</v>
      </c>
      <c r="C27" s="13"/>
      <c r="E27" s="5" t="s">
        <v>31</v>
      </c>
      <c r="F27" s="80" t="s">
        <v>143</v>
      </c>
    </row>
    <row r="28" spans="1:7" x14ac:dyDescent="0.25">
      <c r="A28" s="6" t="s">
        <v>34</v>
      </c>
      <c r="B28" s="9"/>
      <c r="C28" s="7"/>
      <c r="D28" s="7"/>
      <c r="E28" s="5" t="s">
        <v>33</v>
      </c>
    </row>
    <row r="29" spans="1:7" ht="18.75" thickBot="1" x14ac:dyDescent="0.3">
      <c r="A29" s="6" t="s">
        <v>35</v>
      </c>
      <c r="B29" s="20">
        <f>B26+B27</f>
        <v>34958854</v>
      </c>
      <c r="C29" s="35"/>
      <c r="D29" s="7"/>
      <c r="E29" s="6" t="s">
        <v>91</v>
      </c>
      <c r="F29" s="57">
        <f>B23/B12</f>
        <v>-7.8549531554072752E-3</v>
      </c>
    </row>
    <row r="30" spans="1:7" ht="18.75" thickTop="1" x14ac:dyDescent="0.25">
      <c r="A30" s="8"/>
      <c r="B30" s="15"/>
      <c r="C30" s="9"/>
    </row>
    <row r="31" spans="1:7" x14ac:dyDescent="0.25">
      <c r="C31" s="35"/>
      <c r="D31" s="7"/>
      <c r="E31" s="47" t="s">
        <v>36</v>
      </c>
      <c r="F31" s="47"/>
      <c r="G31" s="47"/>
    </row>
    <row r="32" spans="1:7" x14ac:dyDescent="0.25">
      <c r="A32" s="5" t="s">
        <v>37</v>
      </c>
      <c r="C32" s="15"/>
      <c r="D32" s="7"/>
      <c r="E32" s="47"/>
      <c r="F32" s="47"/>
      <c r="G32" s="47"/>
    </row>
    <row r="33" spans="1:7" x14ac:dyDescent="0.25">
      <c r="A33" s="6" t="s">
        <v>39</v>
      </c>
      <c r="B33" s="10">
        <v>833556.67</v>
      </c>
      <c r="C33" s="7"/>
      <c r="D33" s="7"/>
      <c r="E33" s="47" t="s">
        <v>38</v>
      </c>
      <c r="F33" s="47"/>
      <c r="G33" s="47"/>
    </row>
    <row r="34" spans="1:7" x14ac:dyDescent="0.25">
      <c r="A34" s="5" t="s">
        <v>41</v>
      </c>
      <c r="E34" s="41" t="s">
        <v>40</v>
      </c>
      <c r="F34" s="57">
        <f>1-F26</f>
        <v>0.94971633113516518</v>
      </c>
      <c r="G34" s="47"/>
    </row>
    <row r="35" spans="1:7" x14ac:dyDescent="0.25">
      <c r="A35" s="6" t="s">
        <v>43</v>
      </c>
      <c r="B35" s="19">
        <v>806880.93</v>
      </c>
      <c r="C35" s="10"/>
      <c r="E35" s="47" t="s">
        <v>42</v>
      </c>
      <c r="F35" s="47"/>
      <c r="G35" s="47"/>
    </row>
    <row r="36" spans="1:7" x14ac:dyDescent="0.25">
      <c r="A36" s="8"/>
      <c r="B36" s="9"/>
      <c r="E36" s="41" t="s">
        <v>86</v>
      </c>
      <c r="F36" s="48">
        <f>F16/F19</f>
        <v>1.586972389496202E-2</v>
      </c>
      <c r="G36" s="47"/>
    </row>
    <row r="37" spans="1:7" x14ac:dyDescent="0.25">
      <c r="A37" s="6" t="s">
        <v>45</v>
      </c>
      <c r="C37" s="37"/>
      <c r="E37" s="41" t="s">
        <v>44</v>
      </c>
      <c r="F37" s="48">
        <f>F36/F34</f>
        <v>1.6709962095727525E-2</v>
      </c>
      <c r="G37" s="47"/>
    </row>
    <row r="38" spans="1:7" ht="18.75" thickBot="1" x14ac:dyDescent="0.3">
      <c r="A38" s="6" t="s">
        <v>46</v>
      </c>
      <c r="B38" s="18">
        <f>B33-B35</f>
        <v>26675.739999999991</v>
      </c>
      <c r="C38" s="9"/>
      <c r="E38" s="41" t="s">
        <v>89</v>
      </c>
      <c r="F38" s="49">
        <f>F37*100</f>
        <v>1.6709962095727524</v>
      </c>
      <c r="G38" s="50" t="s">
        <v>76</v>
      </c>
    </row>
    <row r="39" spans="1:7" ht="18.75" thickTop="1" x14ac:dyDescent="0.25">
      <c r="E39" s="47"/>
      <c r="F39" s="47"/>
      <c r="G39" s="47"/>
    </row>
    <row r="40" spans="1:7" x14ac:dyDescent="0.25">
      <c r="A40" s="4"/>
      <c r="B40" s="11"/>
      <c r="C40" s="11"/>
    </row>
    <row r="41" spans="1:7" x14ac:dyDescent="0.25">
      <c r="A41" s="6" t="s">
        <v>67</v>
      </c>
      <c r="B41" s="38">
        <f>F38</f>
        <v>1.6709962095727524</v>
      </c>
      <c r="C41" s="17" t="s">
        <v>76</v>
      </c>
      <c r="D41" s="22" t="s">
        <v>71</v>
      </c>
      <c r="E41" s="6"/>
      <c r="F41" s="81" t="s">
        <v>146</v>
      </c>
    </row>
    <row r="42" spans="1:7" x14ac:dyDescent="0.25">
      <c r="E42" s="22" t="s">
        <v>73</v>
      </c>
      <c r="F42" s="23">
        <v>44904</v>
      </c>
    </row>
    <row r="43" spans="1:7" x14ac:dyDescent="0.25">
      <c r="A43" s="4"/>
    </row>
    <row r="44" spans="1:7" x14ac:dyDescent="0.25">
      <c r="A44" s="6" t="s">
        <v>68</v>
      </c>
    </row>
    <row r="45" spans="1:7" x14ac:dyDescent="0.25">
      <c r="A45" s="16" t="s">
        <v>79</v>
      </c>
      <c r="E45" s="5" t="s">
        <v>80</v>
      </c>
    </row>
    <row r="46" spans="1:7" x14ac:dyDescent="0.25">
      <c r="A46" s="4"/>
    </row>
    <row r="47" spans="1:7" x14ac:dyDescent="0.25">
      <c r="A47" s="5" t="s">
        <v>47</v>
      </c>
      <c r="E47" s="5" t="s">
        <v>77</v>
      </c>
    </row>
  </sheetData>
  <pageMargins left="0.7" right="0.7" top="0.75" bottom="0.75" header="0.3" footer="0.3"/>
  <pageSetup scale="5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5FCE7-C84A-482B-B5A4-A9D468A092F1}">
  <sheetPr>
    <pageSetUpPr fitToPage="1"/>
  </sheetPr>
  <dimension ref="A1:J27"/>
  <sheetViews>
    <sheetView workbookViewId="0"/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9.88671875" bestFit="1" customWidth="1"/>
  </cols>
  <sheetData>
    <row r="1" spans="1:10" ht="15.75" x14ac:dyDescent="0.25">
      <c r="A1" s="24"/>
      <c r="B1" s="24"/>
      <c r="C1" s="24"/>
      <c r="D1" s="24"/>
      <c r="E1" s="24"/>
      <c r="F1" s="24"/>
      <c r="G1" s="24"/>
      <c r="H1" s="24" t="s">
        <v>48</v>
      </c>
      <c r="I1" s="24"/>
    </row>
    <row r="2" spans="1:10" ht="15.75" x14ac:dyDescent="0.25">
      <c r="A2" s="24"/>
      <c r="B2" s="24"/>
      <c r="C2" s="24"/>
      <c r="D2" s="24"/>
      <c r="E2" s="24"/>
      <c r="F2" s="24"/>
      <c r="G2" s="24"/>
      <c r="H2" s="24" t="s">
        <v>49</v>
      </c>
      <c r="I2" s="24"/>
    </row>
    <row r="3" spans="1:10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15.75" x14ac:dyDescent="0.25">
      <c r="A5" s="24"/>
      <c r="B5" s="24"/>
      <c r="C5" s="24" t="s">
        <v>50</v>
      </c>
      <c r="D5" s="24"/>
      <c r="E5" s="24"/>
      <c r="F5" s="24"/>
      <c r="G5" s="24"/>
      <c r="H5" s="24"/>
      <c r="I5" s="24"/>
    </row>
    <row r="6" spans="1:10" ht="15.75" x14ac:dyDescent="0.25">
      <c r="A6" s="24"/>
      <c r="B6" s="24" t="s">
        <v>51</v>
      </c>
      <c r="C6" s="24"/>
      <c r="D6" s="24"/>
      <c r="E6" s="24"/>
      <c r="F6" s="24"/>
      <c r="G6" s="24"/>
      <c r="H6" s="24"/>
      <c r="I6" s="24"/>
    </row>
    <row r="7" spans="1:10" ht="15.75" x14ac:dyDescent="0.25">
      <c r="A7" s="24"/>
      <c r="B7" s="24" t="s">
        <v>52</v>
      </c>
      <c r="C7" s="24"/>
      <c r="D7" s="24"/>
      <c r="E7" s="24"/>
      <c r="F7" s="24"/>
      <c r="G7" s="24"/>
      <c r="H7" s="24"/>
      <c r="I7" s="24"/>
    </row>
    <row r="8" spans="1:10" ht="15.75" x14ac:dyDescent="0.25">
      <c r="A8" s="24"/>
      <c r="B8" s="24"/>
      <c r="C8" s="2" t="s">
        <v>75</v>
      </c>
      <c r="D8" s="82" t="s">
        <v>145</v>
      </c>
      <c r="E8" s="24"/>
      <c r="F8" s="24"/>
      <c r="G8" s="24"/>
      <c r="H8" s="24"/>
      <c r="I8" s="24"/>
    </row>
    <row r="9" spans="1:10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10" ht="15.75" x14ac:dyDescent="0.25">
      <c r="A10" s="24"/>
      <c r="B10" s="26" t="s">
        <v>53</v>
      </c>
      <c r="C10" s="24"/>
      <c r="D10" s="26" t="s">
        <v>54</v>
      </c>
      <c r="E10" s="24"/>
      <c r="F10" s="24" t="s">
        <v>55</v>
      </c>
      <c r="G10" s="24"/>
      <c r="H10" s="26" t="s">
        <v>56</v>
      </c>
      <c r="I10" s="24"/>
    </row>
    <row r="11" spans="1:10" ht="15.75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0" ht="15.75" x14ac:dyDescent="0.25">
      <c r="A12" s="24"/>
      <c r="B12" s="25" t="s">
        <v>57</v>
      </c>
      <c r="C12" s="24"/>
      <c r="D12" s="27" t="s">
        <v>1</v>
      </c>
      <c r="E12" s="24"/>
      <c r="F12" s="25" t="s">
        <v>58</v>
      </c>
      <c r="G12" s="24"/>
      <c r="H12" s="25" t="s">
        <v>59</v>
      </c>
      <c r="I12" s="24"/>
    </row>
    <row r="13" spans="1:10" ht="15.75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10" ht="15.75" x14ac:dyDescent="0.25">
      <c r="A14" s="2" t="s">
        <v>60</v>
      </c>
      <c r="B14" s="28">
        <v>519960677</v>
      </c>
      <c r="C14" s="24"/>
      <c r="D14" s="28">
        <v>494188655</v>
      </c>
      <c r="E14" s="24"/>
      <c r="F14" s="24"/>
      <c r="G14" s="24"/>
      <c r="H14" s="28">
        <f>B14-D14</f>
        <v>25772022</v>
      </c>
      <c r="I14" s="24"/>
      <c r="J14" s="39"/>
    </row>
    <row r="15" spans="1:10" ht="15.75" x14ac:dyDescent="0.25">
      <c r="A15" s="2" t="s">
        <v>61</v>
      </c>
      <c r="B15" s="28">
        <v>35576534</v>
      </c>
      <c r="C15" s="24"/>
      <c r="D15" s="28">
        <v>36177743</v>
      </c>
      <c r="E15" s="24"/>
      <c r="F15" s="24"/>
      <c r="G15" s="24"/>
      <c r="H15" s="28">
        <f t="shared" ref="H15:H16" si="0">B15-D15</f>
        <v>-601209</v>
      </c>
      <c r="I15" s="24"/>
    </row>
    <row r="16" spans="1:10" ht="15.75" x14ac:dyDescent="0.25">
      <c r="A16" s="2" t="s">
        <v>62</v>
      </c>
      <c r="B16" s="29">
        <v>34686394</v>
      </c>
      <c r="C16" s="24"/>
      <c r="D16" s="29">
        <v>34958854</v>
      </c>
      <c r="E16" s="24"/>
      <c r="F16" s="24"/>
      <c r="G16" s="24"/>
      <c r="H16" s="28">
        <f t="shared" si="0"/>
        <v>-272460</v>
      </c>
      <c r="I16" s="24"/>
    </row>
    <row r="17" spans="1:9" ht="16.5" thickBot="1" x14ac:dyDescent="0.3">
      <c r="A17" s="2" t="s">
        <v>63</v>
      </c>
      <c r="B17" s="30">
        <f>B14-B15+B16</f>
        <v>519070537</v>
      </c>
      <c r="C17" s="24"/>
      <c r="D17" s="30">
        <f>D14-D15+D16</f>
        <v>492969766</v>
      </c>
      <c r="E17" s="24"/>
      <c r="F17" s="24"/>
      <c r="G17" s="24"/>
      <c r="H17" s="30">
        <f>B17-D17</f>
        <v>26100771</v>
      </c>
      <c r="I17" s="24"/>
    </row>
    <row r="18" spans="1:9" ht="16.5" thickTop="1" x14ac:dyDescent="0.25">
      <c r="A18" s="24"/>
      <c r="B18" s="31"/>
      <c r="C18" s="24"/>
      <c r="D18" s="31"/>
      <c r="E18" s="24"/>
      <c r="F18" s="24"/>
      <c r="G18" s="24"/>
      <c r="H18" s="31"/>
      <c r="I18" s="24"/>
    </row>
    <row r="19" spans="1:9" ht="15.75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32" t="s">
        <v>56</v>
      </c>
      <c r="B21" s="33">
        <f>H17</f>
        <v>26100771</v>
      </c>
      <c r="C21" s="2" t="s">
        <v>64</v>
      </c>
      <c r="D21" s="33">
        <f>B17</f>
        <v>519070537</v>
      </c>
      <c r="E21" s="34" t="s">
        <v>18</v>
      </c>
      <c r="F21" s="58">
        <f>H17/B17</f>
        <v>5.0283668864834839E-2</v>
      </c>
      <c r="G21" s="24" t="s">
        <v>65</v>
      </c>
      <c r="H21" s="24"/>
      <c r="I21" s="24"/>
    </row>
    <row r="22" spans="1:9" ht="15.75" x14ac:dyDescent="0.25">
      <c r="A22" s="24"/>
      <c r="B22" s="24"/>
      <c r="C22" s="24"/>
      <c r="D22" s="24"/>
      <c r="E22" s="24"/>
      <c r="F22" s="24"/>
      <c r="G22" s="24" t="s">
        <v>66</v>
      </c>
      <c r="H22" s="24"/>
      <c r="I22" s="24"/>
    </row>
    <row r="27" spans="1:9" x14ac:dyDescent="0.2">
      <c r="H27" s="1"/>
    </row>
  </sheetData>
  <pageMargins left="0.7" right="0.7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DE79D-0E23-4816-92CE-B6406FBF8D74}">
  <sheetPr>
    <pageSetUpPr fitToPage="1"/>
  </sheetPr>
  <dimension ref="A1:J27"/>
  <sheetViews>
    <sheetView workbookViewId="0">
      <selection sqref="A1:XFD1048576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7.88671875" customWidth="1"/>
    <col min="7" max="7" width="5.6640625" customWidth="1"/>
    <col min="8" max="8" width="13.21875" bestFit="1" customWidth="1"/>
    <col min="9" max="9" width="12.21875" customWidth="1"/>
    <col min="10" max="10" width="9.88671875" bestFit="1" customWidth="1"/>
  </cols>
  <sheetData>
    <row r="1" spans="1:10" ht="15.75" x14ac:dyDescent="0.25">
      <c r="A1" s="24"/>
      <c r="B1" s="24"/>
      <c r="C1" s="24"/>
      <c r="D1" s="24"/>
      <c r="E1" s="24"/>
      <c r="F1" s="24"/>
      <c r="G1" s="24"/>
      <c r="H1" s="24" t="s">
        <v>48</v>
      </c>
      <c r="I1" s="24"/>
    </row>
    <row r="2" spans="1:10" ht="15.75" x14ac:dyDescent="0.25">
      <c r="A2" s="24"/>
      <c r="B2" s="24"/>
      <c r="C2" s="24"/>
      <c r="D2" s="24"/>
      <c r="E2" s="24"/>
      <c r="F2" s="24"/>
      <c r="G2" s="24"/>
      <c r="H2" s="24" t="s">
        <v>49</v>
      </c>
      <c r="I2" s="24"/>
    </row>
    <row r="3" spans="1:10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15.75" x14ac:dyDescent="0.25">
      <c r="A5" s="24"/>
      <c r="B5" s="24"/>
      <c r="C5" s="24" t="s">
        <v>50</v>
      </c>
      <c r="D5" s="24"/>
      <c r="E5" s="24"/>
      <c r="F5" s="24"/>
      <c r="G5" s="24"/>
      <c r="H5" s="24"/>
      <c r="I5" s="24"/>
    </row>
    <row r="6" spans="1:10" ht="15.75" x14ac:dyDescent="0.25">
      <c r="A6" s="24"/>
      <c r="B6" s="24" t="s">
        <v>51</v>
      </c>
      <c r="C6" s="24"/>
      <c r="D6" s="24"/>
      <c r="E6" s="24"/>
      <c r="F6" s="24"/>
      <c r="G6" s="24"/>
      <c r="H6" s="24"/>
      <c r="I6" s="24"/>
    </row>
    <row r="7" spans="1:10" ht="15.75" x14ac:dyDescent="0.25">
      <c r="A7" s="24"/>
      <c r="B7" s="24" t="s">
        <v>52</v>
      </c>
      <c r="C7" s="24"/>
      <c r="D7" s="24"/>
      <c r="E7" s="24"/>
      <c r="F7" s="24"/>
      <c r="G7" s="24"/>
      <c r="H7" s="24"/>
      <c r="I7" s="24"/>
    </row>
    <row r="8" spans="1:10" ht="15.75" x14ac:dyDescent="0.25">
      <c r="A8" s="24"/>
      <c r="B8" s="24"/>
      <c r="C8" s="2" t="s">
        <v>75</v>
      </c>
      <c r="D8" s="82" t="s">
        <v>103</v>
      </c>
      <c r="E8" s="24"/>
      <c r="F8" s="24"/>
      <c r="G8" s="24"/>
      <c r="H8" s="24"/>
      <c r="I8" s="24"/>
    </row>
    <row r="9" spans="1:10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10" ht="15.75" x14ac:dyDescent="0.25">
      <c r="A10" s="24"/>
      <c r="B10" s="26" t="s">
        <v>53</v>
      </c>
      <c r="C10" s="24"/>
      <c r="D10" s="26" t="s">
        <v>54</v>
      </c>
      <c r="E10" s="24"/>
      <c r="F10" s="24" t="s">
        <v>55</v>
      </c>
      <c r="G10" s="24"/>
      <c r="H10" s="26" t="s">
        <v>56</v>
      </c>
      <c r="I10" s="24"/>
    </row>
    <row r="11" spans="1:10" ht="15.75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0" ht="15.75" x14ac:dyDescent="0.25">
      <c r="A12" s="24"/>
      <c r="B12" s="25" t="s">
        <v>57</v>
      </c>
      <c r="C12" s="24"/>
      <c r="D12" s="27" t="s">
        <v>1</v>
      </c>
      <c r="E12" s="24"/>
      <c r="F12" s="25" t="s">
        <v>58</v>
      </c>
      <c r="G12" s="24"/>
      <c r="H12" s="25" t="s">
        <v>59</v>
      </c>
      <c r="I12" s="24"/>
    </row>
    <row r="13" spans="1:10" ht="15.75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10" ht="15.75" x14ac:dyDescent="0.25">
      <c r="A14" s="2" t="s">
        <v>60</v>
      </c>
      <c r="B14" s="28">
        <v>489293069</v>
      </c>
      <c r="C14" s="24"/>
      <c r="D14" s="28">
        <v>464839965</v>
      </c>
      <c r="E14" s="24"/>
      <c r="F14" s="24"/>
      <c r="G14" s="24"/>
      <c r="H14" s="28">
        <f>B14-D14</f>
        <v>24453104</v>
      </c>
      <c r="I14" s="24"/>
      <c r="J14" s="39"/>
    </row>
    <row r="15" spans="1:10" ht="15.75" x14ac:dyDescent="0.25">
      <c r="A15" s="2" t="s">
        <v>61</v>
      </c>
      <c r="B15" s="28">
        <v>45618923</v>
      </c>
      <c r="C15" s="24"/>
      <c r="D15" s="28">
        <v>42934119</v>
      </c>
      <c r="E15" s="24"/>
      <c r="F15" s="24"/>
      <c r="G15" s="24"/>
      <c r="H15" s="28">
        <f t="shared" ref="H15:H16" si="0">B15-D15</f>
        <v>2684804</v>
      </c>
      <c r="I15" s="24"/>
    </row>
    <row r="16" spans="1:10" ht="15.75" x14ac:dyDescent="0.25">
      <c r="A16" s="2" t="s">
        <v>62</v>
      </c>
      <c r="B16" s="29">
        <v>50881204</v>
      </c>
      <c r="C16" s="24"/>
      <c r="D16" s="29">
        <v>51647171</v>
      </c>
      <c r="E16" s="24"/>
      <c r="F16" s="24"/>
      <c r="G16" s="24"/>
      <c r="H16" s="28">
        <f t="shared" si="0"/>
        <v>-765967</v>
      </c>
      <c r="I16" s="24"/>
    </row>
    <row r="17" spans="1:9" ht="16.5" thickBot="1" x14ac:dyDescent="0.3">
      <c r="A17" s="2" t="s">
        <v>63</v>
      </c>
      <c r="B17" s="30">
        <f>B14-B15+B16</f>
        <v>494555350</v>
      </c>
      <c r="C17" s="24"/>
      <c r="D17" s="30">
        <f>D14-D15+D16</f>
        <v>473553017</v>
      </c>
      <c r="E17" s="24"/>
      <c r="F17" s="24"/>
      <c r="G17" s="24"/>
      <c r="H17" s="30">
        <f>B17-D17</f>
        <v>21002333</v>
      </c>
      <c r="I17" s="24"/>
    </row>
    <row r="18" spans="1:9" ht="16.5" thickTop="1" x14ac:dyDescent="0.25">
      <c r="A18" s="24"/>
      <c r="B18" s="31"/>
      <c r="C18" s="24"/>
      <c r="D18" s="31"/>
      <c r="E18" s="24"/>
      <c r="F18" s="24"/>
      <c r="G18" s="24"/>
      <c r="H18" s="31"/>
      <c r="I18" s="24"/>
    </row>
    <row r="19" spans="1:9" ht="15.75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32" t="s">
        <v>56</v>
      </c>
      <c r="B21" s="33">
        <f>H17</f>
        <v>21002333</v>
      </c>
      <c r="C21" s="2" t="s">
        <v>64</v>
      </c>
      <c r="D21" s="33">
        <f>B17</f>
        <v>494555350</v>
      </c>
      <c r="E21" s="34" t="s">
        <v>18</v>
      </c>
      <c r="F21" s="58">
        <f>H17/B17</f>
        <v>4.2467103024969803E-2</v>
      </c>
      <c r="G21" s="24" t="s">
        <v>65</v>
      </c>
      <c r="H21" s="24"/>
      <c r="I21" s="24"/>
    </row>
    <row r="22" spans="1:9" ht="15.75" x14ac:dyDescent="0.25">
      <c r="A22" s="24"/>
      <c r="B22" s="24"/>
      <c r="C22" s="24"/>
      <c r="D22" s="24"/>
      <c r="E22" s="24"/>
      <c r="F22" s="24"/>
      <c r="G22" s="24" t="s">
        <v>66</v>
      </c>
      <c r="H22" s="24"/>
      <c r="I22" s="24"/>
    </row>
    <row r="27" spans="1:9" x14ac:dyDescent="0.2">
      <c r="H27" s="1"/>
    </row>
  </sheetData>
  <pageMargins left="0.7" right="0.7" top="0.75" bottom="0.75" header="0.3" footer="0.3"/>
  <pageSetup scale="9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A52CE-672C-4BF0-B4D9-31E059738882}">
  <sheetPr>
    <pageSetUpPr fitToPage="1"/>
  </sheetPr>
  <dimension ref="A1:G47"/>
  <sheetViews>
    <sheetView topLeftCell="A10" zoomScale="75" zoomScaleNormal="75" workbookViewId="0">
      <selection activeCell="F26" sqref="F26"/>
    </sheetView>
  </sheetViews>
  <sheetFormatPr defaultRowHeight="18" x14ac:dyDescent="0.25"/>
  <cols>
    <col min="1" max="1" width="51.5546875" style="5" customWidth="1"/>
    <col min="2" max="2" width="16.77734375" style="5" customWidth="1"/>
    <col min="3" max="3" width="1.44140625" style="5" customWidth="1"/>
    <col min="4" max="4" width="12.5546875" style="5" customWidth="1"/>
    <col min="5" max="5" width="46.6640625" style="5" customWidth="1"/>
    <col min="6" max="6" width="20.77734375" style="5" bestFit="1" customWidth="1"/>
    <col min="7" max="7" width="2" style="5" bestFit="1" customWidth="1"/>
    <col min="8" max="12" width="8.88671875" style="5"/>
    <col min="13" max="13" width="10.77734375" style="5" bestFit="1" customWidth="1"/>
    <col min="14" max="14" width="15.21875" style="5" bestFit="1" customWidth="1"/>
    <col min="15" max="16384" width="8.88671875" style="5"/>
  </cols>
  <sheetData>
    <row r="1" spans="1:6" x14ac:dyDescent="0.25">
      <c r="A1" s="3" t="s">
        <v>14</v>
      </c>
      <c r="B1" s="4"/>
      <c r="C1" s="4"/>
      <c r="D1" s="4"/>
      <c r="E1" s="51"/>
      <c r="F1" s="14" t="s">
        <v>15</v>
      </c>
    </row>
    <row r="2" spans="1:6" ht="18.75" x14ac:dyDescent="0.3">
      <c r="A2" s="4"/>
      <c r="E2" s="40"/>
      <c r="F2" s="14" t="s">
        <v>16</v>
      </c>
    </row>
    <row r="3" spans="1:6" x14ac:dyDescent="0.25">
      <c r="A3" s="4"/>
    </row>
    <row r="4" spans="1:6" x14ac:dyDescent="0.25">
      <c r="A4" s="6" t="s">
        <v>69</v>
      </c>
      <c r="B4" s="6"/>
      <c r="C4" s="6"/>
      <c r="D4" s="6"/>
      <c r="E4" s="6" t="s">
        <v>72</v>
      </c>
      <c r="F4" s="6"/>
    </row>
    <row r="5" spans="1:6" ht="18.75" thickBot="1" x14ac:dyDescent="0.3">
      <c r="A5" s="43"/>
      <c r="B5" s="43"/>
      <c r="C5" s="43"/>
      <c r="D5" s="43"/>
      <c r="E5" s="43"/>
      <c r="F5" s="43"/>
    </row>
    <row r="6" spans="1:6" x14ac:dyDescent="0.25">
      <c r="A6" s="4"/>
    </row>
    <row r="7" spans="1:6" x14ac:dyDescent="0.25">
      <c r="A7" s="5" t="s">
        <v>70</v>
      </c>
      <c r="B7" s="79" t="s">
        <v>103</v>
      </c>
      <c r="E7" s="5" t="s">
        <v>78</v>
      </c>
      <c r="F7" s="79" t="s">
        <v>105</v>
      </c>
    </row>
    <row r="8" spans="1:6" x14ac:dyDescent="0.25">
      <c r="A8" s="4"/>
    </row>
    <row r="9" spans="1:6" x14ac:dyDescent="0.25">
      <c r="A9" s="6" t="s">
        <v>84</v>
      </c>
      <c r="B9" s="35"/>
      <c r="C9" s="35"/>
      <c r="E9" s="47" t="s">
        <v>17</v>
      </c>
      <c r="F9" s="47"/>
    </row>
    <row r="10" spans="1:6" ht="18.75" thickBot="1" x14ac:dyDescent="0.3">
      <c r="A10" s="41" t="s">
        <v>83</v>
      </c>
      <c r="B10" s="35">
        <v>53262658</v>
      </c>
      <c r="C10" s="35"/>
      <c r="E10" s="41" t="s">
        <v>19</v>
      </c>
      <c r="F10" s="53">
        <v>-257137</v>
      </c>
    </row>
    <row r="11" spans="1:6" ht="18.75" thickTop="1" x14ac:dyDescent="0.25">
      <c r="A11" s="41" t="s">
        <v>81</v>
      </c>
      <c r="B11" s="44">
        <v>577600</v>
      </c>
      <c r="C11" s="35"/>
      <c r="E11" s="47"/>
      <c r="F11" s="54"/>
    </row>
    <row r="12" spans="1:6" x14ac:dyDescent="0.25">
      <c r="A12" s="41" t="s">
        <v>82</v>
      </c>
      <c r="B12" s="35">
        <f>SUM(B10:B11)</f>
        <v>53840258</v>
      </c>
      <c r="C12" s="35"/>
      <c r="E12" s="41" t="s">
        <v>21</v>
      </c>
      <c r="F12" s="55">
        <v>19727.75</v>
      </c>
    </row>
    <row r="13" spans="1:6" x14ac:dyDescent="0.25">
      <c r="A13" s="41"/>
      <c r="B13" s="35"/>
      <c r="C13" s="35"/>
      <c r="E13" s="47" t="s">
        <v>23</v>
      </c>
      <c r="F13" s="56"/>
    </row>
    <row r="14" spans="1:6" x14ac:dyDescent="0.25">
      <c r="A14" s="41"/>
      <c r="B14" s="35"/>
      <c r="C14" s="35"/>
      <c r="E14" s="47"/>
      <c r="F14" s="54"/>
    </row>
    <row r="15" spans="1:6" x14ac:dyDescent="0.25">
      <c r="A15" s="42"/>
      <c r="B15" s="15"/>
      <c r="C15" s="9"/>
      <c r="E15" s="47" t="s">
        <v>25</v>
      </c>
      <c r="F15" s="47"/>
    </row>
    <row r="16" spans="1:6" ht="18.75" thickBot="1" x14ac:dyDescent="0.3">
      <c r="A16" s="4"/>
      <c r="B16" s="12"/>
      <c r="E16" s="41" t="s">
        <v>88</v>
      </c>
      <c r="F16" s="53">
        <f>SUM(F10:F14)</f>
        <v>-237409.25</v>
      </c>
    </row>
    <row r="17" spans="1:7" ht="18.75" thickTop="1" x14ac:dyDescent="0.25">
      <c r="A17" s="6" t="s">
        <v>20</v>
      </c>
      <c r="B17" s="12">
        <v>53157782</v>
      </c>
      <c r="C17" s="12"/>
      <c r="E17" s="47"/>
      <c r="F17" s="47"/>
    </row>
    <row r="18" spans="1:7" x14ac:dyDescent="0.25">
      <c r="A18" s="5" t="s">
        <v>22</v>
      </c>
      <c r="B18" s="45">
        <v>0</v>
      </c>
      <c r="C18" s="36"/>
      <c r="E18" s="41" t="s">
        <v>85</v>
      </c>
      <c r="F18" s="47"/>
    </row>
    <row r="19" spans="1:7" x14ac:dyDescent="0.25">
      <c r="A19" s="4"/>
      <c r="B19" s="15"/>
      <c r="C19" s="11"/>
      <c r="E19" s="41" t="s">
        <v>83</v>
      </c>
      <c r="F19" s="46">
        <v>52691768</v>
      </c>
    </row>
    <row r="20" spans="1:7" ht="18.75" thickBot="1" x14ac:dyDescent="0.3">
      <c r="A20" s="6" t="s">
        <v>24</v>
      </c>
      <c r="B20" s="20">
        <f>B17+B18</f>
        <v>53157782</v>
      </c>
      <c r="C20" s="35"/>
      <c r="E20" s="41" t="s">
        <v>81</v>
      </c>
      <c r="F20" s="52">
        <v>430021</v>
      </c>
    </row>
    <row r="21" spans="1:7" ht="18.75" thickTop="1" x14ac:dyDescent="0.25">
      <c r="A21" s="6"/>
      <c r="B21" s="35"/>
      <c r="C21" s="35"/>
      <c r="E21" s="41" t="s">
        <v>82</v>
      </c>
      <c r="F21" s="46">
        <f>F19+F20</f>
        <v>53121789</v>
      </c>
    </row>
    <row r="22" spans="1:7" x14ac:dyDescent="0.25">
      <c r="A22" s="5" t="s">
        <v>26</v>
      </c>
      <c r="C22" s="9"/>
      <c r="E22" s="47"/>
      <c r="F22" s="47"/>
    </row>
    <row r="23" spans="1:7" ht="18.75" thickBot="1" x14ac:dyDescent="0.3">
      <c r="A23" s="6" t="s">
        <v>90</v>
      </c>
      <c r="B23" s="20">
        <f>B12-B20</f>
        <v>682476</v>
      </c>
      <c r="E23" s="47" t="s">
        <v>27</v>
      </c>
      <c r="F23" s="47"/>
    </row>
    <row r="24" spans="1:7" ht="18.75" thickTop="1" x14ac:dyDescent="0.25">
      <c r="A24" s="4"/>
      <c r="B24" s="11"/>
      <c r="C24" s="35"/>
      <c r="E24" s="41" t="s">
        <v>87</v>
      </c>
      <c r="F24" s="48">
        <f>F10/F19</f>
        <v>-4.88002224560011E-3</v>
      </c>
    </row>
    <row r="25" spans="1:7" x14ac:dyDescent="0.25">
      <c r="A25" s="6" t="s">
        <v>28</v>
      </c>
      <c r="B25" s="13">
        <v>-3.6600000000000001E-3</v>
      </c>
      <c r="C25" s="11"/>
      <c r="E25" s="47"/>
      <c r="F25" s="47"/>
    </row>
    <row r="26" spans="1:7" x14ac:dyDescent="0.25">
      <c r="A26" s="6" t="s">
        <v>30</v>
      </c>
      <c r="B26" s="7">
        <v>53158556</v>
      </c>
      <c r="E26" s="41" t="s">
        <v>29</v>
      </c>
      <c r="F26" s="57">
        <f>'0421-B'!F21</f>
        <v>4.0197848675911287E-2</v>
      </c>
    </row>
    <row r="27" spans="1:7" x14ac:dyDescent="0.25">
      <c r="A27" s="6" t="s">
        <v>32</v>
      </c>
      <c r="B27" s="21">
        <v>-774</v>
      </c>
      <c r="C27" s="13"/>
      <c r="E27" s="5" t="s">
        <v>31</v>
      </c>
      <c r="F27" s="80" t="s">
        <v>103</v>
      </c>
    </row>
    <row r="28" spans="1:7" x14ac:dyDescent="0.25">
      <c r="A28" s="6" t="s">
        <v>34</v>
      </c>
      <c r="B28" s="9"/>
      <c r="C28" s="7"/>
      <c r="D28" s="7"/>
      <c r="E28" s="5" t="s">
        <v>33</v>
      </c>
    </row>
    <row r="29" spans="1:7" ht="18.75" thickBot="1" x14ac:dyDescent="0.3">
      <c r="A29" s="6" t="s">
        <v>35</v>
      </c>
      <c r="B29" s="20">
        <f>B26+B27</f>
        <v>53157782</v>
      </c>
      <c r="C29" s="35"/>
      <c r="D29" s="7"/>
      <c r="E29" s="6" t="s">
        <v>91</v>
      </c>
      <c r="F29" s="57">
        <f>B23/B12</f>
        <v>1.2675942228954401E-2</v>
      </c>
    </row>
    <row r="30" spans="1:7" ht="18.75" thickTop="1" x14ac:dyDescent="0.25">
      <c r="A30" s="8"/>
      <c r="B30" s="15"/>
      <c r="C30" s="9"/>
    </row>
    <row r="31" spans="1:7" x14ac:dyDescent="0.25">
      <c r="C31" s="35"/>
      <c r="D31" s="7"/>
      <c r="E31" s="47" t="s">
        <v>36</v>
      </c>
      <c r="F31" s="47"/>
      <c r="G31" s="47"/>
    </row>
    <row r="32" spans="1:7" x14ac:dyDescent="0.25">
      <c r="A32" s="5" t="s">
        <v>37</v>
      </c>
      <c r="C32" s="15"/>
      <c r="D32" s="7"/>
      <c r="E32" s="47"/>
      <c r="F32" s="47"/>
      <c r="G32" s="47"/>
    </row>
    <row r="33" spans="1:7" x14ac:dyDescent="0.25">
      <c r="A33" s="6" t="s">
        <v>39</v>
      </c>
      <c r="B33" s="10">
        <v>-174777.72</v>
      </c>
      <c r="C33" s="7"/>
      <c r="D33" s="7"/>
      <c r="E33" s="47" t="s">
        <v>38</v>
      </c>
      <c r="F33" s="47"/>
      <c r="G33" s="47"/>
    </row>
    <row r="34" spans="1:7" x14ac:dyDescent="0.25">
      <c r="A34" s="5" t="s">
        <v>41</v>
      </c>
      <c r="E34" s="41" t="s">
        <v>40</v>
      </c>
      <c r="F34" s="57">
        <f>1-F26</f>
        <v>0.95980215132408875</v>
      </c>
      <c r="G34" s="47"/>
    </row>
    <row r="35" spans="1:7" x14ac:dyDescent="0.25">
      <c r="A35" s="6" t="s">
        <v>43</v>
      </c>
      <c r="B35" s="19">
        <v>-194505.47</v>
      </c>
      <c r="C35" s="10"/>
      <c r="E35" s="47" t="s">
        <v>42</v>
      </c>
      <c r="F35" s="47"/>
      <c r="G35" s="47"/>
    </row>
    <row r="36" spans="1:7" x14ac:dyDescent="0.25">
      <c r="A36" s="8"/>
      <c r="B36" s="9"/>
      <c r="E36" s="41" t="s">
        <v>86</v>
      </c>
      <c r="F36" s="48">
        <f>F16/F19</f>
        <v>-4.5056231554044647E-3</v>
      </c>
      <c r="G36" s="47"/>
    </row>
    <row r="37" spans="1:7" x14ac:dyDescent="0.25">
      <c r="A37" s="6" t="s">
        <v>45</v>
      </c>
      <c r="C37" s="37"/>
      <c r="E37" s="41" t="s">
        <v>44</v>
      </c>
      <c r="F37" s="48">
        <f>F36/F34</f>
        <v>-4.6943249180977165E-3</v>
      </c>
      <c r="G37" s="47"/>
    </row>
    <row r="38" spans="1:7" ht="18.75" thickBot="1" x14ac:dyDescent="0.3">
      <c r="A38" s="6" t="s">
        <v>46</v>
      </c>
      <c r="B38" s="18">
        <f>B33-B35</f>
        <v>19727.75</v>
      </c>
      <c r="C38" s="9"/>
      <c r="E38" s="41" t="s">
        <v>89</v>
      </c>
      <c r="F38" s="49">
        <f>F37*100</f>
        <v>-0.46943249180977165</v>
      </c>
      <c r="G38" s="50" t="s">
        <v>76</v>
      </c>
    </row>
    <row r="39" spans="1:7" ht="18.75" thickTop="1" x14ac:dyDescent="0.25">
      <c r="E39" s="47"/>
      <c r="F39" s="47"/>
      <c r="G39" s="47"/>
    </row>
    <row r="40" spans="1:7" x14ac:dyDescent="0.25">
      <c r="A40" s="4"/>
      <c r="B40" s="11"/>
      <c r="C40" s="11"/>
    </row>
    <row r="41" spans="1:7" x14ac:dyDescent="0.25">
      <c r="A41" s="6" t="s">
        <v>67</v>
      </c>
      <c r="B41" s="38">
        <f>F38</f>
        <v>-0.46943249180977165</v>
      </c>
      <c r="C41" s="17" t="s">
        <v>76</v>
      </c>
      <c r="D41" s="22" t="s">
        <v>71</v>
      </c>
      <c r="E41" s="6"/>
      <c r="F41" s="81" t="s">
        <v>173</v>
      </c>
    </row>
    <row r="42" spans="1:7" x14ac:dyDescent="0.25">
      <c r="E42" s="22" t="s">
        <v>73</v>
      </c>
      <c r="F42" s="23">
        <v>44265</v>
      </c>
    </row>
    <row r="43" spans="1:7" x14ac:dyDescent="0.25">
      <c r="A43" s="4"/>
    </row>
    <row r="44" spans="1:7" x14ac:dyDescent="0.25">
      <c r="A44" s="6" t="s">
        <v>68</v>
      </c>
    </row>
    <row r="45" spans="1:7" x14ac:dyDescent="0.25">
      <c r="A45" s="16" t="s">
        <v>79</v>
      </c>
      <c r="E45" s="5" t="s">
        <v>80</v>
      </c>
    </row>
    <row r="46" spans="1:7" x14ac:dyDescent="0.25">
      <c r="A46" s="4"/>
    </row>
    <row r="47" spans="1:7" x14ac:dyDescent="0.25">
      <c r="A47" s="5" t="s">
        <v>47</v>
      </c>
      <c r="E47" s="5" t="s">
        <v>77</v>
      </c>
    </row>
  </sheetData>
  <pageMargins left="0.7" right="0.7" top="0.75" bottom="0.75" header="0.3" footer="0.3"/>
  <pageSetup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A7265-DF18-46FF-B8E9-95D86AAF44AF}">
  <sheetPr>
    <pageSetUpPr fitToPage="1"/>
  </sheetPr>
  <dimension ref="A1:J27"/>
  <sheetViews>
    <sheetView workbookViewId="0">
      <selection sqref="A1:XFD1048576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9.88671875" bestFit="1" customWidth="1"/>
  </cols>
  <sheetData>
    <row r="1" spans="1:10" ht="15.75" x14ac:dyDescent="0.25">
      <c r="A1" s="24"/>
      <c r="B1" s="24"/>
      <c r="C1" s="24"/>
      <c r="D1" s="24"/>
      <c r="E1" s="24"/>
      <c r="F1" s="24"/>
      <c r="G1" s="24"/>
      <c r="H1" s="24" t="s">
        <v>48</v>
      </c>
      <c r="I1" s="24"/>
    </row>
    <row r="2" spans="1:10" ht="15.75" x14ac:dyDescent="0.25">
      <c r="A2" s="24"/>
      <c r="B2" s="24"/>
      <c r="C2" s="24"/>
      <c r="D2" s="24"/>
      <c r="E2" s="24"/>
      <c r="F2" s="24"/>
      <c r="G2" s="24"/>
      <c r="H2" s="24" t="s">
        <v>49</v>
      </c>
      <c r="I2" s="24"/>
    </row>
    <row r="3" spans="1:10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15.75" x14ac:dyDescent="0.25">
      <c r="A5" s="24"/>
      <c r="B5" s="24"/>
      <c r="C5" s="24" t="s">
        <v>50</v>
      </c>
      <c r="D5" s="24"/>
      <c r="E5" s="24"/>
      <c r="F5" s="24"/>
      <c r="G5" s="24"/>
      <c r="H5" s="24"/>
      <c r="I5" s="24"/>
    </row>
    <row r="6" spans="1:10" ht="15.75" x14ac:dyDescent="0.25">
      <c r="A6" s="24"/>
      <c r="B6" s="24" t="s">
        <v>51</v>
      </c>
      <c r="C6" s="24"/>
      <c r="D6" s="24"/>
      <c r="E6" s="24"/>
      <c r="F6" s="24"/>
      <c r="G6" s="24"/>
      <c r="H6" s="24"/>
      <c r="I6" s="24"/>
    </row>
    <row r="7" spans="1:10" ht="15.75" x14ac:dyDescent="0.25">
      <c r="A7" s="24"/>
      <c r="B7" s="24" t="s">
        <v>52</v>
      </c>
      <c r="C7" s="24"/>
      <c r="D7" s="24"/>
      <c r="E7" s="24"/>
      <c r="F7" s="24"/>
      <c r="G7" s="24"/>
      <c r="H7" s="24"/>
      <c r="I7" s="24"/>
    </row>
    <row r="8" spans="1:10" ht="15.75" x14ac:dyDescent="0.25">
      <c r="A8" s="24"/>
      <c r="B8" s="24"/>
      <c r="C8" s="2" t="s">
        <v>75</v>
      </c>
      <c r="D8" s="82" t="s">
        <v>105</v>
      </c>
      <c r="E8" s="24"/>
      <c r="F8" s="24"/>
      <c r="G8" s="24"/>
      <c r="H8" s="24"/>
      <c r="I8" s="24"/>
    </row>
    <row r="9" spans="1:10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10" ht="15.75" x14ac:dyDescent="0.25">
      <c r="A10" s="24"/>
      <c r="B10" s="26" t="s">
        <v>53</v>
      </c>
      <c r="C10" s="24"/>
      <c r="D10" s="26" t="s">
        <v>54</v>
      </c>
      <c r="E10" s="24"/>
      <c r="F10" s="24" t="s">
        <v>55</v>
      </c>
      <c r="G10" s="24"/>
      <c r="H10" s="26" t="s">
        <v>56</v>
      </c>
      <c r="I10" s="24"/>
    </row>
    <row r="11" spans="1:10" ht="15.75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0" ht="15.75" x14ac:dyDescent="0.25">
      <c r="A12" s="24"/>
      <c r="B12" s="25" t="s">
        <v>57</v>
      </c>
      <c r="C12" s="24"/>
      <c r="D12" s="27" t="s">
        <v>1</v>
      </c>
      <c r="E12" s="24"/>
      <c r="F12" s="25" t="s">
        <v>58</v>
      </c>
      <c r="G12" s="24"/>
      <c r="H12" s="25" t="s">
        <v>59</v>
      </c>
      <c r="I12" s="24"/>
    </row>
    <row r="13" spans="1:10" ht="15.75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10" ht="15.75" x14ac:dyDescent="0.25">
      <c r="A14" s="2" t="s">
        <v>60</v>
      </c>
      <c r="B14" s="28">
        <v>494555350</v>
      </c>
      <c r="C14" s="24"/>
      <c r="D14" s="28">
        <v>473553017</v>
      </c>
      <c r="E14" s="24"/>
      <c r="F14" s="24"/>
      <c r="G14" s="24"/>
      <c r="H14" s="28">
        <f>B14-D14</f>
        <v>21002333</v>
      </c>
      <c r="I14" s="24"/>
      <c r="J14" s="39"/>
    </row>
    <row r="15" spans="1:10" ht="15.75" x14ac:dyDescent="0.25">
      <c r="A15" s="2" t="s">
        <v>61</v>
      </c>
      <c r="B15" s="28">
        <v>48719987</v>
      </c>
      <c r="C15" s="24"/>
      <c r="D15" s="28">
        <v>47121063</v>
      </c>
      <c r="E15" s="24"/>
      <c r="F15" s="24"/>
      <c r="G15" s="24"/>
      <c r="H15" s="28">
        <f t="shared" ref="H15:H16" si="0">B15-D15</f>
        <v>1598924</v>
      </c>
      <c r="I15" s="24"/>
    </row>
    <row r="16" spans="1:10" ht="15.75" x14ac:dyDescent="0.25">
      <c r="A16" s="2" t="s">
        <v>62</v>
      </c>
      <c r="B16" s="29">
        <v>53840258</v>
      </c>
      <c r="C16" s="24"/>
      <c r="D16" s="29">
        <v>53157782</v>
      </c>
      <c r="E16" s="24"/>
      <c r="F16" s="24"/>
      <c r="G16" s="24"/>
      <c r="H16" s="28">
        <f t="shared" si="0"/>
        <v>682476</v>
      </c>
      <c r="I16" s="24"/>
    </row>
    <row r="17" spans="1:9" ht="16.5" thickBot="1" x14ac:dyDescent="0.3">
      <c r="A17" s="2" t="s">
        <v>63</v>
      </c>
      <c r="B17" s="30">
        <f>B14-B15+B16</f>
        <v>499675621</v>
      </c>
      <c r="C17" s="24"/>
      <c r="D17" s="30">
        <f>D14-D15+D16</f>
        <v>479589736</v>
      </c>
      <c r="E17" s="24"/>
      <c r="F17" s="24"/>
      <c r="G17" s="24"/>
      <c r="H17" s="30">
        <f>B17-D17</f>
        <v>20085885</v>
      </c>
      <c r="I17" s="24"/>
    </row>
    <row r="18" spans="1:9" ht="16.5" thickTop="1" x14ac:dyDescent="0.25">
      <c r="A18" s="24"/>
      <c r="B18" s="31"/>
      <c r="C18" s="24"/>
      <c r="D18" s="31"/>
      <c r="E18" s="24"/>
      <c r="F18" s="24"/>
      <c r="G18" s="24"/>
      <c r="H18" s="31"/>
      <c r="I18" s="24"/>
    </row>
    <row r="19" spans="1:9" ht="15.75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32" t="s">
        <v>56</v>
      </c>
      <c r="B21" s="33">
        <f>H17</f>
        <v>20085885</v>
      </c>
      <c r="C21" s="2" t="s">
        <v>64</v>
      </c>
      <c r="D21" s="33">
        <f>B17</f>
        <v>499675621</v>
      </c>
      <c r="E21" s="34" t="s">
        <v>18</v>
      </c>
      <c r="F21" s="58">
        <f>H17/B17</f>
        <v>4.0197848675911287E-2</v>
      </c>
      <c r="G21" s="24" t="s">
        <v>65</v>
      </c>
      <c r="H21" s="24"/>
      <c r="I21" s="24"/>
    </row>
    <row r="22" spans="1:9" ht="15.75" x14ac:dyDescent="0.25">
      <c r="A22" s="24"/>
      <c r="B22" s="24"/>
      <c r="C22" s="24"/>
      <c r="D22" s="24"/>
      <c r="E22" s="24"/>
      <c r="F22" s="24"/>
      <c r="G22" s="24" t="s">
        <v>66</v>
      </c>
      <c r="H22" s="24"/>
      <c r="I22" s="24"/>
    </row>
    <row r="27" spans="1:9" x14ac:dyDescent="0.2">
      <c r="H27" s="1"/>
    </row>
  </sheetData>
  <pageMargins left="0.7" right="0.7" top="0.75" bottom="0.75" header="0.3" footer="0.3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B6388-D0D3-4D00-A743-D730A273E729}">
  <sheetPr>
    <pageSetUpPr fitToPage="1"/>
  </sheetPr>
  <dimension ref="A1:G47"/>
  <sheetViews>
    <sheetView topLeftCell="A13" zoomScale="75" zoomScaleNormal="75" workbookViewId="0">
      <selection activeCell="F26" sqref="F26"/>
    </sheetView>
  </sheetViews>
  <sheetFormatPr defaultRowHeight="18" x14ac:dyDescent="0.25"/>
  <cols>
    <col min="1" max="1" width="51.5546875" style="5" customWidth="1"/>
    <col min="2" max="2" width="16.77734375" style="5" customWidth="1"/>
    <col min="3" max="3" width="1.44140625" style="5" customWidth="1"/>
    <col min="4" max="4" width="12.5546875" style="5" customWidth="1"/>
    <col min="5" max="5" width="46.6640625" style="5" customWidth="1"/>
    <col min="6" max="6" width="20.77734375" style="5" bestFit="1" customWidth="1"/>
    <col min="7" max="7" width="2" style="5" bestFit="1" customWidth="1"/>
    <col min="8" max="12" width="8.88671875" style="5"/>
    <col min="13" max="13" width="10.77734375" style="5" bestFit="1" customWidth="1"/>
    <col min="14" max="14" width="15.21875" style="5" bestFit="1" customWidth="1"/>
    <col min="15" max="16384" width="8.88671875" style="5"/>
  </cols>
  <sheetData>
    <row r="1" spans="1:6" x14ac:dyDescent="0.25">
      <c r="A1" s="3" t="s">
        <v>14</v>
      </c>
      <c r="B1" s="4"/>
      <c r="C1" s="4"/>
      <c r="D1" s="4"/>
      <c r="E1" s="51"/>
      <c r="F1" s="14" t="s">
        <v>15</v>
      </c>
    </row>
    <row r="2" spans="1:6" ht="18.75" x14ac:dyDescent="0.3">
      <c r="A2" s="4"/>
      <c r="E2" s="40"/>
      <c r="F2" s="14" t="s">
        <v>16</v>
      </c>
    </row>
    <row r="3" spans="1:6" x14ac:dyDescent="0.25">
      <c r="A3" s="4"/>
    </row>
    <row r="4" spans="1:6" x14ac:dyDescent="0.25">
      <c r="A4" s="6" t="s">
        <v>69</v>
      </c>
      <c r="B4" s="6"/>
      <c r="C4" s="6"/>
      <c r="D4" s="6"/>
      <c r="E4" s="6" t="s">
        <v>72</v>
      </c>
      <c r="F4" s="6"/>
    </row>
    <row r="5" spans="1:6" ht="18.75" thickBot="1" x14ac:dyDescent="0.3">
      <c r="A5" s="43"/>
      <c r="B5" s="43"/>
      <c r="C5" s="43"/>
      <c r="D5" s="43"/>
      <c r="E5" s="43"/>
      <c r="F5" s="43"/>
    </row>
    <row r="6" spans="1:6" x14ac:dyDescent="0.25">
      <c r="A6" s="4"/>
    </row>
    <row r="7" spans="1:6" x14ac:dyDescent="0.25">
      <c r="A7" s="5" t="s">
        <v>70</v>
      </c>
      <c r="B7" s="79" t="s">
        <v>105</v>
      </c>
      <c r="E7" s="5" t="s">
        <v>78</v>
      </c>
      <c r="F7" s="79" t="s">
        <v>106</v>
      </c>
    </row>
    <row r="8" spans="1:6" x14ac:dyDescent="0.25">
      <c r="A8" s="4"/>
    </row>
    <row r="9" spans="1:6" x14ac:dyDescent="0.25">
      <c r="A9" s="6" t="s">
        <v>84</v>
      </c>
      <c r="B9" s="35"/>
      <c r="C9" s="35"/>
      <c r="E9" s="47" t="s">
        <v>17</v>
      </c>
      <c r="F9" s="47"/>
    </row>
    <row r="10" spans="1:6" ht="18.75" thickBot="1" x14ac:dyDescent="0.3">
      <c r="A10" s="41" t="s">
        <v>83</v>
      </c>
      <c r="B10" s="35">
        <v>52691768</v>
      </c>
      <c r="C10" s="35"/>
      <c r="E10" s="41" t="s">
        <v>19</v>
      </c>
      <c r="F10" s="53">
        <v>83668</v>
      </c>
    </row>
    <row r="11" spans="1:6" ht="18.75" thickTop="1" x14ac:dyDescent="0.25">
      <c r="A11" s="41" t="s">
        <v>81</v>
      </c>
      <c r="B11" s="44">
        <v>430021</v>
      </c>
      <c r="C11" s="35"/>
      <c r="E11" s="47"/>
      <c r="F11" s="54"/>
    </row>
    <row r="12" spans="1:6" x14ac:dyDescent="0.25">
      <c r="A12" s="41" t="s">
        <v>82</v>
      </c>
      <c r="B12" s="35">
        <f>SUM(B10:B11)</f>
        <v>53121789</v>
      </c>
      <c r="C12" s="35"/>
      <c r="E12" s="41" t="s">
        <v>21</v>
      </c>
      <c r="F12" s="55">
        <v>-19174.27</v>
      </c>
    </row>
    <row r="13" spans="1:6" x14ac:dyDescent="0.25">
      <c r="A13" s="41"/>
      <c r="B13" s="35"/>
      <c r="C13" s="35"/>
      <c r="E13" s="47" t="s">
        <v>23</v>
      </c>
      <c r="F13" s="56"/>
    </row>
    <row r="14" spans="1:6" x14ac:dyDescent="0.25">
      <c r="A14" s="41"/>
      <c r="B14" s="35"/>
      <c r="C14" s="35"/>
      <c r="E14" s="47"/>
      <c r="F14" s="54"/>
    </row>
    <row r="15" spans="1:6" x14ac:dyDescent="0.25">
      <c r="A15" s="42"/>
      <c r="B15" s="15"/>
      <c r="C15" s="9"/>
      <c r="E15" s="47" t="s">
        <v>25</v>
      </c>
      <c r="F15" s="47"/>
    </row>
    <row r="16" spans="1:6" ht="18.75" thickBot="1" x14ac:dyDescent="0.3">
      <c r="A16" s="4"/>
      <c r="B16" s="12"/>
      <c r="E16" s="41" t="s">
        <v>88</v>
      </c>
      <c r="F16" s="53">
        <f>SUM(F10:F14)</f>
        <v>64493.729999999996</v>
      </c>
    </row>
    <row r="17" spans="1:7" ht="18.75" thickTop="1" x14ac:dyDescent="0.25">
      <c r="A17" s="6" t="s">
        <v>20</v>
      </c>
      <c r="B17" s="12">
        <v>42925674</v>
      </c>
      <c r="C17" s="12"/>
      <c r="E17" s="47"/>
      <c r="F17" s="47"/>
    </row>
    <row r="18" spans="1:7" x14ac:dyDescent="0.25">
      <c r="A18" s="5" t="s">
        <v>22</v>
      </c>
      <c r="B18" s="45">
        <v>0</v>
      </c>
      <c r="C18" s="36"/>
      <c r="E18" s="41" t="s">
        <v>85</v>
      </c>
      <c r="F18" s="47"/>
    </row>
    <row r="19" spans="1:7" x14ac:dyDescent="0.25">
      <c r="A19" s="4"/>
      <c r="B19" s="15"/>
      <c r="C19" s="11"/>
      <c r="E19" s="41" t="s">
        <v>83</v>
      </c>
      <c r="F19" s="46">
        <v>38915644</v>
      </c>
    </row>
    <row r="20" spans="1:7" ht="18.75" thickBot="1" x14ac:dyDescent="0.3">
      <c r="A20" s="6" t="s">
        <v>24</v>
      </c>
      <c r="B20" s="20">
        <f>B17+B18</f>
        <v>42925674</v>
      </c>
      <c r="C20" s="35"/>
      <c r="E20" s="41" t="s">
        <v>81</v>
      </c>
      <c r="F20" s="52">
        <v>580208</v>
      </c>
    </row>
    <row r="21" spans="1:7" ht="18.75" thickTop="1" x14ac:dyDescent="0.25">
      <c r="A21" s="6"/>
      <c r="B21" s="35"/>
      <c r="C21" s="35"/>
      <c r="E21" s="41" t="s">
        <v>82</v>
      </c>
      <c r="F21" s="46">
        <f>F19+F20</f>
        <v>39495852</v>
      </c>
    </row>
    <row r="22" spans="1:7" x14ac:dyDescent="0.25">
      <c r="A22" s="5" t="s">
        <v>26</v>
      </c>
      <c r="C22" s="9"/>
      <c r="E22" s="47"/>
      <c r="F22" s="47"/>
    </row>
    <row r="23" spans="1:7" ht="18.75" thickBot="1" x14ac:dyDescent="0.3">
      <c r="A23" s="6" t="s">
        <v>90</v>
      </c>
      <c r="B23" s="20">
        <f>B12-B20</f>
        <v>10196115</v>
      </c>
      <c r="E23" s="47" t="s">
        <v>27</v>
      </c>
      <c r="F23" s="47"/>
    </row>
    <row r="24" spans="1:7" ht="18.75" thickTop="1" x14ac:dyDescent="0.25">
      <c r="A24" s="4"/>
      <c r="B24" s="11"/>
      <c r="C24" s="35"/>
      <c r="E24" s="41" t="s">
        <v>87</v>
      </c>
      <c r="F24" s="48">
        <f>F10/F19</f>
        <v>2.1499836929333611E-3</v>
      </c>
    </row>
    <row r="25" spans="1:7" x14ac:dyDescent="0.25">
      <c r="A25" s="6" t="s">
        <v>28</v>
      </c>
      <c r="B25" s="13">
        <v>-2.3500000000000001E-3</v>
      </c>
      <c r="C25" s="11"/>
      <c r="E25" s="47"/>
      <c r="F25" s="47"/>
    </row>
    <row r="26" spans="1:7" x14ac:dyDescent="0.25">
      <c r="A26" s="6" t="s">
        <v>30</v>
      </c>
      <c r="B26" s="7">
        <v>42925674</v>
      </c>
      <c r="E26" s="41" t="s">
        <v>29</v>
      </c>
      <c r="F26" s="57">
        <f>'0521-B'!F21</f>
        <v>4.9063345316329388E-2</v>
      </c>
    </row>
    <row r="27" spans="1:7" x14ac:dyDescent="0.25">
      <c r="A27" s="6" t="s">
        <v>32</v>
      </c>
      <c r="B27" s="21">
        <v>0</v>
      </c>
      <c r="C27" s="13"/>
      <c r="E27" s="5" t="s">
        <v>31</v>
      </c>
      <c r="F27" s="80" t="s">
        <v>105</v>
      </c>
    </row>
    <row r="28" spans="1:7" x14ac:dyDescent="0.25">
      <c r="A28" s="6" t="s">
        <v>34</v>
      </c>
      <c r="B28" s="9"/>
      <c r="C28" s="7"/>
      <c r="D28" s="7"/>
      <c r="E28" s="5" t="s">
        <v>33</v>
      </c>
    </row>
    <row r="29" spans="1:7" ht="18.75" thickBot="1" x14ac:dyDescent="0.3">
      <c r="A29" s="6" t="s">
        <v>35</v>
      </c>
      <c r="B29" s="20">
        <f>B26+B27</f>
        <v>42925674</v>
      </c>
      <c r="C29" s="35"/>
      <c r="D29" s="7"/>
      <c r="E29" s="6" t="s">
        <v>91</v>
      </c>
      <c r="F29" s="57">
        <f>B23/B12</f>
        <v>0.19193847180109089</v>
      </c>
    </row>
    <row r="30" spans="1:7" ht="18.75" thickTop="1" x14ac:dyDescent="0.25">
      <c r="A30" s="8"/>
      <c r="B30" s="15"/>
      <c r="C30" s="9"/>
    </row>
    <row r="31" spans="1:7" x14ac:dyDescent="0.25">
      <c r="C31" s="35"/>
      <c r="D31" s="7"/>
      <c r="E31" s="47" t="s">
        <v>36</v>
      </c>
      <c r="F31" s="47"/>
      <c r="G31" s="47"/>
    </row>
    <row r="32" spans="1:7" x14ac:dyDescent="0.25">
      <c r="A32" s="5" t="s">
        <v>37</v>
      </c>
      <c r="C32" s="15"/>
      <c r="D32" s="7"/>
      <c r="E32" s="47"/>
      <c r="F32" s="47"/>
      <c r="G32" s="47"/>
    </row>
    <row r="33" spans="1:7" x14ac:dyDescent="0.25">
      <c r="A33" s="6" t="s">
        <v>39</v>
      </c>
      <c r="B33" s="10">
        <v>-119972.33</v>
      </c>
      <c r="C33" s="7"/>
      <c r="D33" s="7"/>
      <c r="E33" s="47" t="s">
        <v>38</v>
      </c>
      <c r="F33" s="47"/>
      <c r="G33" s="47"/>
    </row>
    <row r="34" spans="1:7" x14ac:dyDescent="0.25">
      <c r="A34" s="5" t="s">
        <v>41</v>
      </c>
      <c r="E34" s="41" t="s">
        <v>40</v>
      </c>
      <c r="F34" s="57">
        <f>1-F26</f>
        <v>0.95093665468367061</v>
      </c>
      <c r="G34" s="47"/>
    </row>
    <row r="35" spans="1:7" x14ac:dyDescent="0.25">
      <c r="A35" s="6" t="s">
        <v>43</v>
      </c>
      <c r="B35" s="19">
        <v>-100798.06</v>
      </c>
      <c r="C35" s="10"/>
      <c r="E35" s="47" t="s">
        <v>42</v>
      </c>
      <c r="F35" s="47"/>
      <c r="G35" s="47"/>
    </row>
    <row r="36" spans="1:7" x14ac:dyDescent="0.25">
      <c r="A36" s="8"/>
      <c r="B36" s="9"/>
      <c r="E36" s="41" t="s">
        <v>86</v>
      </c>
      <c r="F36" s="48">
        <f>F16/F19</f>
        <v>1.6572700171684168E-3</v>
      </c>
      <c r="G36" s="47"/>
    </row>
    <row r="37" spans="1:7" x14ac:dyDescent="0.25">
      <c r="A37" s="6" t="s">
        <v>45</v>
      </c>
      <c r="C37" s="37"/>
      <c r="E37" s="41" t="s">
        <v>44</v>
      </c>
      <c r="F37" s="48">
        <f>F36/F34</f>
        <v>1.7427764604569882E-3</v>
      </c>
      <c r="G37" s="47"/>
    </row>
    <row r="38" spans="1:7" ht="18.75" thickBot="1" x14ac:dyDescent="0.3">
      <c r="A38" s="6" t="s">
        <v>46</v>
      </c>
      <c r="B38" s="18">
        <f>B33-B35</f>
        <v>-19174.270000000004</v>
      </c>
      <c r="C38" s="9"/>
      <c r="E38" s="41" t="s">
        <v>89</v>
      </c>
      <c r="F38" s="49">
        <f>F37*100</f>
        <v>0.17427764604569881</v>
      </c>
      <c r="G38" s="50" t="s">
        <v>76</v>
      </c>
    </row>
    <row r="39" spans="1:7" ht="18.75" thickTop="1" x14ac:dyDescent="0.25">
      <c r="E39" s="47"/>
      <c r="F39" s="47"/>
      <c r="G39" s="47"/>
    </row>
    <row r="40" spans="1:7" x14ac:dyDescent="0.25">
      <c r="A40" s="4"/>
      <c r="B40" s="11"/>
      <c r="C40" s="11"/>
    </row>
    <row r="41" spans="1:7" x14ac:dyDescent="0.25">
      <c r="A41" s="6" t="s">
        <v>67</v>
      </c>
      <c r="B41" s="38">
        <f>F38</f>
        <v>0.17427764604569881</v>
      </c>
      <c r="C41" s="17" t="s">
        <v>76</v>
      </c>
      <c r="D41" s="22" t="s">
        <v>71</v>
      </c>
      <c r="E41" s="6"/>
      <c r="F41" s="81" t="s">
        <v>174</v>
      </c>
    </row>
    <row r="42" spans="1:7" x14ac:dyDescent="0.25">
      <c r="E42" s="22" t="s">
        <v>73</v>
      </c>
      <c r="F42" s="23">
        <v>44292</v>
      </c>
    </row>
    <row r="43" spans="1:7" x14ac:dyDescent="0.25">
      <c r="A43" s="4"/>
    </row>
    <row r="44" spans="1:7" x14ac:dyDescent="0.25">
      <c r="A44" s="6" t="s">
        <v>68</v>
      </c>
    </row>
    <row r="45" spans="1:7" x14ac:dyDescent="0.25">
      <c r="A45" s="16" t="s">
        <v>79</v>
      </c>
      <c r="E45" s="5" t="s">
        <v>80</v>
      </c>
    </row>
    <row r="46" spans="1:7" x14ac:dyDescent="0.25">
      <c r="A46" s="4"/>
    </row>
    <row r="47" spans="1:7" x14ac:dyDescent="0.25">
      <c r="A47" s="5" t="s">
        <v>47</v>
      </c>
      <c r="E47" s="5" t="s">
        <v>77</v>
      </c>
    </row>
  </sheetData>
  <pageMargins left="0.7" right="0.7" top="0.75" bottom="0.75" header="0.3" footer="0.3"/>
  <pageSetup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8215D-5A70-4613-9D52-CEB5B4949545}">
  <sheetPr>
    <pageSetUpPr fitToPage="1"/>
  </sheetPr>
  <dimension ref="A1:J27"/>
  <sheetViews>
    <sheetView workbookViewId="0"/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9.88671875" bestFit="1" customWidth="1"/>
  </cols>
  <sheetData>
    <row r="1" spans="1:10" ht="15.75" x14ac:dyDescent="0.25">
      <c r="A1" s="24"/>
      <c r="B1" s="24"/>
      <c r="C1" s="24"/>
      <c r="D1" s="24"/>
      <c r="E1" s="24"/>
      <c r="F1" s="24"/>
      <c r="G1" s="24"/>
      <c r="H1" s="24" t="s">
        <v>48</v>
      </c>
      <c r="I1" s="24"/>
    </row>
    <row r="2" spans="1:10" ht="15.75" x14ac:dyDescent="0.25">
      <c r="A2" s="24"/>
      <c r="B2" s="24"/>
      <c r="C2" s="24"/>
      <c r="D2" s="24"/>
      <c r="E2" s="24"/>
      <c r="F2" s="24"/>
      <c r="G2" s="24"/>
      <c r="H2" s="24" t="s">
        <v>49</v>
      </c>
      <c r="I2" s="24"/>
    </row>
    <row r="3" spans="1:10" ht="15.75" x14ac:dyDescent="0.25">
      <c r="A3" s="24"/>
      <c r="B3" s="24"/>
      <c r="C3" s="24"/>
      <c r="D3" s="24"/>
      <c r="E3" s="24"/>
      <c r="F3" s="24"/>
      <c r="G3" s="24"/>
      <c r="H3" s="24"/>
      <c r="I3" s="24"/>
    </row>
    <row r="4" spans="1:10" ht="15.75" x14ac:dyDescent="0.25">
      <c r="A4" s="24"/>
      <c r="B4" s="24"/>
      <c r="C4" s="24"/>
      <c r="D4" s="24"/>
      <c r="E4" s="24"/>
      <c r="F4" s="24"/>
      <c r="G4" s="24"/>
      <c r="H4" s="24"/>
      <c r="I4" s="24"/>
    </row>
    <row r="5" spans="1:10" ht="15.75" x14ac:dyDescent="0.25">
      <c r="A5" s="24"/>
      <c r="B5" s="24"/>
      <c r="C5" s="24" t="s">
        <v>50</v>
      </c>
      <c r="D5" s="24"/>
      <c r="E5" s="24"/>
      <c r="F5" s="24"/>
      <c r="G5" s="24"/>
      <c r="H5" s="24"/>
      <c r="I5" s="24"/>
    </row>
    <row r="6" spans="1:10" ht="15.75" x14ac:dyDescent="0.25">
      <c r="A6" s="24"/>
      <c r="B6" s="24" t="s">
        <v>51</v>
      </c>
      <c r="C6" s="24"/>
      <c r="D6" s="24"/>
      <c r="E6" s="24"/>
      <c r="F6" s="24"/>
      <c r="G6" s="24"/>
      <c r="H6" s="24"/>
      <c r="I6" s="24"/>
    </row>
    <row r="7" spans="1:10" ht="15.75" x14ac:dyDescent="0.25">
      <c r="A7" s="24"/>
      <c r="B7" s="24" t="s">
        <v>52</v>
      </c>
      <c r="C7" s="24"/>
      <c r="D7" s="24"/>
      <c r="E7" s="24"/>
      <c r="F7" s="24"/>
      <c r="G7" s="24"/>
      <c r="H7" s="24"/>
      <c r="I7" s="24"/>
    </row>
    <row r="8" spans="1:10" ht="15.75" x14ac:dyDescent="0.25">
      <c r="A8" s="24"/>
      <c r="B8" s="24"/>
      <c r="C8" s="2" t="s">
        <v>75</v>
      </c>
      <c r="D8" s="82" t="s">
        <v>106</v>
      </c>
      <c r="E8" s="24"/>
      <c r="F8" s="24"/>
      <c r="G8" s="24"/>
      <c r="H8" s="24"/>
      <c r="I8" s="24"/>
    </row>
    <row r="9" spans="1:10" ht="15.75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10" ht="15.75" x14ac:dyDescent="0.25">
      <c r="A10" s="24"/>
      <c r="B10" s="26" t="s">
        <v>53</v>
      </c>
      <c r="C10" s="24"/>
      <c r="D10" s="26" t="s">
        <v>54</v>
      </c>
      <c r="E10" s="24"/>
      <c r="F10" s="24" t="s">
        <v>55</v>
      </c>
      <c r="G10" s="24"/>
      <c r="H10" s="26" t="s">
        <v>56</v>
      </c>
      <c r="I10" s="24"/>
    </row>
    <row r="11" spans="1:10" ht="15.75" x14ac:dyDescent="0.25">
      <c r="A11" s="24"/>
      <c r="B11" s="24"/>
      <c r="C11" s="24"/>
      <c r="D11" s="24"/>
      <c r="E11" s="24"/>
      <c r="F11" s="24"/>
      <c r="G11" s="24"/>
      <c r="H11" s="24"/>
      <c r="I11" s="24"/>
    </row>
    <row r="12" spans="1:10" ht="15.75" x14ac:dyDescent="0.25">
      <c r="A12" s="24"/>
      <c r="B12" s="25" t="s">
        <v>57</v>
      </c>
      <c r="C12" s="24"/>
      <c r="D12" s="27" t="s">
        <v>1</v>
      </c>
      <c r="E12" s="24"/>
      <c r="F12" s="25" t="s">
        <v>58</v>
      </c>
      <c r="G12" s="24"/>
      <c r="H12" s="25" t="s">
        <v>59</v>
      </c>
      <c r="I12" s="24"/>
    </row>
    <row r="13" spans="1:10" ht="15.75" x14ac:dyDescent="0.25">
      <c r="A13" s="24"/>
      <c r="B13" s="24"/>
      <c r="C13" s="24"/>
      <c r="D13" s="24"/>
      <c r="E13" s="24"/>
      <c r="F13" s="24"/>
      <c r="G13" s="24"/>
      <c r="H13" s="24"/>
      <c r="I13" s="24"/>
    </row>
    <row r="14" spans="1:10" ht="15.75" x14ac:dyDescent="0.25">
      <c r="A14" s="2" t="s">
        <v>60</v>
      </c>
      <c r="B14" s="28">
        <v>499675621</v>
      </c>
      <c r="C14" s="24"/>
      <c r="D14" s="28">
        <v>479589736</v>
      </c>
      <c r="E14" s="24"/>
      <c r="F14" s="24"/>
      <c r="G14" s="24"/>
      <c r="H14" s="28">
        <f>B14-D14</f>
        <v>20085885</v>
      </c>
      <c r="I14" s="24"/>
      <c r="J14" s="39"/>
    </row>
    <row r="15" spans="1:10" ht="15.75" x14ac:dyDescent="0.25">
      <c r="A15" s="2" t="s">
        <v>61</v>
      </c>
      <c r="B15" s="28">
        <v>46242958</v>
      </c>
      <c r="C15" s="24"/>
      <c r="D15" s="28">
        <v>40814214</v>
      </c>
      <c r="E15" s="24"/>
      <c r="F15" s="24"/>
      <c r="G15" s="24"/>
      <c r="H15" s="28">
        <f t="shared" ref="H15:H16" si="0">B15-D15</f>
        <v>5428744</v>
      </c>
      <c r="I15" s="24"/>
    </row>
    <row r="16" spans="1:10" ht="15.75" x14ac:dyDescent="0.25">
      <c r="A16" s="2" t="s">
        <v>62</v>
      </c>
      <c r="B16" s="29">
        <v>53121789</v>
      </c>
      <c r="C16" s="24"/>
      <c r="D16" s="29">
        <v>42925674</v>
      </c>
      <c r="E16" s="24"/>
      <c r="F16" s="24"/>
      <c r="G16" s="24"/>
      <c r="H16" s="28">
        <f t="shared" si="0"/>
        <v>10196115</v>
      </c>
      <c r="I16" s="24"/>
    </row>
    <row r="17" spans="1:9" ht="16.5" thickBot="1" x14ac:dyDescent="0.3">
      <c r="A17" s="2" t="s">
        <v>63</v>
      </c>
      <c r="B17" s="30">
        <f>B14-B15+B16</f>
        <v>506554452</v>
      </c>
      <c r="C17" s="24"/>
      <c r="D17" s="30">
        <f>D14-D15+D16</f>
        <v>481701196</v>
      </c>
      <c r="E17" s="24"/>
      <c r="F17" s="24"/>
      <c r="G17" s="24"/>
      <c r="H17" s="30">
        <f>B17-D17</f>
        <v>24853256</v>
      </c>
      <c r="I17" s="24"/>
    </row>
    <row r="18" spans="1:9" ht="16.5" thickTop="1" x14ac:dyDescent="0.25">
      <c r="A18" s="24"/>
      <c r="B18" s="31"/>
      <c r="C18" s="24"/>
      <c r="D18" s="31"/>
      <c r="E18" s="24"/>
      <c r="F18" s="24"/>
      <c r="G18" s="24"/>
      <c r="H18" s="31"/>
      <c r="I18" s="24"/>
    </row>
    <row r="19" spans="1:9" ht="15.75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 x14ac:dyDescent="0.25">
      <c r="A21" s="32" t="s">
        <v>56</v>
      </c>
      <c r="B21" s="33">
        <f>H17</f>
        <v>24853256</v>
      </c>
      <c r="C21" s="2" t="s">
        <v>64</v>
      </c>
      <c r="D21" s="33">
        <f>B17</f>
        <v>506554452</v>
      </c>
      <c r="E21" s="34" t="s">
        <v>18</v>
      </c>
      <c r="F21" s="58">
        <f>H17/B17</f>
        <v>4.9063345316329388E-2</v>
      </c>
      <c r="G21" s="24" t="s">
        <v>65</v>
      </c>
      <c r="H21" s="24"/>
      <c r="I21" s="24"/>
    </row>
    <row r="22" spans="1:9" ht="15.75" x14ac:dyDescent="0.25">
      <c r="A22" s="24"/>
      <c r="B22" s="24"/>
      <c r="C22" s="24"/>
      <c r="D22" s="24"/>
      <c r="E22" s="24"/>
      <c r="F22" s="24"/>
      <c r="G22" s="24" t="s">
        <v>66</v>
      </c>
      <c r="H22" s="24"/>
      <c r="I22" s="24"/>
    </row>
    <row r="27" spans="1:9" x14ac:dyDescent="0.2">
      <c r="H27" s="1"/>
    </row>
  </sheetData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2</vt:i4>
      </vt:variant>
    </vt:vector>
  </HeadingPairs>
  <TitlesOfParts>
    <vt:vector size="51" baseType="lpstr">
      <vt:lpstr>Line Loss</vt:lpstr>
      <vt:lpstr>0221-A</vt:lpstr>
      <vt:lpstr>0221-B</vt:lpstr>
      <vt:lpstr>0321-A</vt:lpstr>
      <vt:lpstr>0321-B</vt:lpstr>
      <vt:lpstr>0421-A</vt:lpstr>
      <vt:lpstr>0421-B</vt:lpstr>
      <vt:lpstr>0521-A</vt:lpstr>
      <vt:lpstr>0521-B</vt:lpstr>
      <vt:lpstr>0621-A</vt:lpstr>
      <vt:lpstr>0621-B</vt:lpstr>
      <vt:lpstr>0721-A</vt:lpstr>
      <vt:lpstr>0721-B</vt:lpstr>
      <vt:lpstr>0821-A</vt:lpstr>
      <vt:lpstr>0821-B</vt:lpstr>
      <vt:lpstr>0921-A</vt:lpstr>
      <vt:lpstr>0921-B</vt:lpstr>
      <vt:lpstr>1021-A</vt:lpstr>
      <vt:lpstr>1021-B</vt:lpstr>
      <vt:lpstr>1121-A</vt:lpstr>
      <vt:lpstr>1121-B</vt:lpstr>
      <vt:lpstr>1221-A</vt:lpstr>
      <vt:lpstr>1221-B</vt:lpstr>
      <vt:lpstr>0122-A</vt:lpstr>
      <vt:lpstr>0122-B</vt:lpstr>
      <vt:lpstr>0222-A</vt:lpstr>
      <vt:lpstr>0222-B</vt:lpstr>
      <vt:lpstr>0322-A</vt:lpstr>
      <vt:lpstr>0322-B</vt:lpstr>
      <vt:lpstr>0422-A</vt:lpstr>
      <vt:lpstr>0422-B</vt:lpstr>
      <vt:lpstr>0522-A</vt:lpstr>
      <vt:lpstr>0522-B</vt:lpstr>
      <vt:lpstr>0622-A</vt:lpstr>
      <vt:lpstr>0622-B</vt:lpstr>
      <vt:lpstr>0722-A</vt:lpstr>
      <vt:lpstr>0722-B</vt:lpstr>
      <vt:lpstr>0822-A</vt:lpstr>
      <vt:lpstr>0822-B</vt:lpstr>
      <vt:lpstr>0922-A</vt:lpstr>
      <vt:lpstr>0922-B</vt:lpstr>
      <vt:lpstr>1022-A</vt:lpstr>
      <vt:lpstr>1022-B</vt:lpstr>
      <vt:lpstr>1122-A</vt:lpstr>
      <vt:lpstr>1122-B</vt:lpstr>
      <vt:lpstr>1222-A</vt:lpstr>
      <vt:lpstr>1222-B</vt:lpstr>
      <vt:lpstr>0123-A</vt:lpstr>
      <vt:lpstr>0123-B</vt:lpstr>
      <vt:lpstr>'0221-A'!Print_Area</vt:lpstr>
      <vt:lpstr>'0221-B'!Print_Area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Wayne Davis</dc:creator>
  <cp:lastModifiedBy>Jennie Phelps</cp:lastModifiedBy>
  <cp:lastPrinted>2024-06-18T17:52:15Z</cp:lastPrinted>
  <dcterms:created xsi:type="dcterms:W3CDTF">1999-04-07T18:37:46Z</dcterms:created>
  <dcterms:modified xsi:type="dcterms:W3CDTF">2024-06-18T17:57:44Z</dcterms:modified>
</cp:coreProperties>
</file>