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EL ADJ\PSC Reports\"/>
    </mc:Choice>
  </mc:AlternateContent>
  <xr:revisionPtr revIDLastSave="0" documentId="8_{FCF07323-CC43-4C56-8039-B92F91EB7A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3" sheetId="3" r:id="rId1"/>
    <sheet name="Sheet4" sheetId="4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14" i="3"/>
  <c r="C31" i="3"/>
  <c r="C22" i="3"/>
  <c r="G29" i="3" l="1"/>
  <c r="G18" i="3"/>
  <c r="G16" i="3" l="1"/>
  <c r="G16" i="6" l="1"/>
  <c r="E13" i="4" l="1"/>
  <c r="B4" i="4" l="1"/>
  <c r="G23" i="3" l="1"/>
  <c r="G16" i="5" l="1"/>
  <c r="C20" i="5" l="1"/>
  <c r="C25" i="3"/>
  <c r="C11" i="3"/>
  <c r="C14" i="3" s="1"/>
  <c r="G25" i="3" l="1"/>
  <c r="C20" i="6" l="1"/>
  <c r="C27" i="6" l="1"/>
  <c r="C29" i="6" s="1"/>
  <c r="C23" i="6"/>
  <c r="G28" i="6"/>
  <c r="G29" i="6" s="1"/>
  <c r="G30" i="6" s="1"/>
  <c r="G14" i="6"/>
  <c r="C9" i="6"/>
  <c r="C11" i="6" s="1"/>
  <c r="C14" i="6" s="1"/>
  <c r="G8" i="6"/>
  <c r="G12" i="6" s="1"/>
  <c r="C5" i="6"/>
  <c r="C17" i="6" s="1"/>
  <c r="A34" i="5"/>
  <c r="A33" i="6" s="1"/>
  <c r="G21" i="5"/>
  <c r="C23" i="5"/>
  <c r="C25" i="5" s="1"/>
  <c r="C17" i="5"/>
  <c r="G14" i="5"/>
  <c r="C11" i="5"/>
  <c r="C9" i="5"/>
  <c r="G5" i="5"/>
  <c r="D13" i="4"/>
  <c r="C13" i="4"/>
  <c r="B13" i="4"/>
  <c r="B16" i="4" s="1"/>
  <c r="G9" i="3"/>
  <c r="G12" i="3" s="1"/>
  <c r="G30" i="3" s="1"/>
  <c r="G31" i="3" s="1"/>
  <c r="C19" i="3"/>
  <c r="C14" i="5" l="1"/>
  <c r="G21" i="6"/>
  <c r="C27" i="5"/>
  <c r="C29" i="5" s="1"/>
  <c r="G8" i="5"/>
  <c r="G12" i="5" s="1"/>
  <c r="G28" i="5" s="1"/>
  <c r="G29" i="5" s="1"/>
  <c r="G30" i="5" s="1"/>
  <c r="G5" i="6"/>
  <c r="G32" i="3" l="1"/>
</calcChain>
</file>

<file path=xl/sharedStrings.xml><?xml version="1.0" encoding="utf-8"?>
<sst xmlns="http://schemas.openxmlformats.org/spreadsheetml/2006/main" count="188" uniqueCount="93">
  <si>
    <t>KWH</t>
  </si>
  <si>
    <t>OFFICE</t>
  </si>
  <si>
    <t>PURCHASED</t>
  </si>
  <si>
    <t>SOLD</t>
  </si>
  <si>
    <t>USE</t>
  </si>
  <si>
    <t xml:space="preserve">MONTHLY FUEL ADJUSTMENT CLAUSE (FAC) REPORT  </t>
  </si>
  <si>
    <t>COMPANY:        FLEMING-MASON ENERGY</t>
  </si>
  <si>
    <t>POWER SUPPLIER:      EAST KY POWER COOP.</t>
  </si>
  <si>
    <t>Disposition of Energy (KWH) - Month of</t>
  </si>
  <si>
    <t>Purchased Power  -      Month of:</t>
  </si>
  <si>
    <t>Total Purchases</t>
  </si>
  <si>
    <t>A.  Billed by Supplier</t>
  </si>
  <si>
    <t>Sales (Ultimate Consumer)</t>
  </si>
  <si>
    <t>B.  (Over) Under Recovery (L12)</t>
  </si>
  <si>
    <t>Company Use</t>
  </si>
  <si>
    <t>C.  Unrecoverable  - Schedule 2* (See Below)</t>
  </si>
  <si>
    <t>Total Sales (L2+L3)</t>
  </si>
  <si>
    <t>D.  Recoverable Fuel Cost (L13A+B-C)</t>
  </si>
  <si>
    <t xml:space="preserve">Line Loss &amp; Unaccounted for </t>
  </si>
  <si>
    <t>(L1 Less L4)</t>
  </si>
  <si>
    <t>Number of KWH Purchased</t>
  </si>
  <si>
    <t>Supplier's FAC:</t>
  </si>
  <si>
    <t xml:space="preserve">  $ per KWH (L13A / L14)</t>
  </si>
  <si>
    <t>(Over) or Under Recovery -Month of</t>
  </si>
  <si>
    <t>Line Loss</t>
  </si>
  <si>
    <t>Last FAC Rate Billed Consumers</t>
  </si>
  <si>
    <t>Gross KWH Billed at the Rate on L6</t>
  </si>
  <si>
    <t>Last 12 Months Actual  (%)</t>
  </si>
  <si>
    <t>Adjustments to Billing (KWH)</t>
  </si>
  <si>
    <t>Last Month Used to Compute L16</t>
  </si>
  <si>
    <t>Net KWH Billed at the Rate on L6</t>
  </si>
  <si>
    <t>Line Loss for Month on L17 (%)</t>
  </si>
  <si>
    <t>(L7 +L8)</t>
  </si>
  <si>
    <t xml:space="preserve">  (L5 / L1)</t>
  </si>
  <si>
    <t>Calculation of FAC Billed Consumers</t>
  </si>
  <si>
    <t>FAC Revenue (Refund) Resulting from</t>
  </si>
  <si>
    <t>Sales as a Percent of Purchases</t>
  </si>
  <si>
    <t>L6 (net of billing adj.)</t>
  </si>
  <si>
    <t>(100% less percentage on L16)</t>
  </si>
  <si>
    <t>Total (Over) or Under Recovery</t>
  </si>
  <si>
    <t>Recovery Rate $ per KWH (L13D/L14)</t>
  </si>
  <si>
    <t>(L10 Less L11)</t>
  </si>
  <si>
    <t>FAC $ per KWH (L20/L19)</t>
  </si>
  <si>
    <t>FAC ¢  per KWH (L21 X 100)</t>
  </si>
  <si>
    <t>¢</t>
  </si>
  <si>
    <t>Address:  P.O. Box 328, Flemingsburg, KY 41041</t>
  </si>
  <si>
    <t>Telephone:  (606) 845-2661</t>
  </si>
  <si>
    <t>SCHEDULE 1</t>
  </si>
  <si>
    <t>TWELVE MONTH ACTUAL LINE LOSS</t>
  </si>
  <si>
    <t>FOR FUEL ADJUSTMENT CHARGE COMPUTATION</t>
  </si>
  <si>
    <t>FOR:</t>
  </si>
  <si>
    <t>(a)</t>
  </si>
  <si>
    <t>(b)</t>
  </si>
  <si>
    <t>(c)</t>
  </si>
  <si>
    <t>(d)</t>
  </si>
  <si>
    <t xml:space="preserve">KWH </t>
  </si>
  <si>
    <t>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</si>
  <si>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</si>
  <si>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</si>
  <si>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</si>
  <si>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</si>
  <si>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>(d) / (a) =</t>
  </si>
  <si>
    <t xml:space="preserve">   Enter on line 16 of the current</t>
  </si>
  <si>
    <t xml:space="preserve">   month's (FAC) Report.</t>
  </si>
  <si>
    <t>================</t>
  </si>
  <si>
    <t>C.  Unrecoverable  - Schedule 2</t>
  </si>
  <si>
    <t>=====================================</t>
  </si>
  <si>
    <t>Disposition of Energy (MMBTU)-Month of</t>
  </si>
  <si>
    <t>Number of MMBTU Purchased</t>
  </si>
  <si>
    <t xml:space="preserve">  MMBTU</t>
  </si>
  <si>
    <t>Adjustments to Billing (MMBTU)</t>
  </si>
  <si>
    <t>Net MMBTU Billed at the Rate on L6</t>
  </si>
  <si>
    <t>Recovery Rate $ per MMBTU</t>
  </si>
  <si>
    <t>FAC $ per MMBTU (L20/L19)</t>
  </si>
  <si>
    <t>FAC ¢  per MMBTU (L21 X 100)</t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</si>
  <si>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Electric</t>
    </r>
  </si>
  <si>
    <r>
      <t xml:space="preserve">COMPANY:        FLEMING-MASON ENERGY -International Paper </t>
    </r>
    <r>
      <rPr>
        <b/>
        <sz val="11"/>
        <color theme="1"/>
        <rFont val="Calibri"/>
        <family val="2"/>
        <scheme val="minor"/>
      </rPr>
      <t>Steam</t>
    </r>
  </si>
  <si>
    <t>Fuel Adjustment Charge (Debit):</t>
  </si>
  <si>
    <t>Number of KWH Purchased -    EKPC</t>
  </si>
  <si>
    <t xml:space="preserve">                                                              NA Biofuels</t>
  </si>
  <si>
    <t xml:space="preserve">                                                              Total</t>
  </si>
  <si>
    <t>Supplier's FAC:                            EKPC</t>
  </si>
  <si>
    <t>Fuel Charge (Dr) Used to Compute L6</t>
  </si>
  <si>
    <t>Fuel Adjustment Charge (Debit)</t>
  </si>
  <si>
    <t>POWER SUPPLIER:      EAST KY POWER COOP. &amp; N.A. BIOFUELS</t>
  </si>
  <si>
    <t>June 2022</t>
  </si>
  <si>
    <t>Issued by:    Lauren C. Fritz</t>
  </si>
  <si>
    <t>Title:   Office Manager</t>
  </si>
  <si>
    <t>July 2022</t>
  </si>
  <si>
    <t>Line 22 reflects a Fuel Adjustment Charge (Debit) of $0.01609 per KWH to be applied to bills rendered on and after August 15, 2022.</t>
  </si>
  <si>
    <t>Issued on:  August 5, 2022</t>
  </si>
  <si>
    <t>Line 22 reflects a Fuel Adjustment Charge (Debit) of $0.016480 per KWH to be applied to bills rendered on and after August 1, 2022.</t>
  </si>
  <si>
    <t>Line 22 reflects a Fuel Adjustment Charge (Debit) of $1.568780 per MMBTU to be applied to bills rendered on and after August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</si>
</sst>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164" formatCode="0.0%"/>
    <numFmt numFmtId="165" formatCode="0.00000_);\(0.00000\)"/>
    <numFmt numFmtId="166" formatCode="&quot;$&quot;#,##0.00000_);\(&quot;$&quot;#,##0.00000\)"/>
    <numFmt numFmtId="167" formatCode="#,##0.000_);\(#,##0.000\)"/>
    <numFmt numFmtId="168" formatCode="#,##0.000"/>
    <numFmt numFmtId="169" formatCode="&quot;$&quot;#,##0.000000_);\(&quot;$&quot;#,##0.000000\)"/>
    <numFmt numFmtId="170" formatCode="0.000_);\(0.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7" fontId="0" fillId="0" borderId="0" xfId="0" applyNumberFormat="1"/>
    <xf numFmtId="3" fontId="0" fillId="0" borderId="1" xfId="0" applyNumberFormat="1" applyBorder="1"/>
    <xf numFmtId="0" fontId="2" fillId="0" borderId="0" xfId="0" applyFont="1"/>
    <xf numFmtId="0" fontId="0" fillId="0" borderId="2" xfId="0" applyBorder="1" applyAlignment="1">
      <alignment horizontal="center"/>
    </xf>
    <xf numFmtId="166" fontId="0" fillId="0" borderId="0" xfId="0" applyNumberFormat="1"/>
    <xf numFmtId="3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8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center"/>
    </xf>
    <xf numFmtId="168" fontId="0" fillId="0" borderId="0" xfId="0" applyNumberFormat="1"/>
    <xf numFmtId="0" fontId="2" fillId="0" borderId="1" xfId="0" applyFont="1" applyBorder="1"/>
    <xf numFmtId="4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/>
  </sheetViews>
  <sheetFormatPr defaultRowHeight="15" x14ac:dyDescent="0.25"/>
  <cols>
    <col min="1" max="1" width="4" customWidth="1"/>
    <col min="2" max="2" width="37.7109375" customWidth="1"/>
    <col min="3" max="3" width="13.5703125" customWidth="1"/>
    <col min="5" max="5" width="4.85546875" customWidth="1"/>
    <col min="6" max="6" width="39.85546875" customWidth="1"/>
    <col min="7" max="7" width="14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/>
      <c r="B3" s="8" t="s">
        <v>6</v>
      </c>
      <c r="C3" s="8"/>
      <c r="D3" s="8"/>
      <c r="E3" s="8"/>
      <c r="F3" s="8" t="s">
        <v>84</v>
      </c>
      <c r="G3" s="8"/>
      <c r="H3" s="8"/>
    </row>
    <row r="4" spans="1:8" ht="15.75" thickTop="1" x14ac:dyDescent="0.25"/>
    <row r="5" spans="1:8" x14ac:dyDescent="0.25">
      <c r="A5" s="9" t="s">
        <v>8</v>
      </c>
      <c r="B5" s="9"/>
      <c r="C5" s="29" t="s">
        <v>85</v>
      </c>
      <c r="D5" s="9"/>
      <c r="E5" s="9" t="s">
        <v>9</v>
      </c>
      <c r="F5" s="9"/>
      <c r="G5" s="29" t="s">
        <v>88</v>
      </c>
      <c r="H5" s="9"/>
    </row>
    <row r="7" spans="1:8" x14ac:dyDescent="0.25">
      <c r="A7" s="6">
        <v>1</v>
      </c>
      <c r="B7" t="s">
        <v>10</v>
      </c>
      <c r="C7" s="1">
        <v>45642090</v>
      </c>
      <c r="E7" s="6">
        <v>13</v>
      </c>
      <c r="F7" t="s">
        <v>83</v>
      </c>
    </row>
    <row r="8" spans="1:8" ht="15.75" thickBot="1" x14ac:dyDescent="0.3">
      <c r="A8" s="6"/>
      <c r="C8" s="8"/>
      <c r="E8" s="6"/>
      <c r="F8" t="s">
        <v>11</v>
      </c>
      <c r="G8" s="10">
        <f>1199026-374954</f>
        <v>824072</v>
      </c>
    </row>
    <row r="9" spans="1:8" ht="15.75" thickTop="1" x14ac:dyDescent="0.25">
      <c r="A9" s="6">
        <v>2</v>
      </c>
      <c r="B9" t="s">
        <v>12</v>
      </c>
      <c r="C9" s="1">
        <v>43847814</v>
      </c>
      <c r="E9" s="6"/>
      <c r="F9" t="s">
        <v>13</v>
      </c>
      <c r="G9" s="10">
        <f>C31</f>
        <v>-51076.369999999995</v>
      </c>
    </row>
    <row r="10" spans="1:8" x14ac:dyDescent="0.25">
      <c r="A10" s="6">
        <v>3</v>
      </c>
      <c r="B10" t="s">
        <v>14</v>
      </c>
      <c r="C10" s="11">
        <v>18203</v>
      </c>
      <c r="E10" s="6"/>
      <c r="F10" t="s">
        <v>15</v>
      </c>
      <c r="G10" s="9"/>
      <c r="H10" s="12"/>
    </row>
    <row r="11" spans="1:8" x14ac:dyDescent="0.25">
      <c r="A11" s="6">
        <v>4</v>
      </c>
      <c r="B11" t="s">
        <v>16</v>
      </c>
      <c r="C11" s="1">
        <f>C9+C10</f>
        <v>43866017</v>
      </c>
      <c r="E11" s="6"/>
    </row>
    <row r="12" spans="1:8" ht="15.75" thickBot="1" x14ac:dyDescent="0.3">
      <c r="A12" s="6"/>
      <c r="C12" s="8"/>
      <c r="E12" s="6"/>
      <c r="F12" t="s">
        <v>17</v>
      </c>
      <c r="G12" s="10">
        <f>G8+G9</f>
        <v>772995.63</v>
      </c>
    </row>
    <row r="13" spans="1:8" ht="15.75" thickTop="1" x14ac:dyDescent="0.25">
      <c r="A13" s="6">
        <v>5</v>
      </c>
      <c r="B13" t="s">
        <v>18</v>
      </c>
      <c r="E13" s="6"/>
    </row>
    <row r="14" spans="1:8" x14ac:dyDescent="0.25">
      <c r="A14" s="6"/>
      <c r="B14" t="s">
        <v>19</v>
      </c>
      <c r="C14" s="1">
        <f>C7-C11</f>
        <v>1776073</v>
      </c>
      <c r="E14" s="6">
        <v>14</v>
      </c>
      <c r="F14" t="s">
        <v>78</v>
      </c>
      <c r="G14" s="1">
        <f>72756448-22752041</f>
        <v>50004407</v>
      </c>
    </row>
    <row r="15" spans="1:8" x14ac:dyDescent="0.25">
      <c r="A15" s="6"/>
      <c r="C15" s="1"/>
      <c r="E15" s="6"/>
      <c r="F15" t="s">
        <v>79</v>
      </c>
      <c r="G15" s="11">
        <v>568632</v>
      </c>
    </row>
    <row r="16" spans="1:8" x14ac:dyDescent="0.25">
      <c r="A16" s="6"/>
      <c r="C16" s="1"/>
      <c r="E16" s="6"/>
      <c r="F16" t="s">
        <v>80</v>
      </c>
      <c r="G16" s="1">
        <f>SUM(G14:G15)</f>
        <v>50573039</v>
      </c>
    </row>
    <row r="17" spans="1:8" ht="15.75" thickBot="1" x14ac:dyDescent="0.3">
      <c r="A17" s="13"/>
      <c r="B17" s="8"/>
      <c r="C17" s="8"/>
      <c r="E17" s="6">
        <v>15</v>
      </c>
      <c r="F17" t="s">
        <v>81</v>
      </c>
    </row>
    <row r="18" spans="1:8" ht="15.75" thickTop="1" x14ac:dyDescent="0.25">
      <c r="E18" s="6"/>
      <c r="F18" t="s">
        <v>22</v>
      </c>
      <c r="G18" s="14">
        <f>G8/G14</f>
        <v>1.6479987453905814E-2</v>
      </c>
    </row>
    <row r="19" spans="1:8" x14ac:dyDescent="0.25">
      <c r="A19" s="9" t="s">
        <v>23</v>
      </c>
      <c r="B19" s="9"/>
      <c r="C19" s="9" t="str">
        <f>C5</f>
        <v>June 2022</v>
      </c>
    </row>
    <row r="20" spans="1:8" x14ac:dyDescent="0.25">
      <c r="E20" s="9" t="s">
        <v>24</v>
      </c>
      <c r="F20" s="9"/>
      <c r="G20" s="9"/>
      <c r="H20" s="9"/>
    </row>
    <row r="21" spans="1:8" x14ac:dyDescent="0.25">
      <c r="A21" s="6">
        <v>6</v>
      </c>
      <c r="B21" t="s">
        <v>25</v>
      </c>
      <c r="C21" s="5">
        <v>9.2999999999999992E-3</v>
      </c>
    </row>
    <row r="22" spans="1:8" x14ac:dyDescent="0.25">
      <c r="A22" s="6">
        <v>7</v>
      </c>
      <c r="B22" t="s">
        <v>26</v>
      </c>
      <c r="C22" s="1">
        <f>80635272-15665848-21110299+18203</f>
        <v>43877328</v>
      </c>
      <c r="E22" s="6">
        <v>16</v>
      </c>
      <c r="F22" t="s">
        <v>27</v>
      </c>
      <c r="G22" s="4">
        <v>3.9E-2</v>
      </c>
    </row>
    <row r="23" spans="1:8" x14ac:dyDescent="0.25">
      <c r="A23" s="6">
        <v>8</v>
      </c>
      <c r="B23" t="s">
        <v>28</v>
      </c>
      <c r="C23" s="15">
        <v>-11311</v>
      </c>
      <c r="E23" s="6">
        <v>17</v>
      </c>
      <c r="F23" t="s">
        <v>29</v>
      </c>
      <c r="G23" s="17" t="str">
        <f>C5</f>
        <v>June 2022</v>
      </c>
    </row>
    <row r="24" spans="1:8" x14ac:dyDescent="0.25">
      <c r="A24" s="6">
        <v>9</v>
      </c>
      <c r="B24" t="s">
        <v>30</v>
      </c>
      <c r="C24" s="9"/>
      <c r="E24" s="6">
        <v>18</v>
      </c>
      <c r="F24" t="s">
        <v>31</v>
      </c>
    </row>
    <row r="25" spans="1:8" x14ac:dyDescent="0.25">
      <c r="A25" s="6"/>
      <c r="B25" t="s">
        <v>32</v>
      </c>
      <c r="C25" s="1">
        <f>C22+C23</f>
        <v>43866017</v>
      </c>
      <c r="F25" t="s">
        <v>33</v>
      </c>
      <c r="G25" s="4">
        <f>C14/C7</f>
        <v>3.8913051527657914E-2</v>
      </c>
    </row>
    <row r="26" spans="1:8" ht="15.75" thickBot="1" x14ac:dyDescent="0.3">
      <c r="A26" s="6"/>
      <c r="C26" s="8"/>
    </row>
    <row r="27" spans="1:8" ht="15.75" thickTop="1" x14ac:dyDescent="0.25">
      <c r="A27" s="6">
        <v>10</v>
      </c>
      <c r="B27" t="s">
        <v>82</v>
      </c>
      <c r="C27" s="10">
        <v>357437.21</v>
      </c>
      <c r="E27" s="9" t="s">
        <v>34</v>
      </c>
      <c r="F27" s="9"/>
      <c r="G27" s="9"/>
      <c r="H27" s="9"/>
    </row>
    <row r="28" spans="1:8" x14ac:dyDescent="0.25">
      <c r="A28" s="6">
        <v>11</v>
      </c>
      <c r="B28" t="s">
        <v>35</v>
      </c>
      <c r="C28" s="10"/>
      <c r="E28" s="6">
        <v>19</v>
      </c>
      <c r="F28" t="s">
        <v>36</v>
      </c>
    </row>
    <row r="29" spans="1:8" x14ac:dyDescent="0.25">
      <c r="A29" s="6"/>
      <c r="B29" t="s">
        <v>37</v>
      </c>
      <c r="C29" s="10">
        <v>408513.58</v>
      </c>
      <c r="E29" s="6"/>
      <c r="F29" t="s">
        <v>38</v>
      </c>
      <c r="G29" s="4">
        <f>SUM(1-G22)</f>
        <v>0.96099999999999997</v>
      </c>
    </row>
    <row r="30" spans="1:8" x14ac:dyDescent="0.25">
      <c r="A30" s="6">
        <v>12</v>
      </c>
      <c r="B30" t="s">
        <v>39</v>
      </c>
      <c r="E30" s="6">
        <v>20</v>
      </c>
      <c r="F30" t="s">
        <v>40</v>
      </c>
      <c r="G30" s="14">
        <f>G12/G14</f>
        <v>1.5458550083395649E-2</v>
      </c>
    </row>
    <row r="31" spans="1:8" x14ac:dyDescent="0.25">
      <c r="A31" s="6"/>
      <c r="B31" t="s">
        <v>41</v>
      </c>
      <c r="C31" s="10">
        <f>C27-C29</f>
        <v>-51076.369999999995</v>
      </c>
      <c r="E31" s="6">
        <v>21</v>
      </c>
      <c r="F31" t="s">
        <v>42</v>
      </c>
      <c r="G31" s="14">
        <f>G30/G29</f>
        <v>1.6085900190838345E-2</v>
      </c>
    </row>
    <row r="32" spans="1:8" ht="15.75" thickBot="1" x14ac:dyDescent="0.3">
      <c r="C32" s="8"/>
      <c r="E32" s="6">
        <v>22</v>
      </c>
      <c r="F32" t="s">
        <v>43</v>
      </c>
      <c r="G32" s="16">
        <f>G31*100</f>
        <v>1.6085900190838345</v>
      </c>
      <c r="H32" t="s">
        <v>44</v>
      </c>
    </row>
    <row r="33" spans="1:8" ht="15.75" thickTop="1" x14ac:dyDescent="0.25">
      <c r="A33" s="9"/>
      <c r="B33" s="9"/>
      <c r="C33" s="9"/>
      <c r="D33" s="9"/>
      <c r="E33" s="9"/>
      <c r="F33" s="9"/>
      <c r="G33" s="9"/>
      <c r="H33" s="9"/>
    </row>
    <row r="35" spans="1:8" x14ac:dyDescent="0.25">
      <c r="A35" t="s">
        <v>89</v>
      </c>
    </row>
    <row r="36" spans="1:8" x14ac:dyDescent="0.25">
      <c r="A36" t="s">
        <v>90</v>
      </c>
    </row>
    <row r="37" spans="1:8" x14ac:dyDescent="0.25">
      <c r="A37" t="s">
        <v>86</v>
      </c>
      <c r="E37" t="s">
        <v>87</v>
      </c>
    </row>
    <row r="38" spans="1:8" x14ac:dyDescent="0.25">
      <c r="A38" t="s">
        <v>45</v>
      </c>
      <c r="E38" t="s">
        <v>46</v>
      </c>
    </row>
  </sheetData>
  <printOptions horizontalCentered="1"/>
  <pageMargins left="0.45" right="0.45" top="0.5" bottom="0.5" header="0" footer="0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workbookViewId="0">
      <selection sqref="A1:E1"/>
    </sheetView>
  </sheetViews>
  <sheetFormatPr defaultRowHeight="15" x14ac:dyDescent="0.25"/>
  <cols>
    <col min="1" max="1" width="38.7109375" customWidth="1"/>
    <col min="2" max="2" width="17.140625" customWidth="1"/>
    <col min="3" max="3" width="16.5703125" customWidth="1"/>
    <col min="4" max="4" width="11.42578125" customWidth="1"/>
    <col min="5" max="5" width="17.28515625" customWidth="1"/>
  </cols>
  <sheetData>
    <row r="1" spans="1:6" x14ac:dyDescent="0.25">
      <c r="A1" s="30" t="s">
        <v>47</v>
      </c>
      <c r="B1" s="30"/>
      <c r="C1" s="30"/>
      <c r="D1" s="30"/>
      <c r="E1" s="30"/>
    </row>
    <row r="2" spans="1:6" x14ac:dyDescent="0.25">
      <c r="A2" s="30" t="s">
        <v>48</v>
      </c>
      <c r="B2" s="30"/>
      <c r="C2" s="30"/>
      <c r="D2" s="30"/>
      <c r="E2" s="30"/>
    </row>
    <row r="3" spans="1:6" x14ac:dyDescent="0.25">
      <c r="A3" s="30" t="s">
        <v>49</v>
      </c>
      <c r="B3" s="30"/>
      <c r="C3" s="30"/>
      <c r="D3" s="30"/>
      <c r="E3" s="30"/>
    </row>
    <row r="4" spans="1:6" x14ac:dyDescent="0.25">
      <c r="A4" s="17" t="s">
        <v>50</v>
      </c>
      <c r="B4" s="30" t="str">
        <f>Sheet3!C5</f>
        <v>June 2022</v>
      </c>
      <c r="C4" s="30"/>
    </row>
    <row r="6" spans="1:6" x14ac:dyDescent="0.25">
      <c r="B6" s="2" t="s">
        <v>51</v>
      </c>
      <c r="C6" s="2" t="s">
        <v>52</v>
      </c>
      <c r="D6" s="2" t="s">
        <v>53</v>
      </c>
      <c r="E6" s="2" t="s">
        <v>54</v>
      </c>
    </row>
    <row r="7" spans="1:6" x14ac:dyDescent="0.25">
      <c r="B7" s="2" t="s">
        <v>55</v>
      </c>
      <c r="C7" s="2" t="s">
        <v>0</v>
      </c>
      <c r="D7" s="2" t="s">
        <v>1</v>
      </c>
      <c r="E7" s="2" t="s">
        <v>0</v>
      </c>
    </row>
    <row r="8" spans="1:6" x14ac:dyDescent="0.25">
      <c r="B8" s="3" t="s">
        <v>2</v>
      </c>
      <c r="C8" s="3" t="s">
        <v>3</v>
      </c>
      <c r="D8" s="3" t="s">
        <v>4</v>
      </c>
      <c r="E8" s="3" t="s">
        <v>56</v>
      </c>
    </row>
    <row r="10" spans="1:6" x14ac:dyDescent="0.25">
      <c r="A10" t="s">
        <v>57</v>
      </c>
      <c r="B10" s="1">
        <v>589434129</v>
      </c>
      <c r="C10" s="1">
        <v>565200170</v>
      </c>
      <c r="D10" s="1">
        <v>519477</v>
      </c>
      <c r="E10" s="1">
        <v>23714482</v>
      </c>
    </row>
    <row r="11" spans="1:6" x14ac:dyDescent="0.25">
      <c r="A11" t="s">
        <v>58</v>
      </c>
      <c r="B11" s="1">
        <v>41963311</v>
      </c>
      <c r="C11" s="1">
        <v>39634094</v>
      </c>
      <c r="D11" s="1">
        <v>23950</v>
      </c>
      <c r="E11" s="1">
        <v>2305267</v>
      </c>
      <c r="F11" s="1"/>
    </row>
    <row r="12" spans="1:6" x14ac:dyDescent="0.25">
      <c r="A12" t="s">
        <v>59</v>
      </c>
      <c r="B12" s="1">
        <v>45642090</v>
      </c>
      <c r="C12" s="1">
        <v>43847814</v>
      </c>
      <c r="D12" s="1">
        <v>18203</v>
      </c>
      <c r="E12" s="1">
        <v>1776073</v>
      </c>
      <c r="F12" s="1"/>
    </row>
    <row r="13" spans="1:6" x14ac:dyDescent="0.25">
      <c r="A13" t="s">
        <v>60</v>
      </c>
      <c r="B13" s="1">
        <f>B10-B11+B12</f>
        <v>593112908</v>
      </c>
      <c r="C13" s="1">
        <f>C10-C11+C12</f>
        <v>569413890</v>
      </c>
      <c r="D13" s="1">
        <f>D10-D11+D12</f>
        <v>513730</v>
      </c>
      <c r="E13" s="1">
        <f>E10-E11+E12</f>
        <v>23185288</v>
      </c>
    </row>
    <row r="16" spans="1:6" x14ac:dyDescent="0.25">
      <c r="A16" t="s">
        <v>61</v>
      </c>
      <c r="B16" s="4">
        <f>E13/B13</f>
        <v>3.9090850472605125E-2</v>
      </c>
      <c r="C16" t="s">
        <v>62</v>
      </c>
    </row>
    <row r="17" spans="3:3" x14ac:dyDescent="0.25">
      <c r="C17" t="s">
        <v>63</v>
      </c>
    </row>
  </sheetData>
  <mergeCells count="4">
    <mergeCell ref="A1:E1"/>
    <mergeCell ref="A2:E2"/>
    <mergeCell ref="A3:E3"/>
    <mergeCell ref="B4:C4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workbookViewId="0"/>
  </sheetViews>
  <sheetFormatPr defaultRowHeight="15" x14ac:dyDescent="0.25"/>
  <cols>
    <col min="1" max="1" width="3.85546875" customWidth="1"/>
    <col min="2" max="2" width="37" customWidth="1"/>
    <col min="3" max="3" width="16.140625" customWidth="1"/>
    <col min="5" max="5" width="4.28515625" customWidth="1"/>
    <col min="6" max="6" width="34.7109375" customWidth="1"/>
    <col min="7" max="7" width="15.2851562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75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8</v>
      </c>
      <c r="C5" s="28" t="s">
        <v>85</v>
      </c>
      <c r="E5" t="s">
        <v>9</v>
      </c>
      <c r="G5" s="6" t="str">
        <f>C5</f>
        <v>June 2022</v>
      </c>
    </row>
    <row r="7" spans="1:8" x14ac:dyDescent="0.25">
      <c r="A7" s="6">
        <v>1</v>
      </c>
      <c r="B7" t="s">
        <v>10</v>
      </c>
      <c r="C7" s="1">
        <v>22752041</v>
      </c>
      <c r="E7" s="6">
        <v>13</v>
      </c>
      <c r="F7" t="s">
        <v>77</v>
      </c>
    </row>
    <row r="8" spans="1:8" x14ac:dyDescent="0.25">
      <c r="A8" s="6"/>
      <c r="C8" s="18" t="s">
        <v>64</v>
      </c>
      <c r="E8" s="6"/>
      <c r="F8" t="s">
        <v>11</v>
      </c>
      <c r="G8" s="10">
        <f>C25</f>
        <v>374954</v>
      </c>
    </row>
    <row r="9" spans="1:8" x14ac:dyDescent="0.25">
      <c r="A9" s="6">
        <v>2</v>
      </c>
      <c r="B9" t="s">
        <v>12</v>
      </c>
      <c r="C9" s="1">
        <f>C7</f>
        <v>22752041</v>
      </c>
      <c r="E9" s="6"/>
      <c r="F9" t="s">
        <v>13</v>
      </c>
      <c r="G9" s="19">
        <v>0</v>
      </c>
    </row>
    <row r="10" spans="1:8" x14ac:dyDescent="0.25">
      <c r="A10" s="6">
        <v>3</v>
      </c>
      <c r="B10" t="s">
        <v>14</v>
      </c>
      <c r="E10" s="6"/>
      <c r="F10" t="s">
        <v>65</v>
      </c>
      <c r="G10" s="9"/>
      <c r="H10" s="12"/>
    </row>
    <row r="11" spans="1:8" x14ac:dyDescent="0.25">
      <c r="A11" s="6">
        <v>4</v>
      </c>
      <c r="B11" t="s">
        <v>16</v>
      </c>
      <c r="C11" s="1">
        <f>C7</f>
        <v>22752041</v>
      </c>
      <c r="E11" s="6"/>
    </row>
    <row r="12" spans="1:8" x14ac:dyDescent="0.25">
      <c r="A12" s="6"/>
      <c r="C12" s="18" t="s">
        <v>64</v>
      </c>
      <c r="E12" s="6"/>
      <c r="F12" t="s">
        <v>17</v>
      </c>
      <c r="G12" s="10">
        <f>G8+G9</f>
        <v>374954</v>
      </c>
    </row>
    <row r="13" spans="1:8" x14ac:dyDescent="0.25">
      <c r="A13" s="6">
        <v>5</v>
      </c>
      <c r="B13" t="s">
        <v>18</v>
      </c>
      <c r="E13" s="6"/>
      <c r="G13" s="18" t="s">
        <v>64</v>
      </c>
    </row>
    <row r="14" spans="1:8" x14ac:dyDescent="0.25">
      <c r="A14" s="6"/>
      <c r="B14" t="s">
        <v>19</v>
      </c>
      <c r="C14" s="1">
        <f>C9-C11</f>
        <v>0</v>
      </c>
      <c r="E14" s="6">
        <v>14</v>
      </c>
      <c r="F14" t="s">
        <v>20</v>
      </c>
      <c r="G14" s="1">
        <f>C7</f>
        <v>22752041</v>
      </c>
    </row>
    <row r="15" spans="1:8" x14ac:dyDescent="0.25">
      <c r="A15" s="6"/>
      <c r="C15" s="18" t="s">
        <v>64</v>
      </c>
      <c r="E15" s="6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E16" s="6"/>
      <c r="F16" t="s">
        <v>22</v>
      </c>
      <c r="G16" s="14">
        <f>C19</f>
        <v>1.6480000000000002E-2</v>
      </c>
    </row>
    <row r="17" spans="1:8" x14ac:dyDescent="0.25">
      <c r="A17" s="6" t="s">
        <v>23</v>
      </c>
      <c r="C17" t="str">
        <f>C5</f>
        <v>June 2022</v>
      </c>
      <c r="E17" s="6"/>
    </row>
    <row r="18" spans="1:8" x14ac:dyDescent="0.25">
      <c r="A18" s="6"/>
      <c r="E18" s="20" t="s">
        <v>24</v>
      </c>
    </row>
    <row r="19" spans="1:8" x14ac:dyDescent="0.25">
      <c r="A19" s="6">
        <v>6</v>
      </c>
      <c r="B19" t="s">
        <v>25</v>
      </c>
      <c r="C19" s="14">
        <v>1.6480000000000002E-2</v>
      </c>
      <c r="E19" s="6"/>
    </row>
    <row r="20" spans="1:8" x14ac:dyDescent="0.25">
      <c r="A20" s="6">
        <v>7</v>
      </c>
      <c r="B20" t="s">
        <v>26</v>
      </c>
      <c r="C20" s="1">
        <f>+C7</f>
        <v>22752041</v>
      </c>
      <c r="E20" s="6">
        <v>16</v>
      </c>
      <c r="F20" t="s">
        <v>27</v>
      </c>
      <c r="G20" s="21">
        <v>0</v>
      </c>
    </row>
    <row r="21" spans="1:8" x14ac:dyDescent="0.25">
      <c r="A21" s="6">
        <v>8</v>
      </c>
      <c r="B21" t="s">
        <v>28</v>
      </c>
      <c r="C21">
        <v>0</v>
      </c>
      <c r="E21" s="6">
        <v>17</v>
      </c>
      <c r="F21" t="s">
        <v>29</v>
      </c>
      <c r="G21" t="str">
        <f>C5</f>
        <v>June 2022</v>
      </c>
    </row>
    <row r="22" spans="1:8" x14ac:dyDescent="0.25">
      <c r="A22" s="6">
        <v>9</v>
      </c>
      <c r="B22" t="s">
        <v>30</v>
      </c>
      <c r="E22" s="6">
        <v>18</v>
      </c>
      <c r="F22" t="s">
        <v>31</v>
      </c>
    </row>
    <row r="23" spans="1:8" x14ac:dyDescent="0.25">
      <c r="A23" s="6"/>
      <c r="B23" t="s">
        <v>32</v>
      </c>
      <c r="C23" s="1">
        <f>C20+C21</f>
        <v>22752041</v>
      </c>
      <c r="E23" s="6"/>
      <c r="F23" t="s">
        <v>33</v>
      </c>
      <c r="G23" s="21">
        <v>0</v>
      </c>
    </row>
    <row r="24" spans="1:8" x14ac:dyDescent="0.25">
      <c r="A24" s="6"/>
      <c r="C24" s="18" t="s">
        <v>64</v>
      </c>
      <c r="E24" s="6"/>
    </row>
    <row r="25" spans="1:8" x14ac:dyDescent="0.25">
      <c r="A25" s="6">
        <v>10</v>
      </c>
      <c r="B25" t="s">
        <v>82</v>
      </c>
      <c r="C25" s="10">
        <f>ROUND(C23*C19,0)</f>
        <v>374954</v>
      </c>
      <c r="E25" s="20" t="s">
        <v>34</v>
      </c>
    </row>
    <row r="26" spans="1:8" x14ac:dyDescent="0.25">
      <c r="A26" s="6">
        <v>11</v>
      </c>
      <c r="B26" t="s">
        <v>35</v>
      </c>
      <c r="E26" s="6">
        <v>19</v>
      </c>
      <c r="F26" t="s">
        <v>36</v>
      </c>
    </row>
    <row r="27" spans="1:8" x14ac:dyDescent="0.25">
      <c r="A27" s="6"/>
      <c r="B27" t="s">
        <v>37</v>
      </c>
      <c r="C27" s="10">
        <f>C25</f>
        <v>374954</v>
      </c>
      <c r="E27" s="6"/>
      <c r="F27" t="s">
        <v>38</v>
      </c>
      <c r="G27" s="21">
        <v>1</v>
      </c>
    </row>
    <row r="28" spans="1:8" x14ac:dyDescent="0.25">
      <c r="A28" s="6">
        <v>12</v>
      </c>
      <c r="B28" t="s">
        <v>39</v>
      </c>
      <c r="E28" s="6">
        <v>20</v>
      </c>
      <c r="F28" t="s">
        <v>40</v>
      </c>
      <c r="G28" s="14">
        <f>G12/G14</f>
        <v>1.6480016012629373E-2</v>
      </c>
    </row>
    <row r="29" spans="1:8" x14ac:dyDescent="0.25">
      <c r="A29" s="6"/>
      <c r="B29" t="s">
        <v>41</v>
      </c>
      <c r="C29" s="19">
        <f>C25-C27</f>
        <v>0</v>
      </c>
      <c r="E29" s="6">
        <v>21</v>
      </c>
      <c r="F29" t="s">
        <v>42</v>
      </c>
      <c r="G29" s="14">
        <f>G28/G27</f>
        <v>1.6480016012629373E-2</v>
      </c>
    </row>
    <row r="30" spans="1:8" x14ac:dyDescent="0.25">
      <c r="A30" s="6"/>
      <c r="C30" s="18" t="s">
        <v>64</v>
      </c>
      <c r="E30" s="6">
        <v>22</v>
      </c>
      <c r="F30" t="s">
        <v>43</v>
      </c>
      <c r="G30" s="27">
        <f>G29*100</f>
        <v>1.6480016012629373</v>
      </c>
      <c r="H30" t="s">
        <v>44</v>
      </c>
    </row>
    <row r="31" spans="1:8" x14ac:dyDescent="0.25">
      <c r="A31" s="22"/>
      <c r="B31" s="9"/>
      <c r="C31" s="9"/>
      <c r="D31" s="9"/>
      <c r="E31" s="22"/>
      <c r="F31" s="9"/>
      <c r="G31" s="9"/>
      <c r="H31" s="9"/>
    </row>
    <row r="32" spans="1:8" x14ac:dyDescent="0.25">
      <c r="A32" s="6"/>
      <c r="E32" s="6"/>
    </row>
    <row r="33" spans="1:5" x14ac:dyDescent="0.25">
      <c r="A33" t="s">
        <v>91</v>
      </c>
    </row>
    <row r="34" spans="1:5" x14ac:dyDescent="0.25">
      <c r="A34" t="str">
        <f>Sheet3!A36</f>
        <v>Issued on:  August 5, 2022</v>
      </c>
    </row>
    <row r="35" spans="1:5" x14ac:dyDescent="0.25">
      <c r="A35" t="s">
        <v>86</v>
      </c>
      <c r="E35" t="s">
        <v>87</v>
      </c>
    </row>
    <row r="36" spans="1:5" x14ac:dyDescent="0.25">
      <c r="A36" t="s">
        <v>45</v>
      </c>
      <c r="E36" t="s">
        <v>46</v>
      </c>
    </row>
  </sheetData>
  <pageMargins left="0.45" right="0.4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workbookViewId="0"/>
  </sheetViews>
  <sheetFormatPr defaultRowHeight="15" x14ac:dyDescent="0.25"/>
  <cols>
    <col min="1" max="1" width="4.28515625" customWidth="1"/>
    <col min="2" max="2" width="35.28515625" customWidth="1"/>
    <col min="3" max="3" width="17.7109375" customWidth="1"/>
    <col min="4" max="4" width="10.42578125" customWidth="1"/>
    <col min="5" max="5" width="4.42578125" customWidth="1"/>
    <col min="6" max="6" width="33.140625" customWidth="1"/>
    <col min="7" max="7" width="16.7109375" customWidth="1"/>
    <col min="8" max="8" width="1.7109375" customWidth="1"/>
  </cols>
  <sheetData>
    <row r="1" spans="1:8" x14ac:dyDescent="0.25">
      <c r="A1" s="7" t="s">
        <v>5</v>
      </c>
    </row>
    <row r="3" spans="1:8" ht="15.75" thickBot="1" x14ac:dyDescent="0.3">
      <c r="A3" s="8" t="s">
        <v>76</v>
      </c>
      <c r="B3" s="8"/>
      <c r="C3" s="8"/>
      <c r="D3" s="8"/>
      <c r="E3" s="8"/>
      <c r="F3" s="8" t="s">
        <v>7</v>
      </c>
      <c r="G3" s="8"/>
      <c r="H3" s="8"/>
    </row>
    <row r="4" spans="1:8" ht="15.75" thickTop="1" x14ac:dyDescent="0.25"/>
    <row r="5" spans="1:8" x14ac:dyDescent="0.25">
      <c r="A5" t="s">
        <v>67</v>
      </c>
      <c r="C5" s="6" t="str">
        <f>Sheet5!C5</f>
        <v>June 2022</v>
      </c>
      <c r="E5" t="s">
        <v>9</v>
      </c>
      <c r="G5" s="6" t="str">
        <f>C5</f>
        <v>June 2022</v>
      </c>
    </row>
    <row r="7" spans="1:8" x14ac:dyDescent="0.25">
      <c r="A7">
        <v>1</v>
      </c>
      <c r="B7" t="s">
        <v>10</v>
      </c>
      <c r="C7" s="23">
        <v>144539.9</v>
      </c>
      <c r="E7">
        <v>13</v>
      </c>
      <c r="F7" t="s">
        <v>77</v>
      </c>
    </row>
    <row r="8" spans="1:8" x14ac:dyDescent="0.25">
      <c r="C8" s="18" t="s">
        <v>64</v>
      </c>
      <c r="F8" t="s">
        <v>11</v>
      </c>
      <c r="G8" s="10">
        <f>C25</f>
        <v>264113</v>
      </c>
    </row>
    <row r="9" spans="1:8" x14ac:dyDescent="0.25">
      <c r="A9">
        <v>2</v>
      </c>
      <c r="B9" t="s">
        <v>12</v>
      </c>
      <c r="C9" s="23">
        <f>C7</f>
        <v>144539.9</v>
      </c>
      <c r="F9" t="s">
        <v>13</v>
      </c>
      <c r="G9" s="19">
        <v>0</v>
      </c>
    </row>
    <row r="10" spans="1:8" x14ac:dyDescent="0.25">
      <c r="A10">
        <v>3</v>
      </c>
      <c r="B10" t="s">
        <v>14</v>
      </c>
      <c r="F10" t="s">
        <v>65</v>
      </c>
      <c r="G10" s="9"/>
      <c r="H10" s="24"/>
    </row>
    <row r="11" spans="1:8" x14ac:dyDescent="0.25">
      <c r="A11">
        <v>4</v>
      </c>
      <c r="B11" t="s">
        <v>16</v>
      </c>
      <c r="C11" s="23">
        <f>C9+C10</f>
        <v>144539.9</v>
      </c>
    </row>
    <row r="12" spans="1:8" x14ac:dyDescent="0.25">
      <c r="C12" s="18" t="s">
        <v>64</v>
      </c>
      <c r="F12" t="s">
        <v>17</v>
      </c>
      <c r="G12" s="10">
        <f>G8+G9</f>
        <v>264113</v>
      </c>
    </row>
    <row r="13" spans="1:8" x14ac:dyDescent="0.25">
      <c r="A13">
        <v>5</v>
      </c>
      <c r="B13" t="s">
        <v>18</v>
      </c>
      <c r="G13" s="18" t="s">
        <v>64</v>
      </c>
    </row>
    <row r="14" spans="1:8" x14ac:dyDescent="0.25">
      <c r="B14" t="s">
        <v>19</v>
      </c>
      <c r="C14" s="25">
        <f>C7-C11</f>
        <v>0</v>
      </c>
      <c r="E14">
        <v>14</v>
      </c>
      <c r="F14" t="s">
        <v>68</v>
      </c>
      <c r="G14" s="25">
        <f>C7</f>
        <v>144539.9</v>
      </c>
    </row>
    <row r="15" spans="1:8" x14ac:dyDescent="0.25">
      <c r="C15" s="18" t="s">
        <v>64</v>
      </c>
      <c r="E15">
        <v>15</v>
      </c>
      <c r="F15" t="s">
        <v>21</v>
      </c>
    </row>
    <row r="16" spans="1:8" x14ac:dyDescent="0.25">
      <c r="A16" s="18" t="s">
        <v>64</v>
      </c>
      <c r="B16" s="18" t="s">
        <v>66</v>
      </c>
      <c r="C16" s="18" t="s">
        <v>64</v>
      </c>
      <c r="F16" t="s">
        <v>69</v>
      </c>
      <c r="G16" s="26">
        <f>C19</f>
        <v>1.5687800000000001</v>
      </c>
    </row>
    <row r="17" spans="1:8" x14ac:dyDescent="0.25">
      <c r="A17" t="s">
        <v>23</v>
      </c>
      <c r="C17" t="str">
        <f>C5</f>
        <v>June 2022</v>
      </c>
    </row>
    <row r="18" spans="1:8" x14ac:dyDescent="0.25">
      <c r="E18" t="s">
        <v>24</v>
      </c>
    </row>
    <row r="19" spans="1:8" x14ac:dyDescent="0.25">
      <c r="A19">
        <v>6</v>
      </c>
      <c r="B19" t="s">
        <v>25</v>
      </c>
      <c r="C19" s="26">
        <v>1.5687800000000001</v>
      </c>
    </row>
    <row r="20" spans="1:8" x14ac:dyDescent="0.25">
      <c r="A20">
        <v>7</v>
      </c>
      <c r="B20" t="s">
        <v>26</v>
      </c>
      <c r="C20" s="23">
        <f>C7</f>
        <v>144539.9</v>
      </c>
      <c r="E20">
        <v>16</v>
      </c>
      <c r="F20" t="s">
        <v>27</v>
      </c>
      <c r="G20" s="21">
        <v>0</v>
      </c>
    </row>
    <row r="21" spans="1:8" x14ac:dyDescent="0.25">
      <c r="A21">
        <v>8</v>
      </c>
      <c r="B21" t="s">
        <v>70</v>
      </c>
      <c r="C21">
        <v>0</v>
      </c>
      <c r="E21">
        <v>17</v>
      </c>
      <c r="F21" t="s">
        <v>29</v>
      </c>
      <c r="G21" t="str">
        <f>C5</f>
        <v>June 2022</v>
      </c>
    </row>
    <row r="22" spans="1:8" x14ac:dyDescent="0.25">
      <c r="A22">
        <v>9</v>
      </c>
      <c r="B22" t="s">
        <v>71</v>
      </c>
      <c r="E22">
        <v>18</v>
      </c>
      <c r="F22" t="s">
        <v>31</v>
      </c>
    </row>
    <row r="23" spans="1:8" x14ac:dyDescent="0.25">
      <c r="B23" t="s">
        <v>32</v>
      </c>
      <c r="C23" s="23">
        <f>C20+C21</f>
        <v>144539.9</v>
      </c>
      <c r="F23" t="s">
        <v>33</v>
      </c>
      <c r="G23" s="21">
        <v>0</v>
      </c>
    </row>
    <row r="24" spans="1:8" x14ac:dyDescent="0.25">
      <c r="C24" s="18" t="s">
        <v>64</v>
      </c>
    </row>
    <row r="25" spans="1:8" x14ac:dyDescent="0.25">
      <c r="A25">
        <v>10</v>
      </c>
      <c r="B25" t="s">
        <v>82</v>
      </c>
      <c r="C25" s="10">
        <v>264113</v>
      </c>
      <c r="E25" t="s">
        <v>34</v>
      </c>
    </row>
    <row r="26" spans="1:8" x14ac:dyDescent="0.25">
      <c r="A26">
        <v>11</v>
      </c>
      <c r="B26" t="s">
        <v>35</v>
      </c>
      <c r="E26">
        <v>19</v>
      </c>
      <c r="F26" t="s">
        <v>36</v>
      </c>
    </row>
    <row r="27" spans="1:8" x14ac:dyDescent="0.25">
      <c r="B27" t="s">
        <v>37</v>
      </c>
      <c r="C27" s="10">
        <f>C25</f>
        <v>264113</v>
      </c>
      <c r="F27" t="s">
        <v>38</v>
      </c>
      <c r="G27" s="21">
        <v>1</v>
      </c>
    </row>
    <row r="28" spans="1:8" x14ac:dyDescent="0.25">
      <c r="A28">
        <v>12</v>
      </c>
      <c r="B28" t="s">
        <v>39</v>
      </c>
      <c r="E28">
        <v>20</v>
      </c>
      <c r="F28" t="s">
        <v>72</v>
      </c>
      <c r="G28" s="26">
        <f>G16</f>
        <v>1.5687800000000001</v>
      </c>
    </row>
    <row r="29" spans="1:8" x14ac:dyDescent="0.25">
      <c r="B29" t="s">
        <v>41</v>
      </c>
      <c r="C29" s="19">
        <f>C25-C27</f>
        <v>0</v>
      </c>
      <c r="E29">
        <v>21</v>
      </c>
      <c r="F29" t="s">
        <v>73</v>
      </c>
      <c r="G29" s="26">
        <f>G28/G27</f>
        <v>1.5687800000000001</v>
      </c>
    </row>
    <row r="30" spans="1:8" x14ac:dyDescent="0.25">
      <c r="C30" s="18" t="s">
        <v>64</v>
      </c>
      <c r="E30">
        <v>22</v>
      </c>
      <c r="F30" t="s">
        <v>74</v>
      </c>
      <c r="G30" s="27">
        <f>G29*100</f>
        <v>156.87800000000001</v>
      </c>
      <c r="H30" t="s">
        <v>44</v>
      </c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t="s">
        <v>92</v>
      </c>
    </row>
    <row r="33" spans="1:5" x14ac:dyDescent="0.25">
      <c r="A33" t="str">
        <f>Sheet5!A34</f>
        <v>Issued on:  August 5, 2022</v>
      </c>
    </row>
    <row r="34" spans="1:5" x14ac:dyDescent="0.25">
      <c r="A34" t="s">
        <v>86</v>
      </c>
      <c r="E34" t="s">
        <v>87</v>
      </c>
    </row>
    <row r="35" spans="1:5" x14ac:dyDescent="0.25">
      <c r="A35" t="s">
        <v>45</v>
      </c>
      <c r="E35" t="s">
        <v>46</v>
      </c>
    </row>
  </sheetData>
  <pageMargins left="0.45" right="0.4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Hazelrigg</dc:creator>
  <cp:lastModifiedBy>Jennifer McRoberts</cp:lastModifiedBy>
  <cp:lastPrinted>2022-08-05T12:49:26Z</cp:lastPrinted>
  <dcterms:created xsi:type="dcterms:W3CDTF">2012-05-04T11:59:51Z</dcterms:created>
  <dcterms:modified xsi:type="dcterms:W3CDTF">2024-06-04T19:06:11Z</dcterms:modified>
</cp:coreProperties>
</file>