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EL ADJ\PSC Reports\"/>
    </mc:Choice>
  </mc:AlternateContent>
  <xr:revisionPtr revIDLastSave="0" documentId="8_{8D140027-A136-45DC-8DC4-FCDDCB3B1F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3" sheetId="3" r:id="rId1"/>
    <sheet name="Sheet4" sheetId="4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14" i="3"/>
  <c r="C22" i="3"/>
  <c r="G29" i="3" l="1"/>
  <c r="G18" i="3"/>
  <c r="G16" i="3" l="1"/>
  <c r="G16" i="6" l="1"/>
  <c r="E13" i="4" l="1"/>
  <c r="B4" i="4" l="1"/>
  <c r="G23" i="3" l="1"/>
  <c r="G16" i="5" l="1"/>
  <c r="C20" i="5" l="1"/>
  <c r="C25" i="3"/>
  <c r="C11" i="3"/>
  <c r="C14" i="3" s="1"/>
  <c r="G25" i="3" l="1"/>
  <c r="C20" i="6" l="1"/>
  <c r="C27" i="6" l="1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C31" i="3"/>
  <c r="G9" i="3" s="1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</calcChain>
</file>

<file path=xl/sharedStrings.xml><?xml version="1.0" encoding="utf-8"?>
<sst xmlns="http://schemas.openxmlformats.org/spreadsheetml/2006/main" count="188" uniqueCount="93">
  <si>
    <t>KWH</t>
  </si>
  <si>
    <t>OFFICE</t>
  </si>
  <si>
    <t>PURCHASED</t>
  </si>
  <si>
    <t>SOLD</t>
  </si>
  <si>
    <t>USE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</si>
  <si>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</si>
  <si>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</si>
  <si>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</si>
  <si>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</si>
  <si>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</si>
  <si>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</si>
  <si>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</si>
  <si>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</si>
  <si>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</si>
  <si>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</si>
  <si>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</si>
  <si>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</si>
  <si>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</si>
  <si>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</si>
  <si>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</si>
  <si>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</si>
  <si>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</si>
  <si>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</si>
  <si>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</si>
  <si>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</si>
  <si>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</si>
  <si>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</si>
  <si>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</si>
  <si>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</si>
  <si>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</si>
  <si>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</si>
  <si>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</si>
  <si>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</si>
  <si>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</si>
  <si>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</si>
  <si>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</si>
  <si>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</si>
  <si>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</si>
  <si>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</si>
  <si>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</si>
  <si>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</si>
  <si>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</si>
  <si>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</si>
  <si>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</si>
  <si>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</si>
  <si>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Issued by:    Joni K. Hazelrigg</t>
  </si>
  <si>
    <t>Title:   President &amp; CEO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</si>
  <si>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</si>
  <si>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</si>
  <si>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</si>
  <si>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</si>
  <si>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</si>
  <si>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</si>
  <si>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</si>
  <si>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</si>
  <si>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</si>
  <si>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</si>
  <si>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</si>
  <si>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</si>
  <si>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</si>
  <si>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</si>
  <si>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</si>
  <si>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</si>
  <si>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</si>
  <si>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</si>
  <si>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</si>
  <si>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</si>
  <si>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</si>
  <si>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</si>
  <si>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</si>
  <si>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</si>
  <si>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</si>
  <si>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</si>
  <si>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</si>
  <si>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</si>
  <si>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</si>
  <si>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</si>
  <si>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</si>
  <si>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</si>
  <si>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Fuel Adjustment Charge (Debit):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</si>
  <si>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</si>
  <si>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</si>
  <si>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</si>
  <si>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</si>
  <si>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Fuel Charge (Dr) Used to Compute L6</t>
  </si>
  <si>
    <t>Fuel Adjustment Charge (Debit)</t>
  </si>
  <si>
    <t>February 2022</t>
  </si>
  <si>
    <t>POWER SUPPLIER:      EAST KY POWER COOP. &amp; N.A. BIOFUELS</t>
  </si>
  <si>
    <t>March 2022</t>
  </si>
  <si>
    <t>Line 22 reflects a Fuel Adjustment Charge (Debit) of $0.01116 per KWH to be applied to bills rendered on and after April 15, 2022.</t>
  </si>
  <si>
    <t>Issued on:  April 7, 2022</t>
  </si>
  <si>
    <t>Line 22 reflects a Fuel Adjustment Charge (Debit) of $0.01001 per KWH to be applied to bills rendered on and after April 1, 2022.</t>
  </si>
  <si>
    <t>Line 22 reflects a Fuel Adjustment Charge (Debit) of $0.954330 per MMBTU to be applied to bills rendered on and after April 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</si>
</sst>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  <numFmt numFmtId="168" formatCode="#,##0.000"/>
    <numFmt numFmtId="169" formatCode="&quot;$&quot;#,##0.000000_);\(&quot;$&quot;#,##0.000000\)"/>
    <numFmt numFmtId="170" formatCode="0.000_);\(0.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0" fontId="2" fillId="0" borderId="1" xfId="0" applyFont="1" applyBorder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/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/>
      <c r="B3" s="8" t="s">
        <v>6</v>
      </c>
      <c r="C3" s="8"/>
      <c r="D3" s="8"/>
      <c r="E3" s="8"/>
      <c r="F3" s="8" t="s">
        <v>87</v>
      </c>
      <c r="G3" s="8"/>
      <c r="H3" s="8"/>
    </row>
    <row r="4" spans="1:8" ht="15.75" thickTop="1" x14ac:dyDescent="0.25"/>
    <row r="5" spans="1:8" x14ac:dyDescent="0.25">
      <c r="A5" s="9" t="s">
        <v>8</v>
      </c>
      <c r="B5" s="9"/>
      <c r="C5" s="30" t="s">
        <v>86</v>
      </c>
      <c r="D5" s="9"/>
      <c r="E5" s="9" t="s">
        <v>9</v>
      </c>
      <c r="F5" s="9"/>
      <c r="G5" s="29" t="s">
        <v>88</v>
      </c>
      <c r="H5" s="9"/>
    </row>
    <row r="7" spans="1:8" x14ac:dyDescent="0.25">
      <c r="A7" s="6">
        <v>1</v>
      </c>
      <c r="B7" t="s">
        <v>10</v>
      </c>
      <c r="C7" s="1">
        <v>59091470</v>
      </c>
      <c r="E7" s="6">
        <v>13</v>
      </c>
      <c r="F7" t="s">
        <v>85</v>
      </c>
    </row>
    <row r="8" spans="1:8" ht="15.75" thickBot="1" x14ac:dyDescent="0.3">
      <c r="A8" s="6"/>
      <c r="C8" s="8"/>
      <c r="E8" s="6"/>
      <c r="F8" t="s">
        <v>11</v>
      </c>
      <c r="G8" s="10">
        <f>748710-238314</f>
        <v>510396</v>
      </c>
    </row>
    <row r="9" spans="1:8" ht="15.75" thickTop="1" x14ac:dyDescent="0.25">
      <c r="A9" s="6">
        <v>2</v>
      </c>
      <c r="B9" t="s">
        <v>12</v>
      </c>
      <c r="C9" s="1">
        <v>59757957</v>
      </c>
      <c r="E9" s="6"/>
      <c r="F9" t="s">
        <v>13</v>
      </c>
      <c r="G9" s="10">
        <f>C31</f>
        <v>58736.739999999991</v>
      </c>
    </row>
    <row r="10" spans="1:8" x14ac:dyDescent="0.25">
      <c r="A10" s="6">
        <v>3</v>
      </c>
      <c r="B10" t="s">
        <v>14</v>
      </c>
      <c r="C10" s="11">
        <v>77185</v>
      </c>
      <c r="E10" s="6"/>
      <c r="F10" t="s">
        <v>15</v>
      </c>
      <c r="G10" s="9"/>
      <c r="H10" s="12"/>
    </row>
    <row r="11" spans="1:8" x14ac:dyDescent="0.25">
      <c r="A11" s="6">
        <v>4</v>
      </c>
      <c r="B11" t="s">
        <v>16</v>
      </c>
      <c r="C11" s="1">
        <f>C9+C10</f>
        <v>59835142</v>
      </c>
      <c r="E11" s="6"/>
    </row>
    <row r="12" spans="1:8" ht="15.75" thickBot="1" x14ac:dyDescent="0.3">
      <c r="A12" s="6"/>
      <c r="C12" s="8"/>
      <c r="E12" s="6"/>
      <c r="F12" t="s">
        <v>17</v>
      </c>
      <c r="G12" s="10">
        <f>G8+G9</f>
        <v>569132.74</v>
      </c>
    </row>
    <row r="13" spans="1:8" ht="15.75" thickTop="1" x14ac:dyDescent="0.25">
      <c r="A13" s="6">
        <v>5</v>
      </c>
      <c r="B13" t="s">
        <v>18</v>
      </c>
      <c r="E13" s="6"/>
    </row>
    <row r="14" spans="1:8" x14ac:dyDescent="0.25">
      <c r="A14" s="6"/>
      <c r="B14" t="s">
        <v>19</v>
      </c>
      <c r="C14" s="1">
        <f>C7-C11</f>
        <v>-743672</v>
      </c>
      <c r="E14" s="6">
        <v>14</v>
      </c>
      <c r="F14" t="s">
        <v>80</v>
      </c>
      <c r="G14" s="1">
        <f>74796114-23807612</f>
        <v>50988502</v>
      </c>
    </row>
    <row r="15" spans="1:8" x14ac:dyDescent="0.25">
      <c r="A15" s="6"/>
      <c r="C15" s="1"/>
      <c r="E15" s="6"/>
      <c r="F15" t="s">
        <v>81</v>
      </c>
      <c r="G15" s="11">
        <v>961784</v>
      </c>
    </row>
    <row r="16" spans="1:8" x14ac:dyDescent="0.25">
      <c r="A16" s="6"/>
      <c r="C16" s="1"/>
      <c r="E16" s="6"/>
      <c r="F16" t="s">
        <v>82</v>
      </c>
      <c r="G16" s="1">
        <f>SUM(G14:G15)</f>
        <v>51950286</v>
      </c>
    </row>
    <row r="17" spans="1:8" ht="15.75" thickBot="1" x14ac:dyDescent="0.3">
      <c r="A17" s="13"/>
      <c r="B17" s="8"/>
      <c r="C17" s="8"/>
      <c r="E17" s="6">
        <v>15</v>
      </c>
      <c r="F17" t="s">
        <v>83</v>
      </c>
    </row>
    <row r="18" spans="1:8" ht="15.75" thickTop="1" x14ac:dyDescent="0.25">
      <c r="E18" s="6"/>
      <c r="F18" t="s">
        <v>22</v>
      </c>
      <c r="G18" s="14">
        <f>G8/G14</f>
        <v>1.0010021475037647E-2</v>
      </c>
    </row>
    <row r="19" spans="1:8" x14ac:dyDescent="0.25">
      <c r="A19" s="9" t="s">
        <v>23</v>
      </c>
      <c r="B19" s="9"/>
      <c r="C19" s="9" t="str">
        <f>C5</f>
        <v>February 2022</v>
      </c>
    </row>
    <row r="20" spans="1:8" x14ac:dyDescent="0.25">
      <c r="E20" s="9" t="s">
        <v>24</v>
      </c>
      <c r="F20" s="9"/>
      <c r="G20" s="9"/>
      <c r="H20" s="9"/>
    </row>
    <row r="21" spans="1:8" x14ac:dyDescent="0.25">
      <c r="A21" s="6">
        <v>6</v>
      </c>
      <c r="B21" t="s">
        <v>25</v>
      </c>
      <c r="C21" s="5">
        <v>7.2700000000000004E-3</v>
      </c>
    </row>
    <row r="22" spans="1:8" x14ac:dyDescent="0.25">
      <c r="A22" s="6">
        <v>7</v>
      </c>
      <c r="B22" t="s">
        <v>26</v>
      </c>
      <c r="C22" s="1">
        <f>84619129-3386585-21468045+77185</f>
        <v>59841684</v>
      </c>
      <c r="E22" s="6">
        <v>16</v>
      </c>
      <c r="F22" t="s">
        <v>27</v>
      </c>
      <c r="G22" s="4">
        <v>4.1000000000000002E-2</v>
      </c>
    </row>
    <row r="23" spans="1:8" x14ac:dyDescent="0.25">
      <c r="A23" s="6">
        <v>8</v>
      </c>
      <c r="B23" t="s">
        <v>28</v>
      </c>
      <c r="C23" s="15">
        <v>-6542</v>
      </c>
      <c r="E23" s="6">
        <v>17</v>
      </c>
      <c r="F23" t="s">
        <v>29</v>
      </c>
      <c r="G23" s="17" t="str">
        <f>C5</f>
        <v>February 2022</v>
      </c>
    </row>
    <row r="24" spans="1:8" x14ac:dyDescent="0.25">
      <c r="A24" s="6">
        <v>9</v>
      </c>
      <c r="B24" t="s">
        <v>30</v>
      </c>
      <c r="C24" s="9"/>
      <c r="E24" s="6">
        <v>18</v>
      </c>
      <c r="F24" t="s">
        <v>31</v>
      </c>
    </row>
    <row r="25" spans="1:8" x14ac:dyDescent="0.25">
      <c r="A25" s="6"/>
      <c r="B25" t="s">
        <v>32</v>
      </c>
      <c r="C25" s="1">
        <f>C22+C23</f>
        <v>59835142</v>
      </c>
      <c r="F25" t="s">
        <v>33</v>
      </c>
      <c r="G25" s="4">
        <f>C14/C7</f>
        <v>-1.2585098999906416E-2</v>
      </c>
    </row>
    <row r="26" spans="1:8" ht="15.75" thickBot="1" x14ac:dyDescent="0.3">
      <c r="A26" s="6"/>
      <c r="C26" s="8"/>
    </row>
    <row r="27" spans="1:8" ht="15.75" thickTop="1" x14ac:dyDescent="0.25">
      <c r="A27" s="6">
        <v>10</v>
      </c>
      <c r="B27" t="s">
        <v>84</v>
      </c>
      <c r="C27" s="10">
        <v>494716.44</v>
      </c>
      <c r="E27" s="9" t="s">
        <v>34</v>
      </c>
      <c r="F27" s="9"/>
      <c r="G27" s="9"/>
      <c r="H27" s="9"/>
    </row>
    <row r="28" spans="1:8" x14ac:dyDescent="0.25">
      <c r="A28" s="6">
        <v>11</v>
      </c>
      <c r="B28" t="s">
        <v>35</v>
      </c>
      <c r="C28" s="10"/>
      <c r="E28" s="6">
        <v>19</v>
      </c>
      <c r="F28" t="s">
        <v>36</v>
      </c>
    </row>
    <row r="29" spans="1:8" x14ac:dyDescent="0.25">
      <c r="A29" s="6"/>
      <c r="B29" t="s">
        <v>37</v>
      </c>
      <c r="C29" s="10">
        <v>435979.7</v>
      </c>
      <c r="E29" s="6"/>
      <c r="F29" t="s">
        <v>38</v>
      </c>
      <c r="G29" s="4">
        <f>SUM(1-G22)</f>
        <v>0.95899999999999996</v>
      </c>
    </row>
    <row r="30" spans="1:8" x14ac:dyDescent="0.25">
      <c r="A30" s="6">
        <v>12</v>
      </c>
      <c r="B30" t="s">
        <v>39</v>
      </c>
      <c r="E30" s="6">
        <v>20</v>
      </c>
      <c r="F30" t="s">
        <v>40</v>
      </c>
      <c r="G30" s="14">
        <f>G12/G14</f>
        <v>1.1161981969974328E-2</v>
      </c>
    </row>
    <row r="31" spans="1:8" x14ac:dyDescent="0.25">
      <c r="A31" s="6"/>
      <c r="B31" t="s">
        <v>41</v>
      </c>
      <c r="C31" s="10">
        <f>C27-C29</f>
        <v>58736.739999999991</v>
      </c>
      <c r="E31" s="6">
        <v>21</v>
      </c>
      <c r="F31" t="s">
        <v>42</v>
      </c>
      <c r="G31" s="14">
        <f>G30/G29</f>
        <v>1.1639188706959675E-2</v>
      </c>
    </row>
    <row r="32" spans="1:8" ht="15.75" thickBot="1" x14ac:dyDescent="0.3">
      <c r="C32" s="8"/>
      <c r="E32" s="6">
        <v>22</v>
      </c>
      <c r="F32" t="s">
        <v>43</v>
      </c>
      <c r="G32" s="16">
        <f>G31*100</f>
        <v>1.1639188706959676</v>
      </c>
      <c r="H32" t="s">
        <v>44</v>
      </c>
    </row>
    <row r="33" spans="1:8" ht="15.75" thickTop="1" x14ac:dyDescent="0.25">
      <c r="A33" s="9"/>
      <c r="B33" s="9"/>
      <c r="C33" s="9"/>
      <c r="D33" s="9"/>
      <c r="E33" s="9"/>
      <c r="F33" s="9"/>
      <c r="G33" s="9"/>
      <c r="H33" s="9"/>
    </row>
    <row r="35" spans="1:8" x14ac:dyDescent="0.25">
      <c r="A35" t="s">
        <v>89</v>
      </c>
    </row>
    <row r="36" spans="1:8" x14ac:dyDescent="0.25">
      <c r="A36" t="s">
        <v>90</v>
      </c>
    </row>
    <row r="37" spans="1:8" x14ac:dyDescent="0.25">
      <c r="A37" t="s">
        <v>45</v>
      </c>
      <c r="E37" t="s">
        <v>46</v>
      </c>
    </row>
    <row r="38" spans="1:8" x14ac:dyDescent="0.25">
      <c r="A38" t="s">
        <v>47</v>
      </c>
      <c r="E38" t="s">
        <v>48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sqref="A1:E1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1" t="s">
        <v>49</v>
      </c>
      <c r="B1" s="31"/>
      <c r="C1" s="31"/>
      <c r="D1" s="31"/>
      <c r="E1" s="31"/>
    </row>
    <row r="2" spans="1:6" x14ac:dyDescent="0.25">
      <c r="A2" s="31" t="s">
        <v>50</v>
      </c>
      <c r="B2" s="31"/>
      <c r="C2" s="31"/>
      <c r="D2" s="31"/>
      <c r="E2" s="31"/>
    </row>
    <row r="3" spans="1:6" x14ac:dyDescent="0.25">
      <c r="A3" s="31" t="s">
        <v>51</v>
      </c>
      <c r="B3" s="31"/>
      <c r="C3" s="31"/>
      <c r="D3" s="31"/>
      <c r="E3" s="31"/>
    </row>
    <row r="4" spans="1:6" x14ac:dyDescent="0.25">
      <c r="A4" s="17" t="s">
        <v>52</v>
      </c>
      <c r="B4" s="31" t="str">
        <f>Sheet3!C5</f>
        <v>February 2022</v>
      </c>
      <c r="C4" s="31"/>
    </row>
    <row r="6" spans="1:6" x14ac:dyDescent="0.25">
      <c r="B6" s="2" t="s">
        <v>53</v>
      </c>
      <c r="C6" s="2" t="s">
        <v>54</v>
      </c>
      <c r="D6" s="2" t="s">
        <v>55</v>
      </c>
      <c r="E6" s="2" t="s">
        <v>56</v>
      </c>
    </row>
    <row r="7" spans="1:6" x14ac:dyDescent="0.25">
      <c r="B7" s="2" t="s">
        <v>57</v>
      </c>
      <c r="C7" s="2" t="s">
        <v>0</v>
      </c>
      <c r="D7" s="2" t="s">
        <v>1</v>
      </c>
      <c r="E7" s="2" t="s">
        <v>0</v>
      </c>
    </row>
    <row r="8" spans="1:6" x14ac:dyDescent="0.25">
      <c r="B8" s="3" t="s">
        <v>2</v>
      </c>
      <c r="C8" s="3" t="s">
        <v>3</v>
      </c>
      <c r="D8" s="3" t="s">
        <v>4</v>
      </c>
      <c r="E8" s="3" t="s">
        <v>58</v>
      </c>
    </row>
    <row r="10" spans="1:6" x14ac:dyDescent="0.25">
      <c r="A10" t="s">
        <v>59</v>
      </c>
      <c r="B10" s="1">
        <v>582887222</v>
      </c>
      <c r="C10" s="1">
        <v>557837196</v>
      </c>
      <c r="D10" s="1">
        <v>535150</v>
      </c>
      <c r="E10" s="1">
        <v>24514876</v>
      </c>
    </row>
    <row r="11" spans="1:6" x14ac:dyDescent="0.25">
      <c r="A11" t="s">
        <v>60</v>
      </c>
      <c r="B11" s="1">
        <v>62139005</v>
      </c>
      <c r="C11" s="1">
        <v>62105683</v>
      </c>
      <c r="D11" s="1">
        <v>90928</v>
      </c>
      <c r="E11" s="1">
        <v>-57606</v>
      </c>
      <c r="F11" s="1"/>
    </row>
    <row r="12" spans="1:6" x14ac:dyDescent="0.25">
      <c r="A12" t="s">
        <v>61</v>
      </c>
      <c r="B12" s="1">
        <v>59091470</v>
      </c>
      <c r="C12" s="1">
        <v>59757957</v>
      </c>
      <c r="D12" s="1">
        <v>77185</v>
      </c>
      <c r="E12" s="1">
        <v>-743672</v>
      </c>
      <c r="F12" s="1"/>
    </row>
    <row r="13" spans="1:6" x14ac:dyDescent="0.25">
      <c r="A13" t="s">
        <v>62</v>
      </c>
      <c r="B13" s="1">
        <f>B10-B11+B12</f>
        <v>579839687</v>
      </c>
      <c r="C13" s="1">
        <f>C10-C11+C12</f>
        <v>555489470</v>
      </c>
      <c r="D13" s="1">
        <f>D10-D11+D12</f>
        <v>521407</v>
      </c>
      <c r="E13" s="1">
        <f>E10-E11+E12</f>
        <v>23828810</v>
      </c>
    </row>
    <row r="16" spans="1:6" x14ac:dyDescent="0.25">
      <c r="A16" t="s">
        <v>63</v>
      </c>
      <c r="B16" s="4">
        <f>E13/B13</f>
        <v>4.1095514043349712E-2</v>
      </c>
      <c r="C16" t="s">
        <v>64</v>
      </c>
    </row>
    <row r="17" spans="3:3" x14ac:dyDescent="0.25">
      <c r="C17" t="s">
        <v>65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workbookViewId="0"/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77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8</v>
      </c>
      <c r="C5" s="28" t="s">
        <v>88</v>
      </c>
      <c r="E5" t="s">
        <v>9</v>
      </c>
      <c r="G5" s="6" t="str">
        <f>C5</f>
        <v>March 2022</v>
      </c>
    </row>
    <row r="7" spans="1:8" x14ac:dyDescent="0.25">
      <c r="A7" s="6">
        <v>1</v>
      </c>
      <c r="B7" t="s">
        <v>10</v>
      </c>
      <c r="C7" s="1">
        <v>23807612</v>
      </c>
      <c r="E7" s="6">
        <v>13</v>
      </c>
      <c r="F7" t="s">
        <v>79</v>
      </c>
    </row>
    <row r="8" spans="1:8" x14ac:dyDescent="0.25">
      <c r="A8" s="6"/>
      <c r="C8" s="18" t="s">
        <v>66</v>
      </c>
      <c r="E8" s="6"/>
      <c r="F8" t="s">
        <v>11</v>
      </c>
      <c r="G8" s="10">
        <f>C25</f>
        <v>238314</v>
      </c>
    </row>
    <row r="9" spans="1:8" x14ac:dyDescent="0.25">
      <c r="A9" s="6">
        <v>2</v>
      </c>
      <c r="B9" t="s">
        <v>12</v>
      </c>
      <c r="C9" s="1">
        <f>C7</f>
        <v>23807612</v>
      </c>
      <c r="E9" s="6"/>
      <c r="F9" t="s">
        <v>13</v>
      </c>
      <c r="G9" s="19">
        <v>0</v>
      </c>
    </row>
    <row r="10" spans="1:8" x14ac:dyDescent="0.25">
      <c r="A10" s="6">
        <v>3</v>
      </c>
      <c r="B10" t="s">
        <v>14</v>
      </c>
      <c r="E10" s="6"/>
      <c r="F10" t="s">
        <v>67</v>
      </c>
      <c r="G10" s="9"/>
      <c r="H10" s="12"/>
    </row>
    <row r="11" spans="1:8" x14ac:dyDescent="0.25">
      <c r="A11" s="6">
        <v>4</v>
      </c>
      <c r="B11" t="s">
        <v>16</v>
      </c>
      <c r="C11" s="1">
        <f>C7</f>
        <v>23807612</v>
      </c>
      <c r="E11" s="6"/>
    </row>
    <row r="12" spans="1:8" x14ac:dyDescent="0.25">
      <c r="A12" s="6"/>
      <c r="C12" s="18" t="s">
        <v>66</v>
      </c>
      <c r="E12" s="6"/>
      <c r="F12" t="s">
        <v>17</v>
      </c>
      <c r="G12" s="10">
        <f>G8+G9</f>
        <v>238314</v>
      </c>
    </row>
    <row r="13" spans="1:8" x14ac:dyDescent="0.25">
      <c r="A13" s="6">
        <v>5</v>
      </c>
      <c r="B13" t="s">
        <v>18</v>
      </c>
      <c r="E13" s="6"/>
      <c r="G13" s="18" t="s">
        <v>66</v>
      </c>
    </row>
    <row r="14" spans="1:8" x14ac:dyDescent="0.25">
      <c r="A14" s="6"/>
      <c r="B14" t="s">
        <v>19</v>
      </c>
      <c r="C14" s="1">
        <f>C9-C11</f>
        <v>0</v>
      </c>
      <c r="E14" s="6">
        <v>14</v>
      </c>
      <c r="F14" t="s">
        <v>20</v>
      </c>
      <c r="G14" s="1">
        <f>C7</f>
        <v>23807612</v>
      </c>
    </row>
    <row r="15" spans="1:8" x14ac:dyDescent="0.25">
      <c r="A15" s="6"/>
      <c r="C15" s="18" t="s">
        <v>66</v>
      </c>
      <c r="E15" s="6">
        <v>15</v>
      </c>
      <c r="F15" t="s">
        <v>21</v>
      </c>
    </row>
    <row r="16" spans="1:8" x14ac:dyDescent="0.25">
      <c r="A16" s="18" t="s">
        <v>66</v>
      </c>
      <c r="B16" s="18" t="s">
        <v>68</v>
      </c>
      <c r="C16" s="18" t="s">
        <v>66</v>
      </c>
      <c r="E16" s="6"/>
      <c r="F16" t="s">
        <v>22</v>
      </c>
      <c r="G16" s="14">
        <f>C19</f>
        <v>1.001E-2</v>
      </c>
    </row>
    <row r="17" spans="1:8" x14ac:dyDescent="0.25">
      <c r="A17" s="6" t="s">
        <v>23</v>
      </c>
      <c r="C17" t="str">
        <f>C5</f>
        <v>March 2022</v>
      </c>
      <c r="E17" s="6"/>
    </row>
    <row r="18" spans="1:8" x14ac:dyDescent="0.25">
      <c r="A18" s="6"/>
      <c r="E18" s="20" t="s">
        <v>24</v>
      </c>
    </row>
    <row r="19" spans="1:8" x14ac:dyDescent="0.25">
      <c r="A19" s="6">
        <v>6</v>
      </c>
      <c r="B19" t="s">
        <v>25</v>
      </c>
      <c r="C19" s="14">
        <v>1.001E-2</v>
      </c>
      <c r="E19" s="6"/>
    </row>
    <row r="20" spans="1:8" x14ac:dyDescent="0.25">
      <c r="A20" s="6">
        <v>7</v>
      </c>
      <c r="B20" t="s">
        <v>26</v>
      </c>
      <c r="C20" s="1">
        <f>+C7</f>
        <v>23807612</v>
      </c>
      <c r="E20" s="6">
        <v>16</v>
      </c>
      <c r="F20" t="s">
        <v>27</v>
      </c>
      <c r="G20" s="21">
        <v>0</v>
      </c>
    </row>
    <row r="21" spans="1:8" x14ac:dyDescent="0.25">
      <c r="A21" s="6">
        <v>8</v>
      </c>
      <c r="B21" t="s">
        <v>28</v>
      </c>
      <c r="C21">
        <v>0</v>
      </c>
      <c r="E21" s="6">
        <v>17</v>
      </c>
      <c r="F21" t="s">
        <v>29</v>
      </c>
      <c r="G21" t="str">
        <f>C5</f>
        <v>March 2022</v>
      </c>
    </row>
    <row r="22" spans="1:8" x14ac:dyDescent="0.25">
      <c r="A22" s="6">
        <v>9</v>
      </c>
      <c r="B22" t="s">
        <v>30</v>
      </c>
      <c r="E22" s="6">
        <v>18</v>
      </c>
      <c r="F22" t="s">
        <v>31</v>
      </c>
    </row>
    <row r="23" spans="1:8" x14ac:dyDescent="0.25">
      <c r="A23" s="6"/>
      <c r="B23" t="s">
        <v>32</v>
      </c>
      <c r="C23" s="1">
        <f>C20+C21</f>
        <v>23807612</v>
      </c>
      <c r="E23" s="6"/>
      <c r="F23" t="s">
        <v>33</v>
      </c>
      <c r="G23" s="21">
        <v>0</v>
      </c>
    </row>
    <row r="24" spans="1:8" x14ac:dyDescent="0.25">
      <c r="A24" s="6"/>
      <c r="C24" s="18" t="s">
        <v>66</v>
      </c>
      <c r="E24" s="6"/>
    </row>
    <row r="25" spans="1:8" x14ac:dyDescent="0.25">
      <c r="A25" s="6">
        <v>10</v>
      </c>
      <c r="B25" t="s">
        <v>84</v>
      </c>
      <c r="C25" s="10">
        <f>ROUND(C23*C19,0)</f>
        <v>238314</v>
      </c>
      <c r="E25" s="20" t="s">
        <v>34</v>
      </c>
    </row>
    <row r="26" spans="1:8" x14ac:dyDescent="0.25">
      <c r="A26" s="6">
        <v>11</v>
      </c>
      <c r="B26" t="s">
        <v>35</v>
      </c>
      <c r="E26" s="6">
        <v>19</v>
      </c>
      <c r="F26" t="s">
        <v>36</v>
      </c>
    </row>
    <row r="27" spans="1:8" x14ac:dyDescent="0.25">
      <c r="A27" s="6"/>
      <c r="B27" t="s">
        <v>37</v>
      </c>
      <c r="C27" s="10">
        <f>C25</f>
        <v>238314</v>
      </c>
      <c r="E27" s="6"/>
      <c r="F27" t="s">
        <v>38</v>
      </c>
      <c r="G27" s="21">
        <v>1</v>
      </c>
    </row>
    <row r="28" spans="1:8" x14ac:dyDescent="0.25">
      <c r="A28" s="6">
        <v>12</v>
      </c>
      <c r="B28" t="s">
        <v>39</v>
      </c>
      <c r="E28" s="6">
        <v>20</v>
      </c>
      <c r="F28" t="s">
        <v>40</v>
      </c>
      <c r="G28" s="14">
        <f>G12/G14</f>
        <v>1.0009991762298545E-2</v>
      </c>
    </row>
    <row r="29" spans="1:8" x14ac:dyDescent="0.25">
      <c r="A29" s="6"/>
      <c r="B29" t="s">
        <v>41</v>
      </c>
      <c r="C29" s="19">
        <f>C25-C27</f>
        <v>0</v>
      </c>
      <c r="E29" s="6">
        <v>21</v>
      </c>
      <c r="F29" t="s">
        <v>42</v>
      </c>
      <c r="G29" s="14">
        <f>G28/G27</f>
        <v>1.0009991762298545E-2</v>
      </c>
    </row>
    <row r="30" spans="1:8" x14ac:dyDescent="0.25">
      <c r="A30" s="6"/>
      <c r="C30" s="18" t="s">
        <v>66</v>
      </c>
      <c r="E30" s="6">
        <v>22</v>
      </c>
      <c r="F30" t="s">
        <v>43</v>
      </c>
      <c r="G30" s="27">
        <f>G29*100</f>
        <v>1.0009991762298545</v>
      </c>
      <c r="H30" t="s">
        <v>44</v>
      </c>
    </row>
    <row r="31" spans="1:8" x14ac:dyDescent="0.25">
      <c r="A31" s="22"/>
      <c r="B31" s="9"/>
      <c r="C31" s="9"/>
      <c r="D31" s="9"/>
      <c r="E31" s="22"/>
      <c r="F31" s="9"/>
      <c r="G31" s="9"/>
      <c r="H31" s="9"/>
    </row>
    <row r="32" spans="1:8" x14ac:dyDescent="0.25">
      <c r="A32" s="6"/>
      <c r="E32" s="6"/>
    </row>
    <row r="33" spans="1:5" x14ac:dyDescent="0.25">
      <c r="A33" t="s">
        <v>91</v>
      </c>
    </row>
    <row r="34" spans="1:5" x14ac:dyDescent="0.25">
      <c r="A34" t="str">
        <f>Sheet3!A36</f>
        <v>Issued on:  April 7, 2022</v>
      </c>
    </row>
    <row r="35" spans="1:5" x14ac:dyDescent="0.25">
      <c r="A35" t="s">
        <v>45</v>
      </c>
      <c r="E35" t="s">
        <v>46</v>
      </c>
    </row>
    <row r="36" spans="1:5" x14ac:dyDescent="0.25">
      <c r="A36" t="s">
        <v>47</v>
      </c>
      <c r="E36" t="s">
        <v>48</v>
      </c>
    </row>
  </sheetData>
  <pageMargins left="0.45" right="0.4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/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78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69</v>
      </c>
      <c r="C5" s="6" t="str">
        <f>Sheet5!C5</f>
        <v>March 2022</v>
      </c>
      <c r="E5" t="s">
        <v>9</v>
      </c>
      <c r="G5" s="6" t="str">
        <f>C5</f>
        <v>March 2022</v>
      </c>
    </row>
    <row r="7" spans="1:8" x14ac:dyDescent="0.25">
      <c r="A7">
        <v>1</v>
      </c>
      <c r="B7" t="s">
        <v>10</v>
      </c>
      <c r="C7" s="23">
        <v>183424.5</v>
      </c>
      <c r="E7">
        <v>13</v>
      </c>
      <c r="F7" t="s">
        <v>79</v>
      </c>
    </row>
    <row r="8" spans="1:8" x14ac:dyDescent="0.25">
      <c r="C8" s="18" t="s">
        <v>66</v>
      </c>
      <c r="F8" t="s">
        <v>11</v>
      </c>
      <c r="G8" s="10">
        <f>C25</f>
        <v>203493</v>
      </c>
    </row>
    <row r="9" spans="1:8" x14ac:dyDescent="0.25">
      <c r="A9">
        <v>2</v>
      </c>
      <c r="B9" t="s">
        <v>12</v>
      </c>
      <c r="C9" s="23">
        <f>C7</f>
        <v>183424.5</v>
      </c>
      <c r="F9" t="s">
        <v>13</v>
      </c>
      <c r="G9" s="19">
        <v>0</v>
      </c>
    </row>
    <row r="10" spans="1:8" x14ac:dyDescent="0.25">
      <c r="A10">
        <v>3</v>
      </c>
      <c r="B10" t="s">
        <v>14</v>
      </c>
      <c r="F10" t="s">
        <v>67</v>
      </c>
      <c r="G10" s="9"/>
      <c r="H10" s="24"/>
    </row>
    <row r="11" spans="1:8" x14ac:dyDescent="0.25">
      <c r="A11">
        <v>4</v>
      </c>
      <c r="B11" t="s">
        <v>16</v>
      </c>
      <c r="C11" s="23">
        <f>C9+C10</f>
        <v>183424.5</v>
      </c>
    </row>
    <row r="12" spans="1:8" x14ac:dyDescent="0.25">
      <c r="C12" s="18" t="s">
        <v>66</v>
      </c>
      <c r="F12" t="s">
        <v>17</v>
      </c>
      <c r="G12" s="10">
        <f>G8+G9</f>
        <v>203493</v>
      </c>
    </row>
    <row r="13" spans="1:8" x14ac:dyDescent="0.25">
      <c r="A13">
        <v>5</v>
      </c>
      <c r="B13" t="s">
        <v>18</v>
      </c>
      <c r="G13" s="18" t="s">
        <v>66</v>
      </c>
    </row>
    <row r="14" spans="1:8" x14ac:dyDescent="0.25">
      <c r="B14" t="s">
        <v>19</v>
      </c>
      <c r="C14" s="25">
        <f>C7-C11</f>
        <v>0</v>
      </c>
      <c r="E14">
        <v>14</v>
      </c>
      <c r="F14" t="s">
        <v>70</v>
      </c>
      <c r="G14" s="25">
        <f>C7</f>
        <v>183424.5</v>
      </c>
    </row>
    <row r="15" spans="1:8" x14ac:dyDescent="0.25">
      <c r="C15" s="18" t="s">
        <v>66</v>
      </c>
      <c r="E15">
        <v>15</v>
      </c>
      <c r="F15" t="s">
        <v>21</v>
      </c>
    </row>
    <row r="16" spans="1:8" x14ac:dyDescent="0.25">
      <c r="A16" s="18" t="s">
        <v>66</v>
      </c>
      <c r="B16" s="18" t="s">
        <v>68</v>
      </c>
      <c r="C16" s="18" t="s">
        <v>66</v>
      </c>
      <c r="F16" t="s">
        <v>71</v>
      </c>
      <c r="G16" s="26">
        <f>C19</f>
        <v>0.95433000000000001</v>
      </c>
    </row>
    <row r="17" spans="1:8" x14ac:dyDescent="0.25">
      <c r="A17" t="s">
        <v>23</v>
      </c>
      <c r="C17" t="str">
        <f>C5</f>
        <v>March 2022</v>
      </c>
    </row>
    <row r="18" spans="1:8" x14ac:dyDescent="0.25">
      <c r="E18" t="s">
        <v>24</v>
      </c>
    </row>
    <row r="19" spans="1:8" x14ac:dyDescent="0.25">
      <c r="A19">
        <v>6</v>
      </c>
      <c r="B19" t="s">
        <v>25</v>
      </c>
      <c r="C19" s="26">
        <v>0.95433000000000001</v>
      </c>
    </row>
    <row r="20" spans="1:8" x14ac:dyDescent="0.25">
      <c r="A20">
        <v>7</v>
      </c>
      <c r="B20" t="s">
        <v>26</v>
      </c>
      <c r="C20" s="23">
        <f>C7</f>
        <v>183424.5</v>
      </c>
      <c r="E20">
        <v>16</v>
      </c>
      <c r="F20" t="s">
        <v>27</v>
      </c>
      <c r="G20" s="21">
        <v>0</v>
      </c>
    </row>
    <row r="21" spans="1:8" x14ac:dyDescent="0.25">
      <c r="A21">
        <v>8</v>
      </c>
      <c r="B21" t="s">
        <v>72</v>
      </c>
      <c r="C21">
        <v>0</v>
      </c>
      <c r="E21">
        <v>17</v>
      </c>
      <c r="F21" t="s">
        <v>29</v>
      </c>
      <c r="G21" t="str">
        <f>C5</f>
        <v>March 2022</v>
      </c>
    </row>
    <row r="22" spans="1:8" x14ac:dyDescent="0.25">
      <c r="A22">
        <v>9</v>
      </c>
      <c r="B22" t="s">
        <v>73</v>
      </c>
      <c r="E22">
        <v>18</v>
      </c>
      <c r="F22" t="s">
        <v>31</v>
      </c>
    </row>
    <row r="23" spans="1:8" x14ac:dyDescent="0.25">
      <c r="B23" t="s">
        <v>32</v>
      </c>
      <c r="C23" s="23">
        <f>C20+C21</f>
        <v>183424.5</v>
      </c>
      <c r="F23" t="s">
        <v>33</v>
      </c>
      <c r="G23" s="21">
        <v>0</v>
      </c>
    </row>
    <row r="24" spans="1:8" x14ac:dyDescent="0.25">
      <c r="C24" s="18" t="s">
        <v>66</v>
      </c>
    </row>
    <row r="25" spans="1:8" x14ac:dyDescent="0.25">
      <c r="A25">
        <v>10</v>
      </c>
      <c r="B25" t="s">
        <v>84</v>
      </c>
      <c r="C25" s="10">
        <v>203493</v>
      </c>
      <c r="E25" t="s">
        <v>34</v>
      </c>
    </row>
    <row r="26" spans="1:8" x14ac:dyDescent="0.25">
      <c r="A26">
        <v>11</v>
      </c>
      <c r="B26" t="s">
        <v>35</v>
      </c>
      <c r="E26">
        <v>19</v>
      </c>
      <c r="F26" t="s">
        <v>36</v>
      </c>
    </row>
    <row r="27" spans="1:8" x14ac:dyDescent="0.25">
      <c r="B27" t="s">
        <v>37</v>
      </c>
      <c r="C27" s="10">
        <f>C25</f>
        <v>203493</v>
      </c>
      <c r="F27" t="s">
        <v>38</v>
      </c>
      <c r="G27" s="21">
        <v>1</v>
      </c>
    </row>
    <row r="28" spans="1:8" x14ac:dyDescent="0.25">
      <c r="A28">
        <v>12</v>
      </c>
      <c r="B28" t="s">
        <v>39</v>
      </c>
      <c r="E28">
        <v>20</v>
      </c>
      <c r="F28" t="s">
        <v>74</v>
      </c>
      <c r="G28" s="26">
        <f>G16</f>
        <v>0.95433000000000001</v>
      </c>
    </row>
    <row r="29" spans="1:8" x14ac:dyDescent="0.25">
      <c r="B29" t="s">
        <v>41</v>
      </c>
      <c r="C29" s="19">
        <f>C25-C27</f>
        <v>0</v>
      </c>
      <c r="E29">
        <v>21</v>
      </c>
      <c r="F29" t="s">
        <v>75</v>
      </c>
      <c r="G29" s="26">
        <f>G28/G27</f>
        <v>0.95433000000000001</v>
      </c>
    </row>
    <row r="30" spans="1:8" x14ac:dyDescent="0.25">
      <c r="C30" s="18" t="s">
        <v>66</v>
      </c>
      <c r="E30">
        <v>22</v>
      </c>
      <c r="F30" t="s">
        <v>76</v>
      </c>
      <c r="G30" s="27">
        <f>G29*100</f>
        <v>95.433000000000007</v>
      </c>
      <c r="H30" t="s">
        <v>44</v>
      </c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t="s">
        <v>92</v>
      </c>
    </row>
    <row r="33" spans="1:5" x14ac:dyDescent="0.25">
      <c r="A33" t="str">
        <f>Sheet5!A34</f>
        <v>Issued on:  April 7, 2022</v>
      </c>
    </row>
    <row r="34" spans="1:5" x14ac:dyDescent="0.25">
      <c r="A34" t="s">
        <v>45</v>
      </c>
      <c r="E34" t="s">
        <v>46</v>
      </c>
    </row>
    <row r="35" spans="1:5" x14ac:dyDescent="0.25">
      <c r="A35" t="s">
        <v>47</v>
      </c>
      <c r="E35" t="s">
        <v>48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2022-04-07T13:17:12Z</cp:lastPrinted>
  <dcterms:created xsi:type="dcterms:W3CDTF">2012-05-04T11:59:51Z</dcterms:created>
  <dcterms:modified xsi:type="dcterms:W3CDTF">2024-06-04T19:54:09Z</dcterms:modified>
</cp:coreProperties>
</file>