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19CB0F31-268E-4AEA-A553-4F7B8A0A2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C22" i="3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<sst xmlns="http://schemas.openxmlformats.org/spreadsheetml/2006/main" count="188" uniqueCount="93">
  <si>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</si>
  <si>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</si>
  <si>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</si>
  <si>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</si>
  <si>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</si>
  <si>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</si>
  <si>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</si>
  <si>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</si>
  <si>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</si>
  <si>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</si>
  <si>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</si>
  <si>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</si>
  <si>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</si>
  <si>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</si>
  <si>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</si>
  <si>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</si>
  <si>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</si>
  <si>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</si>
  <si>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</si>
  <si>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</si>
  <si>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</si>
  <si>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</si>
  <si>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</si>
  <si>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</si>
  <si>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</si>
  <si>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</si>
  <si>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</si>
  <si>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</si>
  <si>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</si>
  <si>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</si>
  <si>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</si>
  <si>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</si>
  <si>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</si>
  <si>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</si>
  <si>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</si>
  <si>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</si>
  <si>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</si>
  <si>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</si>
  <si>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</si>
  <si>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</si>
  <si>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</si>
  <si>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</si>
  <si>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</si>
  <si>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</si>
  <si>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</si>
  <si>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</si>
  <si>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</si>
  <si>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</si>
  <si>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</si>
  <si>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</si>
  <si>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</si>
  <si>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</si>
  <si>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</si>
  <si>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</si>
  <si>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</si>
  <si>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</si>
  <si>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</si>
  <si>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</si>
  <si>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</si>
  <si>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</si>
  <si>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</si>
  <si>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</si>
  <si>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</si>
  <si>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</si>
  <si>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</si>
  <si>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</si>
  <si>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</si>
  <si>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</si>
  <si>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</si>
  <si>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</si>
  <si>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</si>
  <si>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</si>
  <si>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</si>
  <si>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</si>
  <si>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</si>
  <si>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</si>
  <si>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</si>
  <si>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</si>
  <si>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</si>
  <si>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</si>
  <si>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</si>
  <si>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</si>
  <si>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</si>
  <si>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</si>
  <si>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</si>
  <si>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</si>
  <si>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December 2021</t>
  </si>
  <si>
    <t>January 2022</t>
  </si>
  <si>
    <t>Line 22 reflects a Fuel Adjustment Charge (Debit) of $0.00727 per KWH to be applied to bills rendered on and after February 15, 2022.</t>
  </si>
  <si>
    <t>Issued on:  February 7, 2022</t>
  </si>
  <si>
    <t>February 2022</t>
  </si>
  <si>
    <t>Line 22 reflects a Fuel Adjustment Charge (Debit) of $0.007860 per KWH to be applied to bills rendered on and after February 1, 2022.</t>
  </si>
  <si>
    <t>Line 22 reflects a Fuel Adjustment Charge (Debit) of $0.752010 per MMBTU to be applied to bills rendered on and after February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</si>
</sst>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30" t="s">
        <v>86</v>
      </c>
      <c r="D5" s="9"/>
      <c r="E5" s="9" t="s">
        <v>9</v>
      </c>
      <c r="F5" s="9"/>
      <c r="G5" s="29" t="s">
        <v>87</v>
      </c>
      <c r="H5" s="9"/>
    </row>
    <row r="7" spans="1:8" x14ac:dyDescent="0.25">
      <c r="A7" s="6">
        <v>1</v>
      </c>
      <c r="B7" t="s">
        <v>10</v>
      </c>
      <c r="C7" s="1">
        <v>55555013</v>
      </c>
      <c r="E7" s="6">
        <v>13</v>
      </c>
      <c r="F7" t="s">
        <v>85</v>
      </c>
    </row>
    <row r="8" spans="1:8" ht="15.75" thickBot="1" x14ac:dyDescent="0.3">
      <c r="A8" s="6"/>
      <c r="C8" s="8"/>
      <c r="E8" s="6"/>
      <c r="F8" t="s">
        <v>11</v>
      </c>
      <c r="G8" s="10">
        <f>742838-186820</f>
        <v>556018</v>
      </c>
    </row>
    <row r="9" spans="1:8" ht="15.75" thickTop="1" x14ac:dyDescent="0.25">
      <c r="A9" s="6">
        <v>2</v>
      </c>
      <c r="B9" t="s">
        <v>12</v>
      </c>
      <c r="C9" s="1">
        <v>53982430</v>
      </c>
      <c r="E9" s="6"/>
      <c r="F9" t="s">
        <v>13</v>
      </c>
      <c r="G9" s="10">
        <f>C31</f>
        <v>-61301.559999999939</v>
      </c>
    </row>
    <row r="10" spans="1:8" x14ac:dyDescent="0.25">
      <c r="A10" s="6">
        <v>3</v>
      </c>
      <c r="B10" t="s">
        <v>14</v>
      </c>
      <c r="C10" s="11">
        <v>63309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54045739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494716.44000000006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1509274</v>
      </c>
      <c r="E14" s="6">
        <v>14</v>
      </c>
      <c r="F14" t="s">
        <v>80</v>
      </c>
      <c r="G14" s="1">
        <v>70740166</v>
      </c>
    </row>
    <row r="15" spans="1:8" x14ac:dyDescent="0.25">
      <c r="A15" s="6"/>
      <c r="C15" s="1"/>
      <c r="E15" s="6"/>
      <c r="F15" t="s">
        <v>81</v>
      </c>
      <c r="G15" s="11">
        <v>893487</v>
      </c>
    </row>
    <row r="16" spans="1:8" x14ac:dyDescent="0.25">
      <c r="A16" s="6"/>
      <c r="C16" s="1"/>
      <c r="E16" s="6"/>
      <c r="F16" t="s">
        <v>82</v>
      </c>
      <c r="G16" s="1">
        <f>SUM(G14:G15)</f>
        <v>71633653</v>
      </c>
    </row>
    <row r="17" spans="1:8" ht="15.75" thickBot="1" x14ac:dyDescent="0.3">
      <c r="A17" s="13"/>
      <c r="B17" s="8"/>
      <c r="C17" s="8"/>
      <c r="E17" s="6">
        <v>15</v>
      </c>
      <c r="F17" t="s">
        <v>83</v>
      </c>
    </row>
    <row r="18" spans="1:8" ht="15.75" thickTop="1" x14ac:dyDescent="0.25">
      <c r="E18" s="6"/>
      <c r="F18" t="s">
        <v>22</v>
      </c>
      <c r="G18" s="14">
        <f>G8/G14</f>
        <v>7.8600041735836478E-3</v>
      </c>
    </row>
    <row r="19" spans="1:8" x14ac:dyDescent="0.25">
      <c r="A19" s="9" t="s">
        <v>23</v>
      </c>
      <c r="B19" s="9"/>
      <c r="C19" s="9" t="str">
        <f>C5</f>
        <v>December 2021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1.7899999999999999E-3</v>
      </c>
    </row>
    <row r="22" spans="1:8" x14ac:dyDescent="0.25">
      <c r="A22" s="6">
        <v>7</v>
      </c>
      <c r="B22" t="s">
        <v>26</v>
      </c>
      <c r="C22" s="1">
        <f>95634096-18750208-22940153+63309</f>
        <v>54007044</v>
      </c>
      <c r="E22" s="6">
        <v>16</v>
      </c>
      <c r="F22" t="s">
        <v>27</v>
      </c>
      <c r="G22" s="4">
        <v>3.7999999999999999E-2</v>
      </c>
    </row>
    <row r="23" spans="1:8" x14ac:dyDescent="0.25">
      <c r="A23" s="6">
        <v>8</v>
      </c>
      <c r="B23" t="s">
        <v>28</v>
      </c>
      <c r="C23" s="15">
        <v>38695</v>
      </c>
      <c r="E23" s="6">
        <v>17</v>
      </c>
      <c r="F23" t="s">
        <v>29</v>
      </c>
      <c r="G23" s="17" t="str">
        <f>C5</f>
        <v>December 2021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54045739</v>
      </c>
      <c r="F25" t="s">
        <v>33</v>
      </c>
      <c r="G25" s="4">
        <f>C14/C7</f>
        <v>2.7167197314848977E-2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84</v>
      </c>
      <c r="C27" s="10">
        <v>575370.64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636672.19999999995</v>
      </c>
      <c r="E29" s="6"/>
      <c r="F29" t="s">
        <v>38</v>
      </c>
      <c r="G29" s="4">
        <f>SUM(1-G22)</f>
        <v>0.96199999999999997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6.9934305780396397E-3</v>
      </c>
    </row>
    <row r="31" spans="1:8" x14ac:dyDescent="0.25">
      <c r="A31" s="6"/>
      <c r="B31" t="s">
        <v>41</v>
      </c>
      <c r="C31" s="10">
        <f>C27-C29</f>
        <v>-61301.559999999939</v>
      </c>
      <c r="E31" s="6">
        <v>21</v>
      </c>
      <c r="F31" t="s">
        <v>42</v>
      </c>
      <c r="G31" s="14">
        <f>G30/G29</f>
        <v>7.2696783555505611E-3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0.72696783555505606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88</v>
      </c>
    </row>
    <row r="36" spans="1:8" x14ac:dyDescent="0.25">
      <c r="A36" t="s">
        <v>89</v>
      </c>
    </row>
    <row r="37" spans="1:8" x14ac:dyDescent="0.25">
      <c r="A37" t="s">
        <v>45</v>
      </c>
      <c r="E37" t="s">
        <v>46</v>
      </c>
    </row>
    <row r="38" spans="1:8" x14ac:dyDescent="0.25">
      <c r="A38" t="s">
        <v>47</v>
      </c>
      <c r="E38" t="s">
        <v>48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1" t="s">
        <v>49</v>
      </c>
      <c r="B1" s="31"/>
      <c r="C1" s="31"/>
      <c r="D1" s="31"/>
      <c r="E1" s="31"/>
    </row>
    <row r="2" spans="1:6" x14ac:dyDescent="0.25">
      <c r="A2" s="31" t="s">
        <v>50</v>
      </c>
      <c r="B2" s="31"/>
      <c r="C2" s="31"/>
      <c r="D2" s="31"/>
      <c r="E2" s="31"/>
    </row>
    <row r="3" spans="1:6" x14ac:dyDescent="0.25">
      <c r="A3" s="31" t="s">
        <v>51</v>
      </c>
      <c r="B3" s="31"/>
      <c r="C3" s="31"/>
      <c r="D3" s="31"/>
      <c r="E3" s="31"/>
    </row>
    <row r="4" spans="1:6" x14ac:dyDescent="0.25">
      <c r="A4" s="17" t="s">
        <v>52</v>
      </c>
      <c r="B4" s="31" t="str">
        <f>Sheet3!C5</f>
        <v>December 2021</v>
      </c>
      <c r="C4" s="31"/>
    </row>
    <row r="6" spans="1:6" x14ac:dyDescent="0.25">
      <c r="B6" s="2" t="s">
        <v>53</v>
      </c>
      <c r="C6" s="2" t="s">
        <v>54</v>
      </c>
      <c r="D6" s="2" t="s">
        <v>55</v>
      </c>
      <c r="E6" s="2" t="s">
        <v>56</v>
      </c>
    </row>
    <row r="7" spans="1:6" x14ac:dyDescent="0.25">
      <c r="B7" s="2" t="s">
        <v>57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58</v>
      </c>
    </row>
    <row r="10" spans="1:6" x14ac:dyDescent="0.25">
      <c r="A10" t="s">
        <v>59</v>
      </c>
      <c r="B10" s="1">
        <v>579261773</v>
      </c>
      <c r="C10" s="1">
        <v>554349066</v>
      </c>
      <c r="D10" s="1">
        <v>536652</v>
      </c>
      <c r="E10" s="1">
        <v>24376055</v>
      </c>
    </row>
    <row r="11" spans="1:6" x14ac:dyDescent="0.25">
      <c r="A11" t="s">
        <v>60</v>
      </c>
      <c r="B11" s="1">
        <v>60014224</v>
      </c>
      <c r="C11" s="1">
        <v>56144135</v>
      </c>
      <c r="D11" s="1">
        <v>80378</v>
      </c>
      <c r="E11" s="1">
        <v>3789711</v>
      </c>
      <c r="F11" s="1"/>
    </row>
    <row r="12" spans="1:6" x14ac:dyDescent="0.25">
      <c r="A12" t="s">
        <v>61</v>
      </c>
      <c r="B12" s="1">
        <v>55555013</v>
      </c>
      <c r="C12" s="1">
        <v>53982430</v>
      </c>
      <c r="D12" s="1">
        <v>63309</v>
      </c>
      <c r="E12" s="1">
        <v>1509274</v>
      </c>
      <c r="F12" s="1"/>
    </row>
    <row r="13" spans="1:6" x14ac:dyDescent="0.25">
      <c r="A13" t="s">
        <v>62</v>
      </c>
      <c r="B13" s="1">
        <f>B10-B11+B12</f>
        <v>574802562</v>
      </c>
      <c r="C13" s="1">
        <f>C10-C11+C12</f>
        <v>552187361</v>
      </c>
      <c r="D13" s="1">
        <f>D10-D11+D12</f>
        <v>519583</v>
      </c>
      <c r="E13" s="1">
        <f>E10-E11+E12</f>
        <v>22095618</v>
      </c>
    </row>
    <row r="16" spans="1:6" x14ac:dyDescent="0.25">
      <c r="A16" t="s">
        <v>63</v>
      </c>
      <c r="B16" s="4">
        <f>E13/B13</f>
        <v>3.844036102260797E-2</v>
      </c>
      <c r="C16" t="s">
        <v>64</v>
      </c>
    </row>
    <row r="17" spans="3:3" x14ac:dyDescent="0.25">
      <c r="C17" t="s">
        <v>65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77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90</v>
      </c>
      <c r="E5" t="s">
        <v>9</v>
      </c>
      <c r="G5" s="6" t="str">
        <f>C5</f>
        <v>February 2022</v>
      </c>
    </row>
    <row r="7" spans="1:8" x14ac:dyDescent="0.25">
      <c r="A7" s="6">
        <v>1</v>
      </c>
      <c r="B7" t="s">
        <v>10</v>
      </c>
      <c r="C7" s="1">
        <v>23768492</v>
      </c>
      <c r="E7" s="6">
        <v>13</v>
      </c>
      <c r="F7" t="s">
        <v>79</v>
      </c>
    </row>
    <row r="8" spans="1:8" x14ac:dyDescent="0.25">
      <c r="A8" s="6"/>
      <c r="C8" s="18" t="s">
        <v>66</v>
      </c>
      <c r="E8" s="6"/>
      <c r="F8" t="s">
        <v>11</v>
      </c>
      <c r="G8" s="10">
        <f>C25</f>
        <v>186820</v>
      </c>
    </row>
    <row r="9" spans="1:8" x14ac:dyDescent="0.25">
      <c r="A9" s="6">
        <v>2</v>
      </c>
      <c r="B9" t="s">
        <v>12</v>
      </c>
      <c r="C9" s="1">
        <f>C7</f>
        <v>23768492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67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23768492</v>
      </c>
      <c r="E11" s="6"/>
    </row>
    <row r="12" spans="1:8" x14ac:dyDescent="0.25">
      <c r="A12" s="6"/>
      <c r="C12" s="18" t="s">
        <v>66</v>
      </c>
      <c r="E12" s="6"/>
      <c r="F12" t="s">
        <v>17</v>
      </c>
      <c r="G12" s="10">
        <f>G8+G9</f>
        <v>186820</v>
      </c>
    </row>
    <row r="13" spans="1:8" x14ac:dyDescent="0.25">
      <c r="A13" s="6">
        <v>5</v>
      </c>
      <c r="B13" t="s">
        <v>18</v>
      </c>
      <c r="E13" s="6"/>
      <c r="G13" s="18" t="s">
        <v>66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23768492</v>
      </c>
    </row>
    <row r="15" spans="1:8" x14ac:dyDescent="0.25">
      <c r="A15" s="6"/>
      <c r="C15" s="18" t="s">
        <v>66</v>
      </c>
      <c r="E15" s="6">
        <v>15</v>
      </c>
      <c r="F15" t="s">
        <v>21</v>
      </c>
    </row>
    <row r="16" spans="1:8" x14ac:dyDescent="0.25">
      <c r="A16" s="18" t="s">
        <v>66</v>
      </c>
      <c r="B16" s="18" t="s">
        <v>68</v>
      </c>
      <c r="C16" s="18" t="s">
        <v>66</v>
      </c>
      <c r="E16" s="6"/>
      <c r="F16" t="s">
        <v>22</v>
      </c>
      <c r="G16" s="14">
        <f>C19</f>
        <v>7.8600000000000007E-3</v>
      </c>
    </row>
    <row r="17" spans="1:8" x14ac:dyDescent="0.25">
      <c r="A17" s="6" t="s">
        <v>23</v>
      </c>
      <c r="C17" t="str">
        <f>C5</f>
        <v>February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7.8600000000000007E-3</v>
      </c>
      <c r="E19" s="6"/>
    </row>
    <row r="20" spans="1:8" x14ac:dyDescent="0.25">
      <c r="A20" s="6">
        <v>7</v>
      </c>
      <c r="B20" t="s">
        <v>26</v>
      </c>
      <c r="C20" s="1">
        <f>+C7</f>
        <v>23768492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February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23768492</v>
      </c>
      <c r="E23" s="6"/>
      <c r="F23" t="s">
        <v>33</v>
      </c>
      <c r="G23" s="21">
        <v>0</v>
      </c>
    </row>
    <row r="24" spans="1:8" x14ac:dyDescent="0.25">
      <c r="A24" s="6"/>
      <c r="C24" s="18" t="s">
        <v>66</v>
      </c>
      <c r="E24" s="6"/>
    </row>
    <row r="25" spans="1:8" x14ac:dyDescent="0.25">
      <c r="A25" s="6">
        <v>10</v>
      </c>
      <c r="B25" t="s">
        <v>84</v>
      </c>
      <c r="C25" s="10">
        <f>ROUND(C23*C19,0)</f>
        <v>186820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186820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7.8599853957920431E-3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7.8599853957920431E-3</v>
      </c>
    </row>
    <row r="30" spans="1:8" x14ac:dyDescent="0.25">
      <c r="A30" s="6"/>
      <c r="C30" s="18" t="s">
        <v>66</v>
      </c>
      <c r="E30" s="6">
        <v>22</v>
      </c>
      <c r="F30" t="s">
        <v>43</v>
      </c>
      <c r="G30" s="27">
        <f>G29*100</f>
        <v>0.78599853957920429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February 7, 2022</v>
      </c>
    </row>
    <row r="35" spans="1:5" x14ac:dyDescent="0.25">
      <c r="A35" t="s">
        <v>45</v>
      </c>
      <c r="E35" t="s">
        <v>46</v>
      </c>
    </row>
    <row r="36" spans="1:5" x14ac:dyDescent="0.25">
      <c r="A36" t="s">
        <v>47</v>
      </c>
      <c r="E36" t="s">
        <v>48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78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69</v>
      </c>
      <c r="C5" s="6" t="str">
        <f>Sheet5!C5</f>
        <v>February 2022</v>
      </c>
      <c r="E5" t="s">
        <v>9</v>
      </c>
      <c r="G5" s="6" t="str">
        <f>C5</f>
        <v>February 2022</v>
      </c>
    </row>
    <row r="7" spans="1:8" x14ac:dyDescent="0.25">
      <c r="A7">
        <v>1</v>
      </c>
      <c r="B7" t="s">
        <v>10</v>
      </c>
      <c r="C7" s="23">
        <v>186519.3</v>
      </c>
      <c r="E7">
        <v>13</v>
      </c>
      <c r="F7" t="s">
        <v>79</v>
      </c>
    </row>
    <row r="8" spans="1:8" x14ac:dyDescent="0.25">
      <c r="C8" s="18" t="s">
        <v>66</v>
      </c>
      <c r="F8" t="s">
        <v>11</v>
      </c>
      <c r="G8" s="10">
        <f>C25</f>
        <v>162579</v>
      </c>
    </row>
    <row r="9" spans="1:8" x14ac:dyDescent="0.25">
      <c r="A9">
        <v>2</v>
      </c>
      <c r="B9" t="s">
        <v>12</v>
      </c>
      <c r="C9" s="23">
        <f>C7</f>
        <v>186519.3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67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186519.3</v>
      </c>
    </row>
    <row r="12" spans="1:8" x14ac:dyDescent="0.25">
      <c r="C12" s="18" t="s">
        <v>66</v>
      </c>
      <c r="F12" t="s">
        <v>17</v>
      </c>
      <c r="G12" s="10">
        <f>G8+G9</f>
        <v>162579</v>
      </c>
    </row>
    <row r="13" spans="1:8" x14ac:dyDescent="0.25">
      <c r="A13">
        <v>5</v>
      </c>
      <c r="B13" t="s">
        <v>18</v>
      </c>
      <c r="G13" s="18" t="s">
        <v>66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70</v>
      </c>
      <c r="G14" s="25">
        <f>C7</f>
        <v>186519.3</v>
      </c>
    </row>
    <row r="15" spans="1:8" x14ac:dyDescent="0.25">
      <c r="C15" s="18" t="s">
        <v>66</v>
      </c>
      <c r="E15">
        <v>15</v>
      </c>
      <c r="F15" t="s">
        <v>21</v>
      </c>
    </row>
    <row r="16" spans="1:8" x14ac:dyDescent="0.25">
      <c r="A16" s="18" t="s">
        <v>66</v>
      </c>
      <c r="B16" s="18" t="s">
        <v>68</v>
      </c>
      <c r="C16" s="18" t="s">
        <v>66</v>
      </c>
      <c r="F16" t="s">
        <v>71</v>
      </c>
      <c r="G16" s="26">
        <f>C19</f>
        <v>0.75200999999999996</v>
      </c>
    </row>
    <row r="17" spans="1:8" x14ac:dyDescent="0.25">
      <c r="A17" t="s">
        <v>23</v>
      </c>
      <c r="C17" t="str">
        <f>C5</f>
        <v>February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0.75200999999999996</v>
      </c>
    </row>
    <row r="20" spans="1:8" x14ac:dyDescent="0.25">
      <c r="A20">
        <v>7</v>
      </c>
      <c r="B20" t="s">
        <v>26</v>
      </c>
      <c r="C20" s="23">
        <f>C7</f>
        <v>186519.3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72</v>
      </c>
      <c r="C21">
        <v>0</v>
      </c>
      <c r="E21">
        <v>17</v>
      </c>
      <c r="F21" t="s">
        <v>29</v>
      </c>
      <c r="G21" t="str">
        <f>C5</f>
        <v>February 2022</v>
      </c>
    </row>
    <row r="22" spans="1:8" x14ac:dyDescent="0.25">
      <c r="A22">
        <v>9</v>
      </c>
      <c r="B22" t="s">
        <v>73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186519.3</v>
      </c>
      <c r="F23" t="s">
        <v>33</v>
      </c>
      <c r="G23" s="21">
        <v>0</v>
      </c>
    </row>
    <row r="24" spans="1:8" x14ac:dyDescent="0.25">
      <c r="C24" s="18" t="s">
        <v>66</v>
      </c>
    </row>
    <row r="25" spans="1:8" x14ac:dyDescent="0.25">
      <c r="A25">
        <v>10</v>
      </c>
      <c r="B25" t="s">
        <v>84</v>
      </c>
      <c r="C25" s="10">
        <v>162579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162579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74</v>
      </c>
      <c r="G28" s="26">
        <f>G16</f>
        <v>0.75200999999999996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75</v>
      </c>
      <c r="G29" s="26">
        <f>G28/G27</f>
        <v>0.75200999999999996</v>
      </c>
    </row>
    <row r="30" spans="1:8" x14ac:dyDescent="0.25">
      <c r="C30" s="18" t="s">
        <v>66</v>
      </c>
      <c r="E30">
        <v>22</v>
      </c>
      <c r="F30" t="s">
        <v>76</v>
      </c>
      <c r="G30" s="27">
        <f>G29*100</f>
        <v>75.200999999999993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February 7, 2022</v>
      </c>
    </row>
    <row r="34" spans="1:5" x14ac:dyDescent="0.25">
      <c r="A34" t="s">
        <v>45</v>
      </c>
      <c r="E34" t="s">
        <v>46</v>
      </c>
    </row>
    <row r="35" spans="1:5" x14ac:dyDescent="0.25">
      <c r="A35" t="s">
        <v>47</v>
      </c>
      <c r="E35" t="s">
        <v>48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2022-02-07T18:12:06Z</cp:lastPrinted>
  <dcterms:created xsi:type="dcterms:W3CDTF">2012-05-04T11:59:51Z</dcterms:created>
  <dcterms:modified xsi:type="dcterms:W3CDTF">2024-06-04T19:19:37Z</dcterms:modified>
</cp:coreProperties>
</file>