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81BEC442-48B3-442C-A34E-E975F23078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8" i="3" l="1"/>
  <c r="C22" i="3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<sst xmlns="http://schemas.openxmlformats.org/spreadsheetml/2006/main" count="188" uniqueCount="92">
  <si>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</si>
  <si>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</si>
  <si>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</si>
  <si>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</si>
  <si>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</si>
  <si>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</si>
  <si>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</si>
  <si>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</si>
  <si>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</si>
  <si>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</si>
  <si>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</si>
  <si>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</si>
  <si>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</si>
  <si>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</si>
  <si>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</si>
  <si>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</si>
  <si>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</si>
  <si>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</si>
  <si>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</si>
  <si>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</si>
  <si>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</si>
  <si>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</si>
  <si>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</si>
  <si>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</si>
  <si>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</si>
  <si>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</si>
  <si>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</si>
  <si>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</si>
  <si>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</si>
  <si>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</si>
  <si>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</si>
  <si>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</si>
  <si>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</si>
  <si>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</si>
  <si>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Fuel Charge (Cr) Used to Compute L6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</si>
  <si>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</si>
  <si>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</si>
  <si>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</si>
  <si>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</si>
  <si>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</si>
  <si>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</si>
  <si>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</si>
  <si>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</si>
  <si>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</si>
  <si>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</si>
  <si>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</si>
  <si>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</si>
  <si>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</si>
  <si>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</si>
  <si>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</si>
  <si>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</si>
  <si>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</si>
  <si>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</si>
  <si>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</si>
  <si>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</si>
  <si>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</si>
  <si>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</si>
  <si>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</si>
  <si>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</si>
  <si>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</si>
  <si>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</si>
  <si>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</si>
  <si>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</si>
  <si>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</si>
  <si>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</si>
  <si>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</si>
  <si>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</si>
  <si>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</si>
  <si>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</si>
  <si>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</si>
  <si>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</si>
  <si>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</si>
  <si>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</si>
  <si>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</si>
  <si>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</si>
  <si>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</si>
  <si>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</si>
  <si>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</si>
  <si>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</si>
  <si>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</si>
  <si>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(Credit):</t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</si>
  <si>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</si>
  <si>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</si>
  <si>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</si>
  <si>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</si>
  <si>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</si>
  <si>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July 2021</t>
  </si>
  <si>
    <t>August 2021</t>
  </si>
  <si>
    <t>Issued on:  September 8, 2021</t>
  </si>
  <si>
    <t>Line 22 reflects a Fuel Adjustment Charge (Credit) of ($0.00317) per KWH to be applied to bills rendered on and after September 15, 2021.</t>
  </si>
  <si>
    <t>Line 22 reflects a Fuel Adjustment Charge (Credit) of ($0.00348) per KWH to be applied to bills rendered on and after September 1, 2021.</t>
  </si>
  <si>
    <t>Line 22 reflects a Fuel Adjustment Charge (Credit) of ($0.337340) per MMBTU to be applied to bills rendered on and after September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</si>
</sst>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29" t="s">
        <v>86</v>
      </c>
      <c r="D5" s="9"/>
      <c r="E5" s="9" t="s">
        <v>9</v>
      </c>
      <c r="F5" s="9"/>
      <c r="G5" s="29" t="s">
        <v>87</v>
      </c>
      <c r="H5" s="9"/>
    </row>
    <row r="7" spans="1:8" x14ac:dyDescent="0.25">
      <c r="A7" s="6">
        <v>1</v>
      </c>
      <c r="B7" t="s">
        <v>10</v>
      </c>
      <c r="C7" s="1">
        <v>46080007</v>
      </c>
      <c r="E7" s="6">
        <v>13</v>
      </c>
      <c r="F7" t="s">
        <v>80</v>
      </c>
    </row>
    <row r="8" spans="1:8" ht="15.75" thickBot="1" x14ac:dyDescent="0.3">
      <c r="A8" s="6"/>
      <c r="C8" s="8"/>
      <c r="E8" s="6"/>
      <c r="F8" t="s">
        <v>11</v>
      </c>
      <c r="G8" s="10">
        <f>-245998+82862</f>
        <v>-163136</v>
      </c>
    </row>
    <row r="9" spans="1:8" ht="15.75" thickTop="1" x14ac:dyDescent="0.25">
      <c r="A9" s="6">
        <v>2</v>
      </c>
      <c r="B9" t="s">
        <v>12</v>
      </c>
      <c r="C9" s="1">
        <v>43830866</v>
      </c>
      <c r="E9" s="6"/>
      <c r="F9" t="s">
        <v>13</v>
      </c>
      <c r="G9" s="10">
        <f>C31</f>
        <v>20040.089999999997</v>
      </c>
    </row>
    <row r="10" spans="1:8" x14ac:dyDescent="0.25">
      <c r="A10" s="6">
        <v>3</v>
      </c>
      <c r="B10" t="s">
        <v>14</v>
      </c>
      <c r="C10" s="11">
        <v>25271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43856137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-143095.91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2223870</v>
      </c>
      <c r="E14" s="6">
        <v>14</v>
      </c>
      <c r="F14" t="s">
        <v>82</v>
      </c>
      <c r="G14" s="1">
        <f>71079080-23810817-390332</f>
        <v>46877931</v>
      </c>
    </row>
    <row r="15" spans="1:8" x14ac:dyDescent="0.25">
      <c r="A15" s="6"/>
      <c r="C15" s="1"/>
      <c r="E15" s="6"/>
      <c r="F15" t="s">
        <v>83</v>
      </c>
      <c r="G15" s="11">
        <v>558877</v>
      </c>
    </row>
    <row r="16" spans="1:8" x14ac:dyDescent="0.25">
      <c r="A16" s="6"/>
      <c r="C16" s="1"/>
      <c r="E16" s="6"/>
      <c r="F16" t="s">
        <v>84</v>
      </c>
      <c r="G16" s="1">
        <f>SUM(G14:G15)</f>
        <v>47436808</v>
      </c>
    </row>
    <row r="17" spans="1:8" ht="15.75" thickBot="1" x14ac:dyDescent="0.3">
      <c r="A17" s="13"/>
      <c r="B17" s="8"/>
      <c r="C17" s="8"/>
      <c r="E17" s="6">
        <v>15</v>
      </c>
      <c r="F17" t="s">
        <v>85</v>
      </c>
    </row>
    <row r="18" spans="1:8" ht="15.75" thickTop="1" x14ac:dyDescent="0.25">
      <c r="E18" s="6"/>
      <c r="F18" t="s">
        <v>22</v>
      </c>
      <c r="G18" s="14">
        <f>G8/G14</f>
        <v>-3.4800170681594288E-3</v>
      </c>
    </row>
    <row r="19" spans="1:8" x14ac:dyDescent="0.25">
      <c r="A19" s="9" t="s">
        <v>23</v>
      </c>
      <c r="B19" s="9"/>
      <c r="C19" s="9" t="str">
        <f>C5</f>
        <v>July 2021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-5.1999999999999998E-3</v>
      </c>
    </row>
    <row r="22" spans="1:8" x14ac:dyDescent="0.25">
      <c r="A22" s="6">
        <v>7</v>
      </c>
      <c r="B22" t="s">
        <v>26</v>
      </c>
      <c r="C22" s="1">
        <f>85511306-17558018-23824174-280936+25271</f>
        <v>43873449</v>
      </c>
      <c r="E22" s="6">
        <v>16</v>
      </c>
      <c r="F22" t="s">
        <v>27</v>
      </c>
      <c r="G22" s="4">
        <v>3.6999999999999998E-2</v>
      </c>
    </row>
    <row r="23" spans="1:8" x14ac:dyDescent="0.25">
      <c r="A23" s="6">
        <v>8</v>
      </c>
      <c r="B23" t="s">
        <v>28</v>
      </c>
      <c r="C23" s="15">
        <v>-17312</v>
      </c>
      <c r="E23" s="6">
        <v>17</v>
      </c>
      <c r="F23" t="s">
        <v>29</v>
      </c>
      <c r="G23" t="str">
        <f>C5</f>
        <v>July 2021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43856137</v>
      </c>
      <c r="F25" t="s">
        <v>33</v>
      </c>
      <c r="G25" s="4">
        <f>C14/C7</f>
        <v>4.8261060377009057E-2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34</v>
      </c>
      <c r="C27" s="10">
        <v>-208482.17</v>
      </c>
      <c r="E27" s="9" t="s">
        <v>35</v>
      </c>
      <c r="F27" s="9"/>
      <c r="G27" s="9"/>
      <c r="H27" s="9"/>
    </row>
    <row r="28" spans="1:8" x14ac:dyDescent="0.25">
      <c r="A28" s="6">
        <v>11</v>
      </c>
      <c r="B28" t="s">
        <v>36</v>
      </c>
      <c r="C28" s="10"/>
      <c r="E28" s="6">
        <v>19</v>
      </c>
      <c r="F28" t="s">
        <v>37</v>
      </c>
    </row>
    <row r="29" spans="1:8" x14ac:dyDescent="0.25">
      <c r="A29" s="6"/>
      <c r="B29" t="s">
        <v>38</v>
      </c>
      <c r="C29" s="10">
        <v>-228522.26</v>
      </c>
      <c r="E29" s="6"/>
      <c r="F29" t="s">
        <v>39</v>
      </c>
      <c r="G29" s="4">
        <f>SUM(1-G22)</f>
        <v>0.96299999999999997</v>
      </c>
    </row>
    <row r="30" spans="1:8" x14ac:dyDescent="0.25">
      <c r="A30" s="6">
        <v>12</v>
      </c>
      <c r="B30" t="s">
        <v>40</v>
      </c>
      <c r="E30" s="6">
        <v>20</v>
      </c>
      <c r="F30" t="s">
        <v>41</v>
      </c>
      <c r="G30" s="14">
        <f>G12/G14</f>
        <v>-3.0525218785786429E-3</v>
      </c>
    </row>
    <row r="31" spans="1:8" x14ac:dyDescent="0.25">
      <c r="A31" s="6"/>
      <c r="B31" t="s">
        <v>42</v>
      </c>
      <c r="C31" s="10">
        <f>C27-C29</f>
        <v>20040.089999999997</v>
      </c>
      <c r="E31" s="6">
        <v>21</v>
      </c>
      <c r="F31" t="s">
        <v>43</v>
      </c>
      <c r="G31" s="14">
        <f>G30/G29</f>
        <v>-3.1698046506527964E-3</v>
      </c>
    </row>
    <row r="32" spans="1:8" ht="15.75" thickBot="1" x14ac:dyDescent="0.3">
      <c r="C32" s="8"/>
      <c r="E32" s="6">
        <v>22</v>
      </c>
      <c r="F32" t="s">
        <v>44</v>
      </c>
      <c r="G32" s="16">
        <f>G31*100</f>
        <v>-0.31698046506527966</v>
      </c>
      <c r="H32" t="s">
        <v>45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88</v>
      </c>
    </row>
    <row r="37" spans="1:8" x14ac:dyDescent="0.25">
      <c r="A37" t="s">
        <v>46</v>
      </c>
      <c r="E37" t="s">
        <v>47</v>
      </c>
    </row>
    <row r="38" spans="1:8" x14ac:dyDescent="0.25">
      <c r="A38" t="s">
        <v>48</v>
      </c>
      <c r="E38" t="s">
        <v>49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0" t="s">
        <v>50</v>
      </c>
      <c r="B1" s="30"/>
      <c r="C1" s="30"/>
      <c r="D1" s="30"/>
      <c r="E1" s="30"/>
    </row>
    <row r="2" spans="1:6" x14ac:dyDescent="0.25">
      <c r="A2" s="30" t="s">
        <v>51</v>
      </c>
      <c r="B2" s="30"/>
      <c r="C2" s="30"/>
      <c r="D2" s="30"/>
      <c r="E2" s="30"/>
    </row>
    <row r="3" spans="1:6" x14ac:dyDescent="0.25">
      <c r="A3" s="30" t="s">
        <v>52</v>
      </c>
      <c r="B3" s="30"/>
      <c r="C3" s="30"/>
      <c r="D3" s="30"/>
      <c r="E3" s="30"/>
    </row>
    <row r="4" spans="1:6" x14ac:dyDescent="0.25">
      <c r="A4" s="17" t="s">
        <v>53</v>
      </c>
      <c r="B4" s="30" t="str">
        <f>Sheet3!C5</f>
        <v>July 2021</v>
      </c>
      <c r="C4" s="30"/>
    </row>
    <row r="6" spans="1:6" x14ac:dyDescent="0.25">
      <c r="B6" s="2" t="s">
        <v>54</v>
      </c>
      <c r="C6" s="2" t="s">
        <v>55</v>
      </c>
      <c r="D6" s="2" t="s">
        <v>56</v>
      </c>
      <c r="E6" s="2" t="s">
        <v>57</v>
      </c>
    </row>
    <row r="7" spans="1:6" x14ac:dyDescent="0.25">
      <c r="B7" s="2" t="s">
        <v>58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59</v>
      </c>
    </row>
    <row r="10" spans="1:6" x14ac:dyDescent="0.25">
      <c r="A10" t="s">
        <v>60</v>
      </c>
      <c r="B10" s="1">
        <v>569091062</v>
      </c>
      <c r="C10" s="1">
        <v>548215474</v>
      </c>
      <c r="D10" s="1">
        <v>553343</v>
      </c>
      <c r="E10" s="1">
        <v>20322245</v>
      </c>
    </row>
    <row r="11" spans="1:6" x14ac:dyDescent="0.25">
      <c r="A11" t="s">
        <v>61</v>
      </c>
      <c r="B11" s="1">
        <v>49501306</v>
      </c>
      <c r="C11" s="1">
        <v>47809901</v>
      </c>
      <c r="D11" s="1">
        <v>29068</v>
      </c>
      <c r="E11" s="1">
        <v>1662337</v>
      </c>
    </row>
    <row r="12" spans="1:6" x14ac:dyDescent="0.25">
      <c r="A12" t="s">
        <v>62</v>
      </c>
      <c r="B12" s="1">
        <v>46080007</v>
      </c>
      <c r="C12" s="1">
        <v>43830866</v>
      </c>
      <c r="D12" s="1">
        <v>25271</v>
      </c>
      <c r="E12" s="1">
        <v>2223870</v>
      </c>
      <c r="F12" s="1"/>
    </row>
    <row r="13" spans="1:6" x14ac:dyDescent="0.25">
      <c r="A13" t="s">
        <v>63</v>
      </c>
      <c r="B13" s="1">
        <f>B10-B11+B12</f>
        <v>565669763</v>
      </c>
      <c r="C13" s="1">
        <f>C10-C11+C12</f>
        <v>544236439</v>
      </c>
      <c r="D13" s="1">
        <f>D10-D11+D12</f>
        <v>549546</v>
      </c>
      <c r="E13" s="1">
        <f>E10-E11+E12</f>
        <v>20883778</v>
      </c>
    </row>
    <row r="16" spans="1:6" x14ac:dyDescent="0.25">
      <c r="A16" t="s">
        <v>64</v>
      </c>
      <c r="B16" s="4">
        <f>E13/B13</f>
        <v>3.691867475688284E-2</v>
      </c>
      <c r="C16" t="s">
        <v>65</v>
      </c>
    </row>
    <row r="17" spans="3:3" x14ac:dyDescent="0.25">
      <c r="C17" t="s">
        <v>66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78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87</v>
      </c>
      <c r="E5" t="s">
        <v>9</v>
      </c>
      <c r="G5" s="6" t="str">
        <f>C5</f>
        <v>August 2021</v>
      </c>
    </row>
    <row r="7" spans="1:8" x14ac:dyDescent="0.25">
      <c r="A7" s="6">
        <v>1</v>
      </c>
      <c r="B7" t="s">
        <v>10</v>
      </c>
      <c r="C7" s="1">
        <v>23810817</v>
      </c>
      <c r="E7" s="6">
        <v>13</v>
      </c>
      <c r="F7" t="s">
        <v>80</v>
      </c>
    </row>
    <row r="8" spans="1:8" x14ac:dyDescent="0.25">
      <c r="A8" s="6"/>
      <c r="C8" s="18" t="s">
        <v>67</v>
      </c>
      <c r="E8" s="6"/>
      <c r="F8" t="s">
        <v>11</v>
      </c>
      <c r="G8" s="10">
        <f>C25</f>
        <v>-82862</v>
      </c>
    </row>
    <row r="9" spans="1:8" x14ac:dyDescent="0.25">
      <c r="A9" s="6">
        <v>2</v>
      </c>
      <c r="B9" t="s">
        <v>12</v>
      </c>
      <c r="C9" s="1">
        <f>C7</f>
        <v>23810817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68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23810817</v>
      </c>
      <c r="E11" s="6"/>
    </row>
    <row r="12" spans="1:8" x14ac:dyDescent="0.25">
      <c r="A12" s="6"/>
      <c r="C12" s="18" t="s">
        <v>67</v>
      </c>
      <c r="E12" s="6"/>
      <c r="F12" t="s">
        <v>17</v>
      </c>
      <c r="G12" s="10">
        <f>G8+G9</f>
        <v>-82862</v>
      </c>
    </row>
    <row r="13" spans="1:8" x14ac:dyDescent="0.25">
      <c r="A13" s="6">
        <v>5</v>
      </c>
      <c r="B13" t="s">
        <v>18</v>
      </c>
      <c r="E13" s="6"/>
      <c r="G13" s="18" t="s">
        <v>67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23810817</v>
      </c>
    </row>
    <row r="15" spans="1:8" x14ac:dyDescent="0.25">
      <c r="A15" s="6"/>
      <c r="C15" s="18" t="s">
        <v>67</v>
      </c>
      <c r="E15" s="6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E16" s="6"/>
      <c r="F16" t="s">
        <v>22</v>
      </c>
      <c r="G16" s="14">
        <f>C19</f>
        <v>-3.48E-3</v>
      </c>
    </row>
    <row r="17" spans="1:8" x14ac:dyDescent="0.25">
      <c r="A17" s="6" t="s">
        <v>23</v>
      </c>
      <c r="C17" t="str">
        <f>C5</f>
        <v>August 2021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-3.48E-3</v>
      </c>
      <c r="E19" s="6"/>
    </row>
    <row r="20" spans="1:8" x14ac:dyDescent="0.25">
      <c r="A20" s="6">
        <v>7</v>
      </c>
      <c r="B20" t="s">
        <v>26</v>
      </c>
      <c r="C20" s="1">
        <f>+C7</f>
        <v>23810817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August 2021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23810817</v>
      </c>
      <c r="E23" s="6"/>
      <c r="F23" t="s">
        <v>33</v>
      </c>
      <c r="G23" s="21">
        <v>0</v>
      </c>
    </row>
    <row r="24" spans="1:8" x14ac:dyDescent="0.25">
      <c r="A24" s="6"/>
      <c r="C24" s="18" t="s">
        <v>67</v>
      </c>
      <c r="E24" s="6"/>
    </row>
    <row r="25" spans="1:8" x14ac:dyDescent="0.25">
      <c r="A25" s="6">
        <v>10</v>
      </c>
      <c r="B25" t="s">
        <v>34</v>
      </c>
      <c r="C25" s="10">
        <f>ROUND(C23*C19,0)</f>
        <v>-82862</v>
      </c>
      <c r="E25" s="20" t="s">
        <v>35</v>
      </c>
    </row>
    <row r="26" spans="1:8" x14ac:dyDescent="0.25">
      <c r="A26" s="6">
        <v>11</v>
      </c>
      <c r="B26" t="s">
        <v>36</v>
      </c>
      <c r="E26" s="6">
        <v>19</v>
      </c>
      <c r="F26" t="s">
        <v>37</v>
      </c>
    </row>
    <row r="27" spans="1:8" x14ac:dyDescent="0.25">
      <c r="A27" s="6"/>
      <c r="B27" t="s">
        <v>38</v>
      </c>
      <c r="C27" s="10">
        <f>C25</f>
        <v>-82862</v>
      </c>
      <c r="E27" s="6"/>
      <c r="F27" t="s">
        <v>39</v>
      </c>
      <c r="G27" s="21">
        <v>1</v>
      </c>
    </row>
    <row r="28" spans="1:8" x14ac:dyDescent="0.25">
      <c r="A28" s="6">
        <v>12</v>
      </c>
      <c r="B28" t="s">
        <v>40</v>
      </c>
      <c r="E28" s="6">
        <v>20</v>
      </c>
      <c r="F28" t="s">
        <v>41</v>
      </c>
      <c r="G28" s="14">
        <f>G12/G14</f>
        <v>-3.4800149864660252E-3</v>
      </c>
    </row>
    <row r="29" spans="1:8" x14ac:dyDescent="0.25">
      <c r="A29" s="6"/>
      <c r="B29" t="s">
        <v>42</v>
      </c>
      <c r="C29" s="19">
        <f>C25-C27</f>
        <v>0</v>
      </c>
      <c r="E29" s="6">
        <v>21</v>
      </c>
      <c r="F29" t="s">
        <v>43</v>
      </c>
      <c r="G29" s="14">
        <f>G28/G27</f>
        <v>-3.4800149864660252E-3</v>
      </c>
    </row>
    <row r="30" spans="1:8" x14ac:dyDescent="0.25">
      <c r="A30" s="6"/>
      <c r="C30" s="18" t="s">
        <v>67</v>
      </c>
      <c r="E30" s="6">
        <v>22</v>
      </c>
      <c r="F30" t="s">
        <v>44</v>
      </c>
      <c r="G30" s="27">
        <f>G29*100</f>
        <v>-0.34800149864660251</v>
      </c>
      <c r="H30" t="s">
        <v>45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90</v>
      </c>
    </row>
    <row r="34" spans="1:5" x14ac:dyDescent="0.25">
      <c r="A34" t="str">
        <f>Sheet3!A36</f>
        <v>Issued on:  September 8, 2021</v>
      </c>
    </row>
    <row r="35" spans="1:5" x14ac:dyDescent="0.25">
      <c r="A35" t="s">
        <v>46</v>
      </c>
      <c r="E35" t="s">
        <v>47</v>
      </c>
    </row>
    <row r="36" spans="1:5" x14ac:dyDescent="0.25">
      <c r="A36" t="s">
        <v>48</v>
      </c>
      <c r="E36" t="s">
        <v>49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79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70</v>
      </c>
      <c r="C5" s="6" t="str">
        <f>Sheet5!C5</f>
        <v>August 2021</v>
      </c>
      <c r="E5" t="s">
        <v>9</v>
      </c>
      <c r="G5" s="6" t="str">
        <f>C5</f>
        <v>August 2021</v>
      </c>
    </row>
    <row r="7" spans="1:8" x14ac:dyDescent="0.25">
      <c r="A7">
        <v>1</v>
      </c>
      <c r="B7" t="s">
        <v>10</v>
      </c>
      <c r="C7" s="23">
        <v>148697.20000000001</v>
      </c>
      <c r="E7">
        <v>13</v>
      </c>
      <c r="F7" t="s">
        <v>81</v>
      </c>
    </row>
    <row r="8" spans="1:8" x14ac:dyDescent="0.25">
      <c r="C8" s="18" t="s">
        <v>67</v>
      </c>
      <c r="F8" t="s">
        <v>11</v>
      </c>
      <c r="G8" s="10">
        <f>C25</f>
        <v>-57344</v>
      </c>
    </row>
    <row r="9" spans="1:8" x14ac:dyDescent="0.25">
      <c r="A9">
        <v>2</v>
      </c>
      <c r="B9" t="s">
        <v>12</v>
      </c>
      <c r="C9" s="23">
        <f>C7</f>
        <v>148697.20000000001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68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148697.20000000001</v>
      </c>
    </row>
    <row r="12" spans="1:8" x14ac:dyDescent="0.25">
      <c r="C12" s="18" t="s">
        <v>67</v>
      </c>
      <c r="F12" t="s">
        <v>17</v>
      </c>
      <c r="G12" s="10">
        <f>G8+G9</f>
        <v>-57344</v>
      </c>
    </row>
    <row r="13" spans="1:8" x14ac:dyDescent="0.25">
      <c r="A13">
        <v>5</v>
      </c>
      <c r="B13" t="s">
        <v>18</v>
      </c>
      <c r="G13" s="18" t="s">
        <v>67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71</v>
      </c>
      <c r="G14" s="25">
        <f>C7</f>
        <v>148697.20000000001</v>
      </c>
    </row>
    <row r="15" spans="1:8" x14ac:dyDescent="0.25">
      <c r="C15" s="18" t="s">
        <v>67</v>
      </c>
      <c r="E15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F16" t="s">
        <v>72</v>
      </c>
      <c r="G16" s="26">
        <f>C19</f>
        <v>-0.33733999999999997</v>
      </c>
    </row>
    <row r="17" spans="1:8" x14ac:dyDescent="0.25">
      <c r="A17" t="s">
        <v>23</v>
      </c>
      <c r="C17" t="str">
        <f>C5</f>
        <v>August 2021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-0.33733999999999997</v>
      </c>
    </row>
    <row r="20" spans="1:8" x14ac:dyDescent="0.25">
      <c r="A20">
        <v>7</v>
      </c>
      <c r="B20" t="s">
        <v>26</v>
      </c>
      <c r="C20" s="23">
        <f>C7</f>
        <v>148697.20000000001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73</v>
      </c>
      <c r="C21">
        <v>0</v>
      </c>
      <c r="E21">
        <v>17</v>
      </c>
      <c r="F21" t="s">
        <v>29</v>
      </c>
      <c r="G21" t="str">
        <f>C5</f>
        <v>August 2021</v>
      </c>
    </row>
    <row r="22" spans="1:8" x14ac:dyDescent="0.25">
      <c r="A22">
        <v>9</v>
      </c>
      <c r="B22" t="s">
        <v>74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148697.20000000001</v>
      </c>
      <c r="F23" t="s">
        <v>33</v>
      </c>
      <c r="G23" s="21">
        <v>0</v>
      </c>
    </row>
    <row r="24" spans="1:8" x14ac:dyDescent="0.25">
      <c r="C24" s="18" t="s">
        <v>67</v>
      </c>
    </row>
    <row r="25" spans="1:8" x14ac:dyDescent="0.25">
      <c r="A25">
        <v>10</v>
      </c>
      <c r="B25" t="s">
        <v>34</v>
      </c>
      <c r="C25" s="10">
        <v>-57344</v>
      </c>
      <c r="E25" t="s">
        <v>35</v>
      </c>
    </row>
    <row r="26" spans="1:8" x14ac:dyDescent="0.25">
      <c r="A26">
        <v>11</v>
      </c>
      <c r="B26" t="s">
        <v>36</v>
      </c>
      <c r="E26">
        <v>19</v>
      </c>
      <c r="F26" t="s">
        <v>37</v>
      </c>
    </row>
    <row r="27" spans="1:8" x14ac:dyDescent="0.25">
      <c r="B27" t="s">
        <v>38</v>
      </c>
      <c r="C27" s="10">
        <f>C25</f>
        <v>-57344</v>
      </c>
      <c r="F27" t="s">
        <v>39</v>
      </c>
      <c r="G27" s="21">
        <v>1</v>
      </c>
    </row>
    <row r="28" spans="1:8" x14ac:dyDescent="0.25">
      <c r="A28">
        <v>12</v>
      </c>
      <c r="B28" t="s">
        <v>40</v>
      </c>
      <c r="E28">
        <v>20</v>
      </c>
      <c r="F28" t="s">
        <v>75</v>
      </c>
      <c r="G28" s="26">
        <f>G16</f>
        <v>-0.33733999999999997</v>
      </c>
    </row>
    <row r="29" spans="1:8" x14ac:dyDescent="0.25">
      <c r="B29" t="s">
        <v>42</v>
      </c>
      <c r="C29" s="19">
        <f>C25-C27</f>
        <v>0</v>
      </c>
      <c r="E29">
        <v>21</v>
      </c>
      <c r="F29" t="s">
        <v>76</v>
      </c>
      <c r="G29" s="26">
        <f>G28/G27</f>
        <v>-0.33733999999999997</v>
      </c>
    </row>
    <row r="30" spans="1:8" x14ac:dyDescent="0.25">
      <c r="C30" s="18" t="s">
        <v>67</v>
      </c>
      <c r="E30">
        <v>22</v>
      </c>
      <c r="F30" t="s">
        <v>77</v>
      </c>
      <c r="G30" s="27">
        <f>G29*100</f>
        <v>-33.733999999999995</v>
      </c>
      <c r="H30" t="s">
        <v>45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91</v>
      </c>
    </row>
    <row r="33" spans="1:5" x14ac:dyDescent="0.25">
      <c r="A33" t="str">
        <f>Sheet5!A34</f>
        <v>Issued on:  September 8, 2021</v>
      </c>
    </row>
    <row r="34" spans="1:5" x14ac:dyDescent="0.25">
      <c r="A34" t="s">
        <v>46</v>
      </c>
      <c r="E34" t="s">
        <v>47</v>
      </c>
    </row>
    <row r="35" spans="1:5" x14ac:dyDescent="0.25">
      <c r="A35" t="s">
        <v>48</v>
      </c>
      <c r="E35" t="s">
        <v>49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2021-09-08T14:50:00Z</cp:lastPrinted>
  <dcterms:created xsi:type="dcterms:W3CDTF">2012-05-04T11:59:51Z</dcterms:created>
  <dcterms:modified xsi:type="dcterms:W3CDTF">2024-06-04T19:45:12Z</dcterms:modified>
</cp:coreProperties>
</file>