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1256C320-54ED-465D-A0AC-03ABFBEC518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8" i="3" l="1"/>
  <c r="C22" i="3" l="1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<sst xmlns="http://schemas.openxmlformats.org/spreadsheetml/2006/main" count="188" uniqueCount="92">
  <si>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</si>
  <si>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</si>
  <si>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</si>
  <si>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</si>
  <si>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</si>
  <si>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</si>
  <si>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</si>
  <si>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</si>
  <si>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</si>
  <si>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</si>
  <si>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</si>
  <si>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</si>
  <si>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</si>
  <si>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</si>
  <si>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</si>
  <si>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</si>
  <si>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</si>
  <si>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</si>
  <si>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</si>
  <si>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</si>
  <si>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</si>
  <si>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</si>
  <si>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</si>
  <si>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</si>
  <si>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</si>
  <si>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</si>
  <si>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</si>
  <si>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</si>
  <si>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</si>
  <si>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</si>
  <si>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</si>
  <si>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</si>
  <si>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</si>
  <si>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</si>
  <si>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</si>
  <si>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</si>
  <si>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</si>
  <si>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</si>
  <si>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</si>
  <si>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</si>
  <si>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</si>
  <si>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</si>
  <si>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</si>
  <si>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</si>
  <si>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</si>
  <si>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</si>
  <si>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</si>
  <si>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</si>
  <si>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</si>
  <si>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</si>
  <si>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</si>
  <si>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</si>
  <si>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</si>
  <si>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</si>
  <si>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</si>
  <si>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</si>
  <si>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</si>
  <si>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</si>
  <si>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</si>
  <si>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</si>
  <si>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</si>
  <si>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</si>
  <si>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</si>
  <si>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</si>
  <si>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</si>
  <si>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</si>
  <si>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</si>
  <si>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</si>
  <si>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</si>
  <si>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</si>
  <si>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</si>
  <si>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</si>
  <si>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</si>
  <si>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</si>
  <si>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</si>
  <si>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</si>
  <si>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</si>
  <si>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</si>
  <si>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</si>
  <si>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</si>
  <si>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(Credit):</t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</si>
  <si>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</si>
  <si>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</si>
  <si>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</si>
  <si>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</si>
  <si>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</si>
  <si>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May 2021</t>
  </si>
  <si>
    <t>June 2021</t>
  </si>
  <si>
    <t>Issued on:  July 8, 2021</t>
  </si>
  <si>
    <t>Line 22 reflects a Fuel Adjustment Charge (Credit) of ($0.00520) per KWH to be applied to bills rendered on and after July 15, 2021.</t>
  </si>
  <si>
    <t>Line 22 reflects a Fuel Adjustment Charge (Credit) of ($0.00466) per KWH to be applied to bills rendered on and after July 1, 2021.</t>
  </si>
  <si>
    <t>Line 22 reflects a Fuel Adjustment Charge (Credit) of ($0.451460) per MMBTU to be applied to bills rendered on and after July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</si>
</sst>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29" t="s">
        <v>86</v>
      </c>
      <c r="D5" s="9"/>
      <c r="E5" s="9" t="s">
        <v>9</v>
      </c>
      <c r="F5" s="9"/>
      <c r="G5" s="29" t="s">
        <v>87</v>
      </c>
      <c r="H5" s="9"/>
    </row>
    <row r="7" spans="1:8" x14ac:dyDescent="0.25">
      <c r="A7" s="6">
        <v>1</v>
      </c>
      <c r="B7" t="s">
        <v>10</v>
      </c>
      <c r="C7" s="1">
        <v>38824926</v>
      </c>
      <c r="E7" s="6">
        <v>13</v>
      </c>
      <c r="F7" t="s">
        <v>80</v>
      </c>
    </row>
    <row r="8" spans="1:8" ht="15.75" thickBot="1" x14ac:dyDescent="0.3">
      <c r="A8" s="6"/>
      <c r="C8" s="8"/>
      <c r="E8" s="6"/>
      <c r="F8" t="s">
        <v>11</v>
      </c>
      <c r="G8" s="10">
        <f>-299540+106579</f>
        <v>-192961</v>
      </c>
    </row>
    <row r="9" spans="1:8" ht="15.75" thickTop="1" x14ac:dyDescent="0.25">
      <c r="A9" s="6">
        <v>2</v>
      </c>
      <c r="B9" t="s">
        <v>12</v>
      </c>
      <c r="C9" s="1">
        <v>36724207</v>
      </c>
      <c r="E9" s="6"/>
      <c r="F9" t="s">
        <v>13</v>
      </c>
      <c r="G9" s="10">
        <f>C31</f>
        <v>-15521.169999999984</v>
      </c>
    </row>
    <row r="10" spans="1:8" x14ac:dyDescent="0.25">
      <c r="A10" s="6">
        <v>3</v>
      </c>
      <c r="B10" t="s">
        <v>14</v>
      </c>
      <c r="C10" s="11">
        <v>20479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36744686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-208482.16999999998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2080240</v>
      </c>
      <c r="E14" s="6">
        <v>14</v>
      </c>
      <c r="F14" t="s">
        <v>82</v>
      </c>
      <c r="G14" s="1">
        <f>64500548-22870991-221826</f>
        <v>41407731</v>
      </c>
    </row>
    <row r="15" spans="1:8" x14ac:dyDescent="0.25">
      <c r="A15" s="6"/>
      <c r="C15" s="1"/>
      <c r="E15" s="6"/>
      <c r="F15" t="s">
        <v>83</v>
      </c>
      <c r="G15" s="11">
        <v>555580</v>
      </c>
    </row>
    <row r="16" spans="1:8" x14ac:dyDescent="0.25">
      <c r="A16" s="6"/>
      <c r="C16" s="1"/>
      <c r="E16" s="6"/>
      <c r="F16" t="s">
        <v>84</v>
      </c>
      <c r="G16" s="1">
        <f>SUM(G14:G15)</f>
        <v>41963311</v>
      </c>
    </row>
    <row r="17" spans="1:8" ht="15.75" thickBot="1" x14ac:dyDescent="0.3">
      <c r="A17" s="13"/>
      <c r="B17" s="8"/>
      <c r="C17" s="8"/>
      <c r="E17" s="6">
        <v>15</v>
      </c>
      <c r="F17" t="s">
        <v>85</v>
      </c>
    </row>
    <row r="18" spans="1:8" ht="15.75" thickTop="1" x14ac:dyDescent="0.25">
      <c r="E18" s="6"/>
      <c r="F18" t="s">
        <v>22</v>
      </c>
      <c r="G18" s="14">
        <f>G8/G14</f>
        <v>-4.660023511068501E-3</v>
      </c>
    </row>
    <row r="19" spans="1:8" x14ac:dyDescent="0.25">
      <c r="A19" s="9" t="s">
        <v>23</v>
      </c>
      <c r="B19" s="9"/>
      <c r="C19" s="9" t="str">
        <f>C5</f>
        <v>May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-6.0699999999999999E-3</v>
      </c>
    </row>
    <row r="22" spans="1:8" x14ac:dyDescent="0.25">
      <c r="A22" s="6">
        <v>7</v>
      </c>
      <c r="B22" t="s">
        <v>26</v>
      </c>
      <c r="C22" s="1">
        <f>77013018-16238506-24043668+20479</f>
        <v>36751323</v>
      </c>
      <c r="E22" s="6">
        <v>16</v>
      </c>
      <c r="F22" t="s">
        <v>27</v>
      </c>
      <c r="G22" s="4">
        <v>3.2000000000000001E-2</v>
      </c>
    </row>
    <row r="23" spans="1:8" x14ac:dyDescent="0.25">
      <c r="A23" s="6">
        <v>8</v>
      </c>
      <c r="B23" t="s">
        <v>28</v>
      </c>
      <c r="C23" s="15">
        <v>-6637</v>
      </c>
      <c r="E23" s="6">
        <v>17</v>
      </c>
      <c r="F23" t="s">
        <v>29</v>
      </c>
      <c r="G23" t="str">
        <f>C5</f>
        <v>May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36744686</v>
      </c>
      <c r="F25" t="s">
        <v>33</v>
      </c>
      <c r="G25" s="4">
        <f>C14/C7</f>
        <v>5.3580011974781357E-2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-238522.23999999999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-223001.07</v>
      </c>
      <c r="E29" s="6"/>
      <c r="F29" t="s">
        <v>39</v>
      </c>
      <c r="G29" s="4">
        <f>SUM(1-G22)</f>
        <v>0.96799999999999997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-5.0348610021640639E-3</v>
      </c>
    </row>
    <row r="31" spans="1:8" x14ac:dyDescent="0.25">
      <c r="A31" s="6"/>
      <c r="B31" t="s">
        <v>42</v>
      </c>
      <c r="C31" s="10">
        <f>C27-C29</f>
        <v>-15521.169999999984</v>
      </c>
      <c r="E31" s="6">
        <v>21</v>
      </c>
      <c r="F31" t="s">
        <v>43</v>
      </c>
      <c r="G31" s="14">
        <f>G30/G29</f>
        <v>-5.2013026881860165E-3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-0.52013026881860169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88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0" t="s">
        <v>50</v>
      </c>
      <c r="B1" s="30"/>
      <c r="C1" s="30"/>
      <c r="D1" s="30"/>
      <c r="E1" s="30"/>
    </row>
    <row r="2" spans="1:6" x14ac:dyDescent="0.25">
      <c r="A2" s="30" t="s">
        <v>51</v>
      </c>
      <c r="B2" s="30"/>
      <c r="C2" s="30"/>
      <c r="D2" s="30"/>
      <c r="E2" s="30"/>
    </row>
    <row r="3" spans="1:6" x14ac:dyDescent="0.25">
      <c r="A3" s="30" t="s">
        <v>52</v>
      </c>
      <c r="B3" s="30"/>
      <c r="C3" s="30"/>
      <c r="D3" s="30"/>
      <c r="E3" s="30"/>
    </row>
    <row r="4" spans="1:6" x14ac:dyDescent="0.25">
      <c r="A4" s="17" t="s">
        <v>53</v>
      </c>
      <c r="B4" s="30" t="str">
        <f>Sheet3!C5</f>
        <v>May 2021</v>
      </c>
      <c r="C4" s="30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563252892</v>
      </c>
      <c r="C10" s="1">
        <v>546925680</v>
      </c>
      <c r="D10" s="1">
        <v>564169</v>
      </c>
      <c r="E10" s="1">
        <v>15763043</v>
      </c>
    </row>
    <row r="11" spans="1:6" x14ac:dyDescent="0.25">
      <c r="A11" t="s">
        <v>61</v>
      </c>
      <c r="B11" s="1">
        <v>34631025</v>
      </c>
      <c r="C11" s="1">
        <v>35104296</v>
      </c>
      <c r="D11" s="1">
        <v>31218</v>
      </c>
      <c r="E11" s="1">
        <v>-504489</v>
      </c>
    </row>
    <row r="12" spans="1:6" x14ac:dyDescent="0.25">
      <c r="A12" t="s">
        <v>62</v>
      </c>
      <c r="B12" s="1">
        <v>38824926</v>
      </c>
      <c r="C12" s="1">
        <v>36724207</v>
      </c>
      <c r="D12" s="1">
        <v>20479</v>
      </c>
      <c r="E12" s="1">
        <v>2080240</v>
      </c>
      <c r="F12" s="1"/>
    </row>
    <row r="13" spans="1:6" x14ac:dyDescent="0.25">
      <c r="A13" t="s">
        <v>63</v>
      </c>
      <c r="B13" s="1">
        <f>B10-B11+B12</f>
        <v>567446793</v>
      </c>
      <c r="C13" s="1">
        <f>C10-C11+C12</f>
        <v>548545591</v>
      </c>
      <c r="D13" s="1">
        <f>D10-D11+D12</f>
        <v>553430</v>
      </c>
      <c r="E13" s="1">
        <f>E10-E11+E12</f>
        <v>18347772</v>
      </c>
    </row>
    <row r="16" spans="1:6" x14ac:dyDescent="0.25">
      <c r="A16" t="s">
        <v>64</v>
      </c>
      <c r="B16" s="4">
        <f>E13/B13</f>
        <v>3.2333907295516252E-2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87</v>
      </c>
      <c r="E5" t="s">
        <v>9</v>
      </c>
      <c r="G5" s="6" t="str">
        <f>C5</f>
        <v>June 2021</v>
      </c>
    </row>
    <row r="7" spans="1:8" x14ac:dyDescent="0.25">
      <c r="A7" s="6">
        <v>1</v>
      </c>
      <c r="B7" t="s">
        <v>10</v>
      </c>
      <c r="C7" s="1">
        <v>22870991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-106579</v>
      </c>
    </row>
    <row r="9" spans="1:8" x14ac:dyDescent="0.25">
      <c r="A9" s="6">
        <v>2</v>
      </c>
      <c r="B9" t="s">
        <v>12</v>
      </c>
      <c r="C9" s="1">
        <f>C7</f>
        <v>22870991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22870991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-106579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22870991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-4.6600000000000001E-3</v>
      </c>
    </row>
    <row r="17" spans="1:8" x14ac:dyDescent="0.25">
      <c r="A17" s="6" t="s">
        <v>23</v>
      </c>
      <c r="C17" t="str">
        <f>C5</f>
        <v>June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-4.6600000000000001E-3</v>
      </c>
      <c r="E19" s="6"/>
    </row>
    <row r="20" spans="1:8" x14ac:dyDescent="0.25">
      <c r="A20" s="6">
        <v>7</v>
      </c>
      <c r="B20" t="s">
        <v>26</v>
      </c>
      <c r="C20" s="1">
        <f>+C7</f>
        <v>22870991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June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22870991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34</v>
      </c>
      <c r="C25" s="10">
        <f>ROUND(C23*C19,0)</f>
        <v>-106579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-106579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-4.6600079550553801E-3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-4.6600079550553801E-3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-0.46600079550553802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90</v>
      </c>
    </row>
    <row r="34" spans="1:5" x14ac:dyDescent="0.25">
      <c r="A34" t="str">
        <f>Sheet3!A36</f>
        <v>Issued on:  July 8, 2021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June 2021</v>
      </c>
      <c r="E5" t="s">
        <v>9</v>
      </c>
      <c r="G5" s="6" t="str">
        <f>C5</f>
        <v>June 2021</v>
      </c>
    </row>
    <row r="7" spans="1:8" x14ac:dyDescent="0.25">
      <c r="A7">
        <v>1</v>
      </c>
      <c r="B7" t="s">
        <v>10</v>
      </c>
      <c r="C7" s="23">
        <v>146477.9</v>
      </c>
      <c r="E7">
        <v>13</v>
      </c>
      <c r="F7" t="s">
        <v>81</v>
      </c>
    </row>
    <row r="8" spans="1:8" x14ac:dyDescent="0.25">
      <c r="C8" s="18" t="s">
        <v>67</v>
      </c>
      <c r="F8" t="s">
        <v>11</v>
      </c>
      <c r="G8" s="10">
        <f>C25</f>
        <v>-75673</v>
      </c>
    </row>
    <row r="9" spans="1:8" x14ac:dyDescent="0.25">
      <c r="A9">
        <v>2</v>
      </c>
      <c r="B9" t="s">
        <v>12</v>
      </c>
      <c r="C9" s="23">
        <f>C7</f>
        <v>146477.9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146477.9</v>
      </c>
    </row>
    <row r="12" spans="1:8" x14ac:dyDescent="0.25">
      <c r="C12" s="18" t="s">
        <v>67</v>
      </c>
      <c r="F12" t="s">
        <v>17</v>
      </c>
      <c r="G12" s="10">
        <f>G8+G9</f>
        <v>-75673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146477.9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-0.45145999999999997</v>
      </c>
    </row>
    <row r="17" spans="1:8" x14ac:dyDescent="0.25">
      <c r="A17" t="s">
        <v>23</v>
      </c>
      <c r="C17" t="str">
        <f>C5</f>
        <v>June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-0.45145999999999997</v>
      </c>
    </row>
    <row r="20" spans="1:8" x14ac:dyDescent="0.25">
      <c r="A20">
        <v>7</v>
      </c>
      <c r="B20" t="s">
        <v>26</v>
      </c>
      <c r="C20" s="23">
        <f>C7</f>
        <v>146477.9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June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146477.9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34</v>
      </c>
      <c r="C25" s="10">
        <v>-75673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-75673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-0.45145999999999997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-0.45145999999999997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-45.146000000000001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91</v>
      </c>
    </row>
    <row r="33" spans="1:5" x14ac:dyDescent="0.25">
      <c r="A33" t="str">
        <f>Sheet5!A34</f>
        <v>Issued on:  July 8, 2021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2021-07-07T19:12:42Z</cp:lastPrinted>
  <dcterms:created xsi:type="dcterms:W3CDTF">2012-05-04T11:59:51Z</dcterms:created>
  <dcterms:modified xsi:type="dcterms:W3CDTF">2024-06-04T19:46:07Z</dcterms:modified>
</cp:coreProperties>
</file>