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13_ncr:1_{A09267EC-2016-4C4D-A5D0-151147469C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/>
  <c r="C22" i="3"/>
  <c r="G16" i="3" l="1"/>
  <c r="G29" i="3" l="1"/>
  <c r="G18" i="3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<sst xmlns="http://schemas.openxmlformats.org/spreadsheetml/2006/main" count="188" uniqueCount="92">
  <si>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</si>
  <si>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</si>
  <si>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</si>
  <si>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</si>
  <si>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</si>
  <si>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</si>
  <si>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</si>
  <si>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</si>
  <si>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</si>
  <si>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</si>
  <si>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</si>
  <si>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</si>
  <si>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</si>
  <si>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</si>
  <si>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</si>
  <si>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</si>
  <si>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</si>
  <si>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</si>
  <si>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</si>
  <si>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</si>
  <si>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</si>
  <si>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</si>
  <si>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</si>
  <si>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</si>
  <si>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</si>
  <si>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</si>
  <si>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</si>
  <si>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</si>
  <si>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</si>
  <si>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</si>
  <si>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</si>
  <si>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</si>
  <si>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</si>
  <si>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</si>
  <si>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</si>
  <si>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</si>
  <si>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</si>
  <si>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</si>
  <si>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</si>
  <si>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</si>
  <si>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</si>
  <si>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</si>
  <si>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</si>
  <si>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</si>
  <si>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</si>
  <si>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</si>
  <si>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</si>
  <si>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</si>
  <si>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</si>
  <si>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</si>
  <si>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</si>
  <si>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</si>
  <si>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</si>
  <si>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</si>
  <si>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</si>
  <si>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</si>
  <si>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</si>
  <si>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</si>
  <si>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</si>
  <si>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</si>
  <si>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</si>
  <si>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</si>
  <si>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</si>
  <si>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</si>
  <si>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</si>
  <si>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</si>
  <si>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</si>
  <si>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</si>
  <si>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</si>
  <si>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</si>
  <si>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</si>
  <si>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</si>
  <si>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</si>
  <si>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</si>
  <si>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</si>
  <si>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</si>
  <si>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</si>
  <si>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</si>
  <si>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</si>
  <si>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</si>
  <si>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</si>
  <si>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</si>
  <si>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</si>
  <si>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</si>
  <si>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</si>
  <si>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</si>
  <si>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January 2021</t>
  </si>
  <si>
    <t>February 2021</t>
  </si>
  <si>
    <t>Issued on:  March 8, 2021</t>
  </si>
  <si>
    <t>Line 22 reflects a Fuel Adjustment Charge (Credit) of $(0.00484) per KWH to be applied to bills rendered on and after March 15, 2021.</t>
  </si>
  <si>
    <t>Line 22 reflects a Fuel Adjustment Charge (Credit) of $(0.00488) per KWH to be applied to bills rendered on and after March 1, 2021.</t>
  </si>
  <si>
    <t>Line 22 reflects a Fuel Adjustment Charge (Credit) of $(0.47434) per MMBTU to be applied to bills rendered on and after March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</si>
</sst>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29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63548993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-406392+105498</f>
        <v>-300894</v>
      </c>
    </row>
    <row r="9" spans="1:8" ht="15.75" thickTop="1" x14ac:dyDescent="0.25">
      <c r="A9" s="6">
        <v>2</v>
      </c>
      <c r="B9" t="s">
        <v>12</v>
      </c>
      <c r="C9" s="1">
        <v>60608913</v>
      </c>
      <c r="E9" s="6"/>
      <c r="F9" t="s">
        <v>13</v>
      </c>
      <c r="G9" s="10">
        <f>C31</f>
        <v>9593.7200000000012</v>
      </c>
    </row>
    <row r="10" spans="1:8" x14ac:dyDescent="0.25">
      <c r="A10" s="6">
        <v>3</v>
      </c>
      <c r="B10" t="s">
        <v>14</v>
      </c>
      <c r="C10" s="11">
        <v>80132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60689045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-291300.28000000003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2859948</v>
      </c>
      <c r="E14" s="6">
        <v>14</v>
      </c>
      <c r="F14" t="s">
        <v>82</v>
      </c>
      <c r="G14" s="1">
        <f>83277022-21618506</f>
        <v>61658516</v>
      </c>
    </row>
    <row r="15" spans="1:8" x14ac:dyDescent="0.25">
      <c r="A15" s="6"/>
      <c r="C15" s="1"/>
      <c r="E15" s="6"/>
      <c r="F15" t="s">
        <v>83</v>
      </c>
      <c r="G15" s="11">
        <v>480489</v>
      </c>
    </row>
    <row r="16" spans="1:8" x14ac:dyDescent="0.25">
      <c r="A16" s="6"/>
      <c r="C16" s="1"/>
      <c r="E16" s="6"/>
      <c r="F16" t="s">
        <v>84</v>
      </c>
      <c r="G16" s="1">
        <f>SUM(G14:G15)</f>
        <v>62139005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-4.8800071672175831E-3</v>
      </c>
    </row>
    <row r="19" spans="1:8" x14ac:dyDescent="0.25">
      <c r="A19" s="9" t="s">
        <v>23</v>
      </c>
      <c r="B19" s="9"/>
      <c r="C19" s="9" t="str">
        <f>C5</f>
        <v>January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-4.0899999999999999E-3</v>
      </c>
    </row>
    <row r="22" spans="1:8" x14ac:dyDescent="0.25">
      <c r="A22" s="6">
        <v>7</v>
      </c>
      <c r="B22" t="s">
        <v>26</v>
      </c>
      <c r="C22" s="1">
        <f>103903381-19061617-24127138+80132</f>
        <v>60794758</v>
      </c>
      <c r="E22" s="6">
        <v>16</v>
      </c>
      <c r="F22" t="s">
        <v>27</v>
      </c>
      <c r="G22" s="4">
        <v>2.4E-2</v>
      </c>
    </row>
    <row r="23" spans="1:8" x14ac:dyDescent="0.25">
      <c r="A23" s="6">
        <v>8</v>
      </c>
      <c r="B23" t="s">
        <v>28</v>
      </c>
      <c r="C23" s="15">
        <v>-105713</v>
      </c>
      <c r="E23" s="6">
        <v>17</v>
      </c>
      <c r="F23" t="s">
        <v>29</v>
      </c>
      <c r="G23" t="str">
        <f>C5</f>
        <v>January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60689045</v>
      </c>
      <c r="F25" t="s">
        <v>33</v>
      </c>
      <c r="G25" s="4">
        <f>C14/C7</f>
        <v>4.5003828778215259E-2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-238453.93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-248047.65</v>
      </c>
      <c r="E29" s="6"/>
      <c r="F29" t="s">
        <v>39</v>
      </c>
      <c r="G29" s="4">
        <f>SUM(1-G22)</f>
        <v>0.97599999999999998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-4.7244127640048948E-3</v>
      </c>
    </row>
    <row r="31" spans="1:8" x14ac:dyDescent="0.25">
      <c r="A31" s="6"/>
      <c r="B31" t="s">
        <v>42</v>
      </c>
      <c r="C31" s="10">
        <f>C27-C29</f>
        <v>9593.7200000000012</v>
      </c>
      <c r="E31" s="6">
        <v>21</v>
      </c>
      <c r="F31" t="s">
        <v>43</v>
      </c>
      <c r="G31" s="14">
        <f>G30/G29</f>
        <v>-4.8405868483656711E-3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-0.48405868483656711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88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0" t="s">
        <v>50</v>
      </c>
      <c r="B1" s="30"/>
      <c r="C1" s="30"/>
      <c r="D1" s="30"/>
      <c r="E1" s="30"/>
    </row>
    <row r="2" spans="1:6" x14ac:dyDescent="0.25">
      <c r="A2" s="30" t="s">
        <v>51</v>
      </c>
      <c r="B2" s="30"/>
      <c r="C2" s="30"/>
      <c r="D2" s="30"/>
      <c r="E2" s="30"/>
    </row>
    <row r="3" spans="1:6" x14ac:dyDescent="0.25">
      <c r="A3" s="30" t="s">
        <v>52</v>
      </c>
      <c r="B3" s="30"/>
      <c r="C3" s="30"/>
      <c r="D3" s="30"/>
      <c r="E3" s="30"/>
    </row>
    <row r="4" spans="1:6" x14ac:dyDescent="0.25">
      <c r="A4" s="17" t="s">
        <v>53</v>
      </c>
      <c r="B4" s="30" t="str">
        <f>Sheet3!C5</f>
        <v>January 2021</v>
      </c>
      <c r="C4" s="30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526639555</v>
      </c>
      <c r="C10" s="1">
        <v>514314462</v>
      </c>
      <c r="D10" s="1">
        <v>516312</v>
      </c>
      <c r="E10" s="1">
        <v>11808781</v>
      </c>
    </row>
    <row r="11" spans="1:6" x14ac:dyDescent="0.25">
      <c r="A11" t="s">
        <v>61</v>
      </c>
      <c r="B11" s="1">
        <v>51190711</v>
      </c>
      <c r="C11" s="1">
        <v>49424260</v>
      </c>
      <c r="D11" s="1">
        <v>63253</v>
      </c>
      <c r="E11" s="1">
        <v>1703198</v>
      </c>
    </row>
    <row r="12" spans="1:6" x14ac:dyDescent="0.25">
      <c r="A12" t="s">
        <v>62</v>
      </c>
      <c r="B12" s="1">
        <v>63548993</v>
      </c>
      <c r="C12" s="1">
        <v>60608913</v>
      </c>
      <c r="D12" s="1">
        <v>80132</v>
      </c>
      <c r="E12" s="1">
        <v>2859948</v>
      </c>
      <c r="F12" s="1"/>
    </row>
    <row r="13" spans="1:6" x14ac:dyDescent="0.25">
      <c r="A13" t="s">
        <v>63</v>
      </c>
      <c r="B13" s="1">
        <f>B10-B11+B12</f>
        <v>538997837</v>
      </c>
      <c r="C13" s="1">
        <f>C10-C11+C12</f>
        <v>525499115</v>
      </c>
      <c r="D13" s="1">
        <f>D10-D11+D12</f>
        <v>533191</v>
      </c>
      <c r="E13" s="1">
        <f>E10-E11+E12</f>
        <v>12965531</v>
      </c>
    </row>
    <row r="16" spans="1:6" x14ac:dyDescent="0.25">
      <c r="A16" t="s">
        <v>64</v>
      </c>
      <c r="B16" s="4">
        <f>E13/B13</f>
        <v>2.4054885029158288E-2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87</v>
      </c>
      <c r="E5" t="s">
        <v>9</v>
      </c>
      <c r="G5" s="6" t="str">
        <f>C5</f>
        <v>February 2021</v>
      </c>
    </row>
    <row r="7" spans="1:8" x14ac:dyDescent="0.25">
      <c r="A7" s="6">
        <v>1</v>
      </c>
      <c r="B7" t="s">
        <v>10</v>
      </c>
      <c r="C7" s="1">
        <v>21618506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-105498</v>
      </c>
    </row>
    <row r="9" spans="1:8" x14ac:dyDescent="0.25">
      <c r="A9" s="6">
        <v>2</v>
      </c>
      <c r="B9" t="s">
        <v>12</v>
      </c>
      <c r="C9" s="1">
        <f>C7</f>
        <v>21618506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21618506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-105498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21618506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-4.8799999999999998E-3</v>
      </c>
    </row>
    <row r="17" spans="1:8" x14ac:dyDescent="0.25">
      <c r="A17" s="6" t="s">
        <v>23</v>
      </c>
      <c r="C17" t="str">
        <f>C5</f>
        <v>February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-4.8799999999999998E-3</v>
      </c>
      <c r="E19" s="6"/>
    </row>
    <row r="20" spans="1:8" x14ac:dyDescent="0.25">
      <c r="A20" s="6">
        <v>7</v>
      </c>
      <c r="B20" t="s">
        <v>26</v>
      </c>
      <c r="C20" s="1">
        <f>+C7</f>
        <v>21618506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February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21618506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-105498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-105498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-4.8799856937385032E-3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-4.8799856937385032E-3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-0.48799856937385033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90</v>
      </c>
    </row>
    <row r="34" spans="1:5" x14ac:dyDescent="0.25">
      <c r="A34" t="str">
        <f>Sheet3!A36</f>
        <v>Issued on:  March 8,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February 2021</v>
      </c>
      <c r="E5" t="s">
        <v>9</v>
      </c>
      <c r="G5" s="6" t="str">
        <f>C5</f>
        <v>February 2021</v>
      </c>
    </row>
    <row r="7" spans="1:8" x14ac:dyDescent="0.25">
      <c r="A7">
        <v>1</v>
      </c>
      <c r="B7" t="s">
        <v>10</v>
      </c>
      <c r="C7" s="23">
        <v>182486.3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-98758</v>
      </c>
    </row>
    <row r="9" spans="1:8" x14ac:dyDescent="0.25">
      <c r="A9">
        <v>2</v>
      </c>
      <c r="B9" t="s">
        <v>12</v>
      </c>
      <c r="C9" s="23">
        <f>C7</f>
        <v>182486.3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182486.3</v>
      </c>
    </row>
    <row r="12" spans="1:8" x14ac:dyDescent="0.25">
      <c r="C12" s="18" t="s">
        <v>67</v>
      </c>
      <c r="F12" t="s">
        <v>17</v>
      </c>
      <c r="G12" s="10">
        <f>G8+G9</f>
        <v>-98758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182486.3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-0.47433999999999998</v>
      </c>
    </row>
    <row r="17" spans="1:8" x14ac:dyDescent="0.25">
      <c r="A17" t="s">
        <v>23</v>
      </c>
      <c r="C17" t="str">
        <f>C5</f>
        <v>February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-0.47433999999999998</v>
      </c>
    </row>
    <row r="20" spans="1:8" x14ac:dyDescent="0.25">
      <c r="A20">
        <v>7</v>
      </c>
      <c r="B20" t="s">
        <v>26</v>
      </c>
      <c r="C20" s="23">
        <f>C7</f>
        <v>182486.3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February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182486.3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-98758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-98758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-0.47433999999999998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-0.47433999999999998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-47.433999999999997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March 8,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2021-03-08T19:19:37Z</cp:lastPrinted>
  <dcterms:created xsi:type="dcterms:W3CDTF">2012-05-04T11:59:51Z</dcterms:created>
  <dcterms:modified xsi:type="dcterms:W3CDTF">2024-06-04T20:05:54Z</dcterms:modified>
</cp:coreProperties>
</file>