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<sst xmlns="http://schemas.openxmlformats.org/spreadsheetml/2006/main" count="86" uniqueCount="84">
  <si>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</si>
  <si>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</si>
  <si>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</si>
  <si>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</si>
  <si>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</si>
  <si>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</si>
  <si>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</si>
  <si>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</si>
  <si>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</si>
  <si>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</si>
  <si>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</si>
  <si>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</si>
  <si>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</si>
  <si>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</si>
  <si>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</si>
  <si>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</si>
  <si>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</si>
  <si>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</si>
  <si>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</si>
  <si>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</si>
  <si>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</si>
  <si>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</si>
  <si>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</si>
  <si>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</si>
  <si>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</si>
  <si>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</si>
  <si>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</si>
  <si>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</si>
  <si>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</si>
  <si>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</si>
  <si>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</si>
  <si>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</si>
  <si>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</si>
  <si>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</si>
  <si>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</si>
  <si>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</si>
  <si>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</si>
  <si>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</si>
  <si>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</si>
  <si>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</si>
  <si>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</si>
  <si>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</si>
  <si>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</si>
  <si>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</si>
  <si>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</si>
  <si>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</si>
  <si>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</si>
  <si>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</si>
  <si>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</si>
  <si>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</si>
  <si>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</si>
  <si>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</si>
  <si>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</si>
  <si>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</si>
  <si>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</si>
  <si>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</si>
  <si>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</si>
  <si>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</si>
  <si>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</si>
  <si>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</si>
  <si>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</si>
  <si>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</si>
  <si>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</si>
  <si>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</si>
  <si>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</si>
  <si>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</si>
  <si>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</si>
  <si>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</si>
  <si>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</si>
  <si>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</si>
  <si>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</si>
  <si>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</si>
  <si>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</si>
  <si>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</si>
  <si>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</si>
  <si>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</si>
  <si>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</si>
  <si>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</si>
  <si>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</si>
  <si>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August 2022</t>
  </si>
  <si>
    <t>September 2022</t>
  </si>
  <si>
    <t>October 2022</t>
  </si>
  <si>
    <t xml:space="preserve"> August 2022</t>
  </si>
  <si>
    <t xml:space="preserve">Line 22 reflects a Fuel Adjustment Debit 2.284 Cents per KWH to be applied to bills rendered on and after November 20, 2022.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</si>
</sst>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"/>
          <c:y val="0.0685"/>
          <c:w val="0.804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257280720</c:v>
                </c:pt>
                <c:pt idx="1">
                  <c:v>22292995</c:v>
                </c:pt>
                <c:pt idx="2">
                  <c:v>21598069</c:v>
                </c:pt>
                <c:pt idx="3">
                  <c:v>256585794</c:v>
                </c:pt>
              </c:numCache>
            </c:numRef>
          </c:val>
        </c:ser>
        <c:axId val="19069964"/>
        <c:axId val="37411949"/>
      </c:barChart>
      <c:catAx>
        <c:axId val="1906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1949"/>
        <c:crosses val="autoZero"/>
        <c:auto val="1"/>
        <c:lblOffset val="100"/>
        <c:tickLblSkip val="1"/>
        <c:noMultiLvlLbl val="0"/>
      </c:catAx>
      <c:valAx>
        <c:axId val="37411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9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50975"/>
          <c:w val="0.161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53175"/>
    <xdr:graphicFrame>
      <xdr:nvGraphicFramePr>
        <xdr:cNvPr id="1" name="Chart 1"/>
        <xdr:cNvGraphicFramePr/>
      </xdr:nvGraphicFramePr>
      <xdr:xfrm>
        <a:off x="0" y="0"/>
        <a:ext cx="87249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16" sqref="M16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21598069</v>
      </c>
      <c r="H7" t="s">
        <v>67</v>
      </c>
    </row>
    <row r="8" spans="1:13" ht="12.75">
      <c r="A8" t="s">
        <v>3</v>
      </c>
      <c r="E8" s="12">
        <v>19041678</v>
      </c>
      <c r="I8" t="s">
        <v>57</v>
      </c>
      <c r="M8" s="9">
        <v>339287</v>
      </c>
    </row>
    <row r="9" spans="1:13" ht="12.75">
      <c r="A9" t="s">
        <v>4</v>
      </c>
      <c r="E9" s="14">
        <v>7593</v>
      </c>
      <c r="I9" t="s">
        <v>65</v>
      </c>
      <c r="M9" s="9">
        <f>SUM(E28)</f>
        <v>33625.76999999996</v>
      </c>
    </row>
    <row r="10" spans="1:13" ht="12.75">
      <c r="A10" t="s">
        <v>5</v>
      </c>
      <c r="E10" s="12">
        <f>(E8+E9)</f>
        <v>19049271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2548798</v>
      </c>
      <c r="I11" s="2" t="s">
        <v>72</v>
      </c>
      <c r="M11" s="9">
        <f>SUM(M8+M9)</f>
        <v>372912.76999999996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17231371</v>
      </c>
    </row>
    <row r="15" spans="8:13" ht="12.75">
      <c r="H15" s="1"/>
      <c r="I15" s="2" t="s">
        <v>74</v>
      </c>
      <c r="M15" s="18">
        <v>30213</v>
      </c>
    </row>
    <row r="16" spans="8:13" ht="12.75">
      <c r="H16" s="1" t="s">
        <v>75</v>
      </c>
      <c r="M16" s="18">
        <f>(M14+M15)</f>
        <v>17261584</v>
      </c>
    </row>
    <row r="17" ht="12.75">
      <c r="H17" s="2"/>
    </row>
    <row r="18" spans="8:13" ht="12.75">
      <c r="H18" s="2" t="s">
        <v>76</v>
      </c>
      <c r="M18" s="16">
        <f>SUM(M8/M16)</f>
        <v>0.01965561213849204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0.01516</v>
      </c>
    </row>
    <row r="22" spans="1:13" ht="12.75">
      <c r="A22" t="s">
        <v>61</v>
      </c>
      <c r="E22" s="12">
        <f>SUM(E8)</f>
        <v>19041678</v>
      </c>
      <c r="H22" t="s">
        <v>63</v>
      </c>
      <c r="M22" s="15">
        <v>0.054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f>SUM(E8)</f>
        <v>19041678</v>
      </c>
      <c r="H24" t="s">
        <v>12</v>
      </c>
      <c r="M24" s="15">
        <f>SUM(E11/E7)</f>
        <v>0.11801045732375427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322297.61</v>
      </c>
    </row>
    <row r="27" spans="1:8" ht="12.75">
      <c r="A27" t="s">
        <v>70</v>
      </c>
      <c r="E27" s="11">
        <v>288671.84</v>
      </c>
      <c r="H27" t="s">
        <v>15</v>
      </c>
    </row>
    <row r="28" spans="1:5" ht="12.75">
      <c r="A28" t="s">
        <v>64</v>
      </c>
      <c r="E28" s="11">
        <f>SUM(E26-E27)</f>
        <v>33625.76999999996</v>
      </c>
    </row>
    <row r="29" spans="8:13" ht="12.75">
      <c r="H29" t="s">
        <v>16</v>
      </c>
      <c r="M29" s="15">
        <f>SUM(100%-M22)</f>
        <v>0.946</v>
      </c>
    </row>
    <row r="30" spans="8:13" ht="12.75">
      <c r="H30" s="2" t="s">
        <v>77</v>
      </c>
      <c r="M30" s="16">
        <f>SUM(M11/M16)</f>
        <v>0.021603623977961697</v>
      </c>
    </row>
    <row r="31" spans="8:13" ht="12.75">
      <c r="H31" t="s">
        <v>17</v>
      </c>
      <c r="M31" s="16">
        <f>SUM(M30/M29)</f>
        <v>0.022836811816027165</v>
      </c>
    </row>
    <row r="32" spans="8:13" ht="12.75">
      <c r="H32" t="s">
        <v>18</v>
      </c>
      <c r="M32" s="10">
        <f>SUM(M31*100)</f>
        <v>2.2836811816027165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0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257280720</v>
      </c>
      <c r="F13" s="5"/>
      <c r="G13" s="4">
        <v>243582974</v>
      </c>
      <c r="H13" s="5"/>
      <c r="I13" s="4">
        <v>140238</v>
      </c>
      <c r="J13" s="5"/>
      <c r="K13" s="4">
        <f>(E13-G13-I13)</f>
        <v>13557508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22292995</v>
      </c>
      <c r="F14" s="5"/>
      <c r="G14" s="4">
        <v>19953873</v>
      </c>
      <c r="H14" s="5"/>
      <c r="I14" s="4">
        <v>9275</v>
      </c>
      <c r="J14" s="5"/>
      <c r="K14" s="4">
        <f>(E14-G14-I14)</f>
        <v>2329847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21598069</v>
      </c>
      <c r="F15" s="5"/>
      <c r="G15" s="7">
        <v>19041678</v>
      </c>
      <c r="H15" s="5"/>
      <c r="I15" s="7">
        <v>7593</v>
      </c>
      <c r="J15" s="5"/>
      <c r="K15" s="7">
        <f>(E15-G15-I15)</f>
        <v>2548798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256585794</v>
      </c>
      <c r="F16" s="5"/>
      <c r="G16" s="4">
        <f>SUM(G13-G14+G15)</f>
        <v>242670779</v>
      </c>
      <c r="H16" s="5"/>
      <c r="I16" s="4">
        <f>SUM(I13-I14+I15)</f>
        <v>138556</v>
      </c>
      <c r="J16" s="5"/>
      <c r="K16" s="4">
        <f>(E16-(G16+I16))</f>
        <v>13776459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13776459</v>
      </c>
      <c r="C20" s="3" t="s">
        <v>33</v>
      </c>
      <c r="E20" s="8">
        <f>SUM(E16)</f>
        <v>256585794</v>
      </c>
      <c r="F20" s="3" t="s">
        <v>34</v>
      </c>
      <c r="G20" s="26">
        <f>SUM(B20/E20)</f>
        <v>0.05369143312743183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2022</v>
      </c>
      <c r="C23" s="3"/>
      <c r="D23" s="3"/>
      <c r="E23" s="4">
        <v>32056628</v>
      </c>
      <c r="F23" s="4"/>
      <c r="G23" s="4">
        <v>29843400</v>
      </c>
      <c r="H23" s="4"/>
      <c r="I23" s="4">
        <v>23867</v>
      </c>
      <c r="J23" s="4"/>
      <c r="K23" s="4">
        <v>2189361</v>
      </c>
    </row>
    <row r="24" spans="1:11" ht="12.75">
      <c r="A24" s="3" t="s">
        <v>45</v>
      </c>
      <c r="B24" s="3">
        <v>2022</v>
      </c>
      <c r="C24" s="3"/>
      <c r="D24" s="3"/>
      <c r="E24" s="4">
        <v>24572212</v>
      </c>
      <c r="F24" s="4"/>
      <c r="G24" s="4">
        <v>20365193</v>
      </c>
      <c r="H24" s="4"/>
      <c r="I24" s="4">
        <v>17664</v>
      </c>
      <c r="J24" s="4"/>
      <c r="K24" s="4">
        <f>(E24-G24-I24)</f>
        <v>4189355</v>
      </c>
    </row>
    <row r="25" spans="1:11" ht="12.75">
      <c r="A25" s="3" t="s">
        <v>46</v>
      </c>
      <c r="B25" s="3">
        <v>2022</v>
      </c>
      <c r="C25" s="3"/>
      <c r="D25" s="3"/>
      <c r="E25" s="4">
        <v>21135132</v>
      </c>
      <c r="F25" s="4"/>
      <c r="G25" s="4">
        <v>19970444</v>
      </c>
      <c r="H25" s="4"/>
      <c r="I25" s="4">
        <v>13860</v>
      </c>
      <c r="J25" s="4"/>
      <c r="K25" s="4">
        <f>(E25-G25-I25)</f>
        <v>1150828</v>
      </c>
    </row>
    <row r="26" spans="1:11" ht="12.75">
      <c r="A26" s="3" t="s">
        <v>47</v>
      </c>
      <c r="B26" s="3">
        <v>2022</v>
      </c>
      <c r="C26" s="3"/>
      <c r="D26" s="3"/>
      <c r="E26" s="4">
        <v>17694953</v>
      </c>
      <c r="F26" s="4"/>
      <c r="G26" s="4">
        <v>15088411</v>
      </c>
      <c r="H26" s="4"/>
      <c r="I26" s="4">
        <v>11020</v>
      </c>
      <c r="J26" s="4"/>
      <c r="K26" s="4">
        <v>2595522</v>
      </c>
    </row>
    <row r="27" spans="1:11" ht="12.75">
      <c r="A27" s="3" t="s">
        <v>48</v>
      </c>
      <c r="B27" s="3">
        <v>2022</v>
      </c>
      <c r="C27" s="3"/>
      <c r="D27" s="3"/>
      <c r="E27" s="4">
        <v>16920784</v>
      </c>
      <c r="F27" s="4"/>
      <c r="G27" s="4">
        <v>17014634</v>
      </c>
      <c r="H27" s="4"/>
      <c r="I27" s="4">
        <v>4169</v>
      </c>
      <c r="J27" s="4"/>
      <c r="K27" s="4">
        <f aca="true" t="shared" si="0" ref="K27:K33">(E27-G27-I27)</f>
        <v>-98019</v>
      </c>
    </row>
    <row r="28" spans="1:11" ht="12.75">
      <c r="A28" s="3" t="s">
        <v>49</v>
      </c>
      <c r="B28" s="3">
        <v>2022</v>
      </c>
      <c r="C28" s="3"/>
      <c r="D28" s="3"/>
      <c r="E28" s="4">
        <v>20078874</v>
      </c>
      <c r="F28" s="4"/>
      <c r="G28" s="4">
        <v>20084136</v>
      </c>
      <c r="H28" s="4"/>
      <c r="I28" s="4">
        <v>8013</v>
      </c>
      <c r="J28" s="4"/>
      <c r="K28" s="4">
        <f t="shared" si="0"/>
        <v>-13275</v>
      </c>
    </row>
    <row r="29" spans="1:11" ht="12.75">
      <c r="A29" s="3" t="s">
        <v>50</v>
      </c>
      <c r="B29" s="3">
        <v>2022</v>
      </c>
      <c r="C29" s="3"/>
      <c r="D29" s="3"/>
      <c r="E29" s="4">
        <v>22475792</v>
      </c>
      <c r="F29" s="4"/>
      <c r="G29" s="4">
        <v>21810006</v>
      </c>
      <c r="H29" s="4"/>
      <c r="I29" s="4">
        <v>8596</v>
      </c>
      <c r="J29" s="4"/>
      <c r="K29" s="4">
        <f t="shared" si="0"/>
        <v>657190</v>
      </c>
    </row>
    <row r="30" spans="1:11" ht="12.75">
      <c r="A30" s="3" t="s">
        <v>51</v>
      </c>
      <c r="B30" s="3">
        <v>2022</v>
      </c>
      <c r="C30" s="3"/>
      <c r="D30" s="3"/>
      <c r="E30" s="4">
        <v>21598069</v>
      </c>
      <c r="F30" s="4"/>
      <c r="G30" s="4">
        <v>19041678</v>
      </c>
      <c r="H30" s="4"/>
      <c r="I30" s="4">
        <v>7593</v>
      </c>
      <c r="J30" s="4"/>
      <c r="K30" s="4">
        <v>2548798</v>
      </c>
    </row>
    <row r="31" spans="1:11" ht="12.75">
      <c r="A31" s="3" t="s">
        <v>52</v>
      </c>
      <c r="B31" s="3">
        <v>2021</v>
      </c>
      <c r="C31" s="3"/>
      <c r="D31" s="3"/>
      <c r="E31" s="4">
        <v>17200794</v>
      </c>
      <c r="F31" s="4"/>
      <c r="G31" s="4">
        <v>15830973</v>
      </c>
      <c r="H31" s="4"/>
      <c r="I31" s="4">
        <v>6568</v>
      </c>
      <c r="J31" s="4"/>
      <c r="K31" s="4">
        <f>(E31-G31-I31)</f>
        <v>1363253</v>
      </c>
    </row>
    <row r="32" spans="1:11" ht="12.75">
      <c r="A32" s="3" t="s">
        <v>53</v>
      </c>
      <c r="B32" s="3">
        <v>2021</v>
      </c>
      <c r="C32" s="3"/>
      <c r="D32" s="3"/>
      <c r="E32" s="4">
        <v>16792199</v>
      </c>
      <c r="F32" s="4"/>
      <c r="G32" s="4">
        <v>17655242</v>
      </c>
      <c r="H32" s="4"/>
      <c r="I32" s="4">
        <v>7591</v>
      </c>
      <c r="J32" s="4"/>
      <c r="K32" s="4">
        <f t="shared" si="0"/>
        <v>-870634</v>
      </c>
    </row>
    <row r="33" spans="1:11" ht="12.75">
      <c r="A33" s="3" t="s">
        <v>54</v>
      </c>
      <c r="B33" s="3">
        <v>2021</v>
      </c>
      <c r="C33" s="3"/>
      <c r="D33" s="3"/>
      <c r="E33" s="4">
        <v>23115257</v>
      </c>
      <c r="F33" s="4"/>
      <c r="G33" s="4">
        <v>22026861</v>
      </c>
      <c r="H33" s="4"/>
      <c r="I33" s="4">
        <v>14156</v>
      </c>
      <c r="J33" s="4"/>
      <c r="K33" s="4">
        <f t="shared" si="0"/>
        <v>1074240</v>
      </c>
    </row>
    <row r="34" spans="1:11" ht="15">
      <c r="A34" s="3" t="s">
        <v>55</v>
      </c>
      <c r="B34" s="3">
        <v>2021</v>
      </c>
      <c r="C34" s="3"/>
      <c r="D34" s="3"/>
      <c r="E34" s="7">
        <v>22945100</v>
      </c>
      <c r="F34" s="4"/>
      <c r="G34" s="7">
        <v>23939801</v>
      </c>
      <c r="H34" s="4"/>
      <c r="I34" s="7">
        <v>15459</v>
      </c>
      <c r="J34" s="4"/>
      <c r="K34" s="7">
        <f>(E34-G34-I34)</f>
        <v>-1010160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256585794</v>
      </c>
      <c r="F36" s="4"/>
      <c r="G36" s="4">
        <f>SUM(G23:G35)</f>
        <v>242670779</v>
      </c>
      <c r="H36" s="4"/>
      <c r="I36" s="4">
        <f>SUM(I23:I35)</f>
        <v>138556</v>
      </c>
      <c r="J36" s="4"/>
      <c r="K36" s="4">
        <f>SUM(K23:K35)</f>
        <v>13776459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2022-09-26T14:27:33Z</cp:lastPrinted>
  <dcterms:created xsi:type="dcterms:W3CDTF">2007-04-02T23:07:36Z</dcterms:created>
  <dcterms:modified xsi:type="dcterms:W3CDTF">2024-06-19T16:02:47Z</dcterms:modified>
  <cp:category/>
  <cp:version/>
  <cp:contentType/>
  <cp:contentStatus/>
</cp:coreProperties>
</file>