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<sst xmlns="http://schemas.openxmlformats.org/spreadsheetml/2006/main" count="86" uniqueCount="83">
  <si>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</si>
  <si>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</si>
  <si>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</si>
  <si>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</si>
  <si>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</si>
  <si>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</si>
  <si>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</si>
  <si>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</si>
  <si>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</si>
  <si>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</si>
  <si>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</si>
  <si>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</si>
  <si>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</si>
  <si>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</si>
  <si>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</si>
  <si>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</si>
  <si>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</si>
  <si>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</si>
  <si>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</si>
  <si>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</si>
  <si>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</si>
  <si>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</si>
  <si>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</si>
  <si>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</si>
  <si>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</si>
  <si>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</si>
  <si>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</si>
  <si>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</si>
  <si>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</si>
  <si>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</si>
  <si>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</si>
  <si>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</si>
  <si>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</si>
  <si>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</si>
  <si>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</si>
  <si>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</si>
  <si>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</si>
  <si>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</si>
  <si>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</si>
  <si>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</si>
  <si>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</si>
  <si>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</si>
  <si>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</si>
  <si>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</si>
  <si>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</si>
  <si>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</si>
  <si>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</si>
  <si>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</si>
  <si>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</si>
  <si>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</si>
  <si>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</si>
  <si>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</si>
  <si>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</si>
  <si>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</si>
  <si>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</si>
  <si>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</si>
  <si>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</si>
  <si>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</si>
  <si>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</si>
  <si>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</si>
  <si>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</si>
  <si>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</si>
  <si>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</si>
  <si>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</si>
  <si>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</si>
  <si>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</si>
  <si>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</si>
  <si>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</si>
  <si>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</si>
  <si>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</si>
  <si>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</si>
  <si>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</si>
  <si>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</si>
  <si>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</si>
  <si>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</si>
  <si>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</si>
  <si>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</si>
  <si>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</si>
  <si>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</si>
  <si>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January 2021</t>
  </si>
  <si>
    <t>February 2021</t>
  </si>
  <si>
    <t>March 2021</t>
  </si>
  <si>
    <t xml:space="preserve">Line 22 reflects a Fuel Adjustment Credit (0.485) Cents per KWH to be applied to bills rendered on and after April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</si>
</sst>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250618527</c:v>
                </c:pt>
                <c:pt idx="1">
                  <c:v>25001942</c:v>
                </c:pt>
                <c:pt idx="2">
                  <c:v>28722100</c:v>
                </c:pt>
                <c:pt idx="3">
                  <c:v>254338685</c:v>
                </c:pt>
              </c:numCache>
            </c:numRef>
          </c:val>
        </c:ser>
        <c:axId val="57749969"/>
        <c:axId val="49987674"/>
      </c:bar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7674"/>
        <c:crosses val="autoZero"/>
        <c:auto val="1"/>
        <c:lblOffset val="100"/>
        <c:tickLblSkip val="1"/>
        <c:noMultiLvlLbl val="0"/>
      </c:catAx>
      <c:valAx>
        <c:axId val="49987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9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M32" sqref="M32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28722100</v>
      </c>
      <c r="H7" t="s">
        <v>67</v>
      </c>
    </row>
    <row r="8" spans="1:13" ht="12.75">
      <c r="A8" t="s">
        <v>3</v>
      </c>
      <c r="E8" s="12">
        <v>28629392</v>
      </c>
      <c r="I8" t="s">
        <v>57</v>
      </c>
      <c r="M8" s="9">
        <v>-129985</v>
      </c>
    </row>
    <row r="9" spans="1:13" ht="12.75">
      <c r="A9" t="s">
        <v>4</v>
      </c>
      <c r="E9" s="14">
        <v>21458</v>
      </c>
      <c r="I9" t="s">
        <v>65</v>
      </c>
      <c r="M9" s="9">
        <f>SUM(E28)</f>
        <v>6368.62000000001</v>
      </c>
    </row>
    <row r="10" spans="1:13" ht="12.75">
      <c r="A10" t="s">
        <v>5</v>
      </c>
      <c r="E10" s="12">
        <f>(E8+E9)</f>
        <v>28650850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71250</v>
      </c>
      <c r="I11" s="2" t="s">
        <v>72</v>
      </c>
      <c r="M11" s="9">
        <f>SUM(M8+M9)</f>
        <v>-123616.37999999999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26636618</v>
      </c>
    </row>
    <row r="15" spans="8:13" ht="12.75">
      <c r="H15" s="1"/>
      <c r="I15" s="2" t="s">
        <v>74</v>
      </c>
      <c r="M15" s="18">
        <v>20602</v>
      </c>
    </row>
    <row r="16" spans="8:13" ht="12.75">
      <c r="H16" s="1" t="s">
        <v>75</v>
      </c>
      <c r="M16" s="18">
        <f>(M14+M15)</f>
        <v>26657220</v>
      </c>
    </row>
    <row r="17" ht="12.75">
      <c r="H17" s="2"/>
    </row>
    <row r="18" spans="8:13" ht="12.75">
      <c r="H18" s="2" t="s">
        <v>76</v>
      </c>
      <c r="M18" s="16">
        <f>SUM(M8/M16)</f>
        <v>-0.0048761648814092395</v>
      </c>
    </row>
    <row r="19" spans="1:5" ht="12.75">
      <c r="A19" t="s">
        <v>71</v>
      </c>
      <c r="E19" s="13" t="s">
        <v>79</v>
      </c>
    </row>
    <row r="20" ht="12.75">
      <c r="H20" t="s">
        <v>10</v>
      </c>
    </row>
    <row r="21" spans="1:5" ht="12.75">
      <c r="A21" t="s">
        <v>62</v>
      </c>
      <c r="E21" s="16">
        <v>-0.00309</v>
      </c>
    </row>
    <row r="22" spans="1:13" ht="12.75">
      <c r="A22" t="s">
        <v>61</v>
      </c>
      <c r="E22" s="12">
        <v>28629392</v>
      </c>
      <c r="H22" t="s">
        <v>63</v>
      </c>
      <c r="M22" s="15">
        <v>0.044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28629392</v>
      </c>
      <c r="H24" t="s">
        <v>12</v>
      </c>
      <c r="M24" s="15">
        <f>SUM(E11/E7)</f>
        <v>0.002480668196266986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-82096.2</v>
      </c>
    </row>
    <row r="27" spans="1:8" ht="12.75">
      <c r="A27" t="s">
        <v>70</v>
      </c>
      <c r="E27" s="11">
        <v>-88464.82</v>
      </c>
      <c r="H27" t="s">
        <v>15</v>
      </c>
    </row>
    <row r="28" spans="1:5" ht="12.75">
      <c r="A28" t="s">
        <v>64</v>
      </c>
      <c r="E28" s="11">
        <f>SUM(E26-E27)</f>
        <v>6368.62000000001</v>
      </c>
    </row>
    <row r="29" spans="8:13" ht="12.75">
      <c r="H29" t="s">
        <v>16</v>
      </c>
      <c r="M29" s="15">
        <f>SUM(100%-M22)</f>
        <v>0.956</v>
      </c>
    </row>
    <row r="30" spans="8:13" ht="12.75">
      <c r="H30" s="2" t="s">
        <v>77</v>
      </c>
      <c r="M30" s="16">
        <f>SUM(M11/M16)</f>
        <v>-0.004637256998291645</v>
      </c>
    </row>
    <row r="31" spans="8:13" ht="12.75">
      <c r="H31" t="s">
        <v>17</v>
      </c>
      <c r="M31" s="16">
        <f>SUM(M30/M29)</f>
        <v>-0.004850687236706742</v>
      </c>
    </row>
    <row r="32" spans="8:13" ht="12.75">
      <c r="H32" t="s">
        <v>18</v>
      </c>
      <c r="M32" s="10">
        <f>SUM(M31*100)</f>
        <v>-0.4850687236706742</v>
      </c>
    </row>
    <row r="34" spans="1:9" ht="12.75">
      <c r="A34" s="21" t="s">
        <v>82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4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250618527</v>
      </c>
      <c r="F13" s="5"/>
      <c r="G13" s="4">
        <v>237898655</v>
      </c>
      <c r="H13" s="5"/>
      <c r="I13" s="4">
        <v>150329</v>
      </c>
      <c r="J13" s="5"/>
      <c r="K13" s="4">
        <v>12569543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25001942</v>
      </c>
      <c r="F14" s="5"/>
      <c r="G14" s="4">
        <v>23579383</v>
      </c>
      <c r="H14" s="5"/>
      <c r="I14" s="4">
        <v>18284</v>
      </c>
      <c r="J14" s="5"/>
      <c r="K14" s="4">
        <f>(E14-G14-I14)</f>
        <v>1404275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28722100</v>
      </c>
      <c r="F15" s="5"/>
      <c r="G15" s="7">
        <v>28629392</v>
      </c>
      <c r="H15" s="5"/>
      <c r="I15" s="7">
        <v>21458</v>
      </c>
      <c r="J15" s="5"/>
      <c r="K15" s="7">
        <f>(E15-G15-I15)</f>
        <v>71250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254338685</v>
      </c>
      <c r="F16" s="5"/>
      <c r="G16" s="4">
        <f>SUM(G13-G14+G15)</f>
        <v>242948664</v>
      </c>
      <c r="H16" s="5"/>
      <c r="I16" s="4">
        <f>SUM(I13-I14+I15)</f>
        <v>153503</v>
      </c>
      <c r="J16" s="5"/>
      <c r="K16" s="4">
        <f>(E16-(G16+I16))</f>
        <v>11236518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11236518</v>
      </c>
      <c r="C20" s="3" t="s">
        <v>33</v>
      </c>
      <c r="E20" s="8">
        <f>SUM(E16)</f>
        <v>254338685</v>
      </c>
      <c r="F20" s="3" t="s">
        <v>34</v>
      </c>
      <c r="G20" s="26">
        <f>SUM(B20/E20)</f>
        <v>0.04417935085258461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2020</v>
      </c>
      <c r="C24" s="3"/>
      <c r="D24" s="3"/>
      <c r="E24" s="4">
        <v>23799444</v>
      </c>
      <c r="F24" s="4"/>
      <c r="G24" s="4">
        <v>21731722</v>
      </c>
      <c r="H24" s="4"/>
      <c r="I24" s="4">
        <v>23446</v>
      </c>
      <c r="J24" s="4"/>
      <c r="K24" s="4">
        <f>(E24-G24-I24)</f>
        <v>2044276</v>
      </c>
    </row>
    <row r="25" spans="1:11" ht="12.75">
      <c r="A25" s="3" t="s">
        <v>46</v>
      </c>
      <c r="B25" s="3">
        <v>2020</v>
      </c>
      <c r="C25" s="3"/>
      <c r="D25" s="3"/>
      <c r="E25" s="4">
        <v>19502095</v>
      </c>
      <c r="F25" s="4"/>
      <c r="G25" s="4">
        <v>17106816</v>
      </c>
      <c r="H25" s="4"/>
      <c r="I25" s="4">
        <v>15261</v>
      </c>
      <c r="J25" s="4"/>
      <c r="K25" s="4">
        <f>(E25-G25-I25)</f>
        <v>2380018</v>
      </c>
    </row>
    <row r="26" spans="1:11" ht="12.75">
      <c r="A26" s="3" t="s">
        <v>47</v>
      </c>
      <c r="B26" s="3">
        <v>2020</v>
      </c>
      <c r="C26" s="3"/>
      <c r="D26" s="3"/>
      <c r="E26" s="4">
        <v>17517704</v>
      </c>
      <c r="F26" s="4"/>
      <c r="G26" s="4">
        <v>16758922</v>
      </c>
      <c r="H26" s="4"/>
      <c r="I26" s="4">
        <v>12321</v>
      </c>
      <c r="J26" s="4"/>
      <c r="K26" s="4">
        <f>(E26-G26-I26)</f>
        <v>746461</v>
      </c>
    </row>
    <row r="27" spans="1:11" ht="12.75">
      <c r="A27" s="3" t="s">
        <v>48</v>
      </c>
      <c r="B27" s="3">
        <v>2020</v>
      </c>
      <c r="C27" s="3"/>
      <c r="D27" s="3"/>
      <c r="E27" s="4">
        <v>17828331</v>
      </c>
      <c r="F27" s="4"/>
      <c r="G27" s="4">
        <v>17691607</v>
      </c>
      <c r="H27" s="4"/>
      <c r="I27" s="4">
        <v>9104</v>
      </c>
      <c r="J27" s="4"/>
      <c r="K27" s="4">
        <f aca="true" t="shared" si="0" ref="K27:K33">(E27-G27-I27)</f>
        <v>127620</v>
      </c>
    </row>
    <row r="28" spans="1:11" ht="12.75">
      <c r="A28" s="3" t="s">
        <v>49</v>
      </c>
      <c r="B28" s="3">
        <v>2020</v>
      </c>
      <c r="C28" s="3"/>
      <c r="D28" s="3"/>
      <c r="E28" s="4">
        <v>18829016</v>
      </c>
      <c r="F28" s="4"/>
      <c r="G28" s="4">
        <v>19098939</v>
      </c>
      <c r="H28" s="4"/>
      <c r="I28" s="4">
        <v>5946</v>
      </c>
      <c r="J28" s="4"/>
      <c r="K28" s="4">
        <f t="shared" si="0"/>
        <v>-275869</v>
      </c>
    </row>
    <row r="29" spans="1:11" ht="12.75">
      <c r="A29" s="3" t="s">
        <v>50</v>
      </c>
      <c r="B29" s="3">
        <v>2020</v>
      </c>
      <c r="C29" s="3"/>
      <c r="D29" s="3"/>
      <c r="E29" s="4">
        <v>24358181</v>
      </c>
      <c r="F29" s="4"/>
      <c r="G29" s="4">
        <v>22281000</v>
      </c>
      <c r="H29" s="4"/>
      <c r="I29" s="4">
        <v>8297</v>
      </c>
      <c r="J29" s="4"/>
      <c r="K29" s="4">
        <f t="shared" si="0"/>
        <v>2068884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254338685</v>
      </c>
      <c r="F36" s="4"/>
      <c r="G36" s="4">
        <f>SUM(G23:G35)</f>
        <v>242948664</v>
      </c>
      <c r="H36" s="4"/>
      <c r="I36" s="4">
        <f>SUM(I23:I35)</f>
        <v>153503</v>
      </c>
      <c r="J36" s="4"/>
      <c r="K36" s="4">
        <f>SUM(K23:K35)</f>
        <v>11236518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2021-04-05T19:57:27Z</cp:lastPrinted>
  <dcterms:created xsi:type="dcterms:W3CDTF">2007-04-02T23:07:36Z</dcterms:created>
  <dcterms:modified xsi:type="dcterms:W3CDTF">2024-06-19T16:01:25Z</dcterms:modified>
  <cp:category/>
  <cp:version/>
  <cp:contentType/>
  <cp:contentStatus/>
</cp:coreProperties>
</file>