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<sst xmlns="http://schemas.openxmlformats.org/spreadsheetml/2006/main" count="86" uniqueCount="83">
  <si>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</si>
  <si>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</si>
  <si>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</si>
  <si>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</si>
  <si>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</si>
  <si>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</si>
  <si>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</si>
  <si>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</si>
  <si>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</si>
  <si>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</si>
  <si>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</si>
  <si>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</si>
  <si>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</si>
  <si>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</si>
  <si>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</si>
  <si>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</si>
  <si>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</si>
  <si>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</si>
  <si>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</si>
  <si>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</si>
  <si>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</si>
  <si>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</si>
  <si>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</si>
  <si>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</si>
  <si>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</si>
  <si>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</si>
  <si>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</si>
  <si>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</si>
  <si>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</si>
  <si>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</si>
  <si>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</si>
  <si>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</si>
  <si>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</si>
  <si>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</si>
  <si>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</si>
  <si>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</si>
  <si>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</si>
  <si>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</si>
  <si>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</si>
  <si>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</si>
  <si>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</si>
  <si>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</si>
  <si>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</si>
  <si>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</si>
  <si>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</si>
  <si>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</si>
  <si>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</si>
  <si>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</si>
  <si>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</si>
  <si>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</si>
  <si>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</si>
  <si>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</si>
  <si>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</si>
  <si>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</si>
  <si>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</si>
  <si>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</si>
  <si>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</si>
  <si>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</si>
  <si>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</si>
  <si>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</si>
  <si>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</si>
  <si>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</si>
  <si>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</si>
  <si>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</si>
  <si>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</si>
  <si>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</si>
  <si>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</si>
  <si>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</si>
  <si>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</si>
  <si>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</si>
  <si>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</si>
  <si>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</si>
  <si>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</si>
  <si>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</si>
  <si>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</si>
  <si>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</si>
  <si>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</si>
  <si>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</si>
  <si>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</si>
  <si>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April 2021</t>
  </si>
  <si>
    <t>May 2021</t>
  </si>
  <si>
    <t>June 2021</t>
  </si>
  <si>
    <t xml:space="preserve">Line 22 reflects a Fuel Adjustment Credit (0.709) Cents per KWH to be applied to bills rendered on and after July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</si>
</sst>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258390732</c:v>
                </c:pt>
                <c:pt idx="1">
                  <c:v>17517704</c:v>
                </c:pt>
                <c:pt idx="2">
                  <c:v>17959722</c:v>
                </c:pt>
                <c:pt idx="3">
                  <c:v>258832750</c:v>
                </c:pt>
              </c:numCache>
            </c:numRef>
          </c:val>
        </c:ser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1235"/>
        <c:crosses val="autoZero"/>
        <c:auto val="1"/>
        <c:lblOffset val="100"/>
        <c:tickLblSkip val="1"/>
        <c:noMultiLvlLbl val="0"/>
      </c:catAx>
      <c:valAx>
        <c:axId val="41011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zoomScalePageLayoutView="0" workbookViewId="0" topLeftCell="A1">
      <selection activeCell="A34" sqref="A34:IV34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17959722</v>
      </c>
      <c r="H7" t="s">
        <v>67</v>
      </c>
    </row>
    <row r="8" spans="1:13" ht="12.75">
      <c r="A8" t="s">
        <v>3</v>
      </c>
      <c r="E8" s="12">
        <v>15965554</v>
      </c>
      <c r="I8" t="s">
        <v>57</v>
      </c>
      <c r="M8" s="9">
        <v>-119312</v>
      </c>
    </row>
    <row r="9" spans="1:13" ht="12.75">
      <c r="A9" t="s">
        <v>4</v>
      </c>
      <c r="E9" s="14">
        <v>11648</v>
      </c>
      <c r="I9" t="s">
        <v>65</v>
      </c>
      <c r="M9" s="9">
        <f>SUM(E28)</f>
        <v>6170.41</v>
      </c>
    </row>
    <row r="10" spans="1:13" ht="12.75">
      <c r="A10" t="s">
        <v>5</v>
      </c>
      <c r="E10" s="12">
        <f>(E8+E9)</f>
        <v>15977202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1982520</v>
      </c>
      <c r="I11" s="2" t="s">
        <v>72</v>
      </c>
      <c r="M11" s="9">
        <f>SUM(M8+M9)</f>
        <v>-113141.59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16875827</v>
      </c>
    </row>
    <row r="15" spans="8:13" ht="12.75">
      <c r="H15" s="1"/>
      <c r="I15" s="2" t="s">
        <v>74</v>
      </c>
      <c r="M15" s="18">
        <v>36675</v>
      </c>
    </row>
    <row r="16" spans="8:13" ht="12.75">
      <c r="H16" s="1" t="s">
        <v>75</v>
      </c>
      <c r="M16" s="18">
        <f>(M14+M15)</f>
        <v>16912502</v>
      </c>
    </row>
    <row r="17" ht="12.75">
      <c r="H17" s="2"/>
    </row>
    <row r="18" spans="8:13" ht="12.75">
      <c r="H18" s="2" t="s">
        <v>76</v>
      </c>
      <c r="M18" s="16">
        <f>SUM(M8/M16)</f>
        <v>-0.007054662876019172</v>
      </c>
    </row>
    <row r="19" spans="1:5" ht="12.75">
      <c r="A19" t="s">
        <v>71</v>
      </c>
      <c r="E19" s="13" t="s">
        <v>79</v>
      </c>
    </row>
    <row r="20" ht="12.75">
      <c r="H20" t="s">
        <v>10</v>
      </c>
    </row>
    <row r="21" spans="1:5" ht="12.75">
      <c r="A21" t="s">
        <v>62</v>
      </c>
      <c r="E21" s="16">
        <v>0.00167</v>
      </c>
    </row>
    <row r="22" spans="1:13" ht="12.75">
      <c r="A22" t="s">
        <v>61</v>
      </c>
      <c r="E22" s="12">
        <v>15965554</v>
      </c>
      <c r="H22" t="s">
        <v>63</v>
      </c>
      <c r="M22" s="15">
        <v>0.057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15965554</v>
      </c>
      <c r="H24" t="s">
        <v>12</v>
      </c>
      <c r="M24" s="15">
        <f>SUM(E11/E7)</f>
        <v>0.11038700933121348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32832.89</v>
      </c>
    </row>
    <row r="27" spans="1:8" ht="12.75">
      <c r="A27" t="s">
        <v>70</v>
      </c>
      <c r="E27" s="11">
        <v>26662.48</v>
      </c>
      <c r="H27" t="s">
        <v>15</v>
      </c>
    </row>
    <row r="28" spans="1:5" ht="12.75">
      <c r="A28" t="s">
        <v>64</v>
      </c>
      <c r="E28" s="11">
        <f>SUM(E26-E27)</f>
        <v>6170.41</v>
      </c>
    </row>
    <row r="29" spans="8:13" ht="12.75">
      <c r="H29" t="s">
        <v>16</v>
      </c>
      <c r="M29" s="15">
        <f>SUM(100%-M22)</f>
        <v>0.943</v>
      </c>
    </row>
    <row r="30" spans="8:13" ht="12.75">
      <c r="H30" s="2" t="s">
        <v>77</v>
      </c>
      <c r="M30" s="16">
        <f>SUM(M11/M16)</f>
        <v>-0.006689819755823236</v>
      </c>
    </row>
    <row r="31" spans="8:13" ht="12.75">
      <c r="H31" t="s">
        <v>17</v>
      </c>
      <c r="M31" s="16">
        <f>SUM(M30/M29)</f>
        <v>-0.0070941885003427746</v>
      </c>
    </row>
    <row r="32" spans="8:13" ht="12.75">
      <c r="H32" t="s">
        <v>18</v>
      </c>
      <c r="M32" s="10">
        <f>SUM(M31*100)</f>
        <v>-0.7094188500342774</v>
      </c>
    </row>
    <row r="34" spans="1:9" ht="12.75">
      <c r="A34" s="21" t="s">
        <v>82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4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258390732</v>
      </c>
      <c r="F13" s="5"/>
      <c r="G13" s="4">
        <v>244739049</v>
      </c>
      <c r="H13" s="5"/>
      <c r="I13" s="4">
        <v>154385</v>
      </c>
      <c r="J13" s="5"/>
      <c r="K13" s="4">
        <f>(E13-G13-I13)</f>
        <v>13497298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17517704</v>
      </c>
      <c r="F14" s="5"/>
      <c r="G14" s="4">
        <v>16758922</v>
      </c>
      <c r="H14" s="5"/>
      <c r="I14" s="4">
        <v>12321</v>
      </c>
      <c r="J14" s="5"/>
      <c r="K14" s="4">
        <f>(E14-G14-I14)</f>
        <v>746461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17959722</v>
      </c>
      <c r="F15" s="5"/>
      <c r="G15" s="7">
        <v>15965554</v>
      </c>
      <c r="H15" s="5"/>
      <c r="I15" s="7">
        <v>11648</v>
      </c>
      <c r="J15" s="5"/>
      <c r="K15" s="7">
        <f>(E15-G15-I15)</f>
        <v>1982520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258832750</v>
      </c>
      <c r="F16" s="5"/>
      <c r="G16" s="4">
        <f>SUM(G13-G14+G15)</f>
        <v>243945681</v>
      </c>
      <c r="H16" s="5"/>
      <c r="I16" s="4">
        <f>SUM(I13-I14+I15)</f>
        <v>153712</v>
      </c>
      <c r="J16" s="5"/>
      <c r="K16" s="4">
        <f>(E16-(G16+I16))</f>
        <v>14733357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14733357</v>
      </c>
      <c r="C20" s="3" t="s">
        <v>33</v>
      </c>
      <c r="E20" s="8">
        <f>SUM(E16)</f>
        <v>258832750</v>
      </c>
      <c r="F20" s="3" t="s">
        <v>34</v>
      </c>
      <c r="G20" s="26">
        <f>SUM(B20/E20)</f>
        <v>0.05692230600648488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2020</v>
      </c>
      <c r="C27" s="3"/>
      <c r="D27" s="3"/>
      <c r="E27" s="4">
        <v>17828331</v>
      </c>
      <c r="F27" s="4"/>
      <c r="G27" s="4">
        <v>17691607</v>
      </c>
      <c r="H27" s="4"/>
      <c r="I27" s="4">
        <v>9104</v>
      </c>
      <c r="J27" s="4"/>
      <c r="K27" s="4">
        <f aca="true" t="shared" si="0" ref="K27:K33">(E27-G27-I27)</f>
        <v>127620</v>
      </c>
    </row>
    <row r="28" spans="1:11" ht="12.75">
      <c r="A28" s="3" t="s">
        <v>49</v>
      </c>
      <c r="B28" s="3">
        <v>2020</v>
      </c>
      <c r="C28" s="3"/>
      <c r="D28" s="3"/>
      <c r="E28" s="4">
        <v>18829016</v>
      </c>
      <c r="F28" s="4"/>
      <c r="G28" s="4">
        <v>19098939</v>
      </c>
      <c r="H28" s="4"/>
      <c r="I28" s="4">
        <v>5946</v>
      </c>
      <c r="J28" s="4"/>
      <c r="K28" s="4">
        <f t="shared" si="0"/>
        <v>-275869</v>
      </c>
    </row>
    <row r="29" spans="1:11" ht="12.75">
      <c r="A29" s="3" t="s">
        <v>50</v>
      </c>
      <c r="B29" s="3">
        <v>2020</v>
      </c>
      <c r="C29" s="3"/>
      <c r="D29" s="3"/>
      <c r="E29" s="4">
        <v>24358181</v>
      </c>
      <c r="F29" s="4"/>
      <c r="G29" s="4">
        <v>22281000</v>
      </c>
      <c r="H29" s="4"/>
      <c r="I29" s="4">
        <v>8297</v>
      </c>
      <c r="J29" s="4"/>
      <c r="K29" s="4">
        <f t="shared" si="0"/>
        <v>2068884</v>
      </c>
    </row>
    <row r="30" spans="1:11" ht="12.75">
      <c r="A30" s="3" t="s">
        <v>51</v>
      </c>
      <c r="B30" s="3">
        <v>2020</v>
      </c>
      <c r="C30" s="3"/>
      <c r="D30" s="3"/>
      <c r="E30" s="4">
        <v>21707660</v>
      </c>
      <c r="F30" s="4"/>
      <c r="G30" s="4">
        <v>20123288</v>
      </c>
      <c r="H30" s="4"/>
      <c r="I30" s="4">
        <v>9101</v>
      </c>
      <c r="J30" s="4"/>
      <c r="K30" s="4">
        <f t="shared" si="0"/>
        <v>1575271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258832750</v>
      </c>
      <c r="F36" s="4"/>
      <c r="G36" s="4">
        <f>SUM(G23:G35)</f>
        <v>243945681</v>
      </c>
      <c r="H36" s="4"/>
      <c r="I36" s="4">
        <f>SUM(I23:I35)</f>
        <v>153712</v>
      </c>
      <c r="J36" s="4"/>
      <c r="K36" s="4">
        <f>SUM(K23:K35)</f>
        <v>14733357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2021-06-25T18:18:26Z</cp:lastPrinted>
  <dcterms:created xsi:type="dcterms:W3CDTF">2007-04-02T23:07:36Z</dcterms:created>
  <dcterms:modified xsi:type="dcterms:W3CDTF">2024-06-19T16:01:02Z</dcterms:modified>
  <cp:category/>
  <cp:version/>
  <cp:contentType/>
  <cp:contentStatus/>
</cp:coreProperties>
</file>