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<sst xmlns="http://schemas.openxmlformats.org/spreadsheetml/2006/main" count="86" uniqueCount="83">
  <si>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</si>
  <si>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</si>
  <si>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</si>
  <si>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</si>
  <si>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</si>
  <si>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</si>
  <si>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</si>
  <si>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</si>
  <si>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</si>
  <si>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</si>
  <si>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</si>
  <si>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</si>
  <si>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</si>
  <si>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</si>
  <si>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</si>
  <si>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</si>
  <si>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</si>
  <si>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</si>
  <si>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</si>
  <si>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</si>
  <si>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</si>
  <si>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</si>
  <si>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</si>
  <si>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</si>
  <si>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</si>
  <si>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</si>
  <si>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</si>
  <si>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</si>
  <si>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</si>
  <si>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</si>
  <si>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</si>
  <si>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</si>
  <si>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</si>
  <si>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</si>
  <si>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</si>
  <si>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</si>
  <si>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</si>
  <si>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</si>
  <si>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</si>
  <si>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</si>
  <si>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</si>
  <si>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</si>
  <si>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</si>
  <si>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</si>
  <si>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</si>
  <si>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</si>
  <si>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</si>
  <si>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</si>
  <si>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</si>
  <si>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</si>
  <si>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</si>
  <si>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</si>
  <si>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</si>
  <si>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</si>
  <si>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</si>
  <si>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</si>
  <si>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</si>
  <si>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</si>
  <si>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</si>
  <si>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</si>
  <si>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</si>
  <si>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</si>
  <si>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</si>
  <si>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</si>
  <si>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</si>
  <si>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</si>
  <si>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</si>
  <si>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</si>
  <si>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</si>
  <si>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</si>
  <si>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</si>
  <si>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</si>
  <si>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</si>
  <si>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</si>
  <si>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</si>
  <si>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</si>
  <si>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</si>
  <si>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</si>
  <si>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</si>
  <si>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December 2020</t>
  </si>
  <si>
    <t>January 2021</t>
  </si>
  <si>
    <t>February 2021</t>
  </si>
  <si>
    <t xml:space="preserve">Line 22 reflects a Fuel Adjustment Credit (0.265) Cents per KWH to be applied to bills rendered on and after March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</si>
</sst>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247898439</c:v>
                </c:pt>
                <c:pt idx="1">
                  <c:v>25345598</c:v>
                </c:pt>
                <c:pt idx="2">
                  <c:v>28065686</c:v>
                </c:pt>
                <c:pt idx="3">
                  <c:v>250618527</c:v>
                </c:pt>
              </c:numCache>
            </c:numRef>
          </c:val>
        </c:ser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P39" sqref="P39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28065686</v>
      </c>
      <c r="H7" t="s">
        <v>67</v>
      </c>
    </row>
    <row r="8" spans="1:13" ht="12.75">
      <c r="A8" t="s">
        <v>3</v>
      </c>
      <c r="E8" s="12">
        <v>26458538</v>
      </c>
      <c r="I8" t="s">
        <v>57</v>
      </c>
      <c r="M8" s="9">
        <v>-114028</v>
      </c>
    </row>
    <row r="9" spans="1:13" ht="12.75">
      <c r="A9" t="s">
        <v>4</v>
      </c>
      <c r="E9" s="14">
        <v>20930</v>
      </c>
      <c r="I9" t="s">
        <v>65</v>
      </c>
      <c r="M9" s="9">
        <f>SUM(E28)</f>
        <v>41660.96999999999</v>
      </c>
    </row>
    <row r="10" spans="1:13" ht="12.75">
      <c r="A10" t="s">
        <v>5</v>
      </c>
      <c r="E10" s="12">
        <f>(E8+E9)</f>
        <v>26479468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1586218</v>
      </c>
      <c r="I11" s="2" t="s">
        <v>72</v>
      </c>
      <c r="M11" s="9">
        <f>SUM(M8+M9)</f>
        <v>-72367.03000000001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28722100</v>
      </c>
    </row>
    <row r="15" spans="8:13" ht="12.75">
      <c r="H15" s="1"/>
      <c r="I15" s="2" t="s">
        <v>74</v>
      </c>
      <c r="M15" s="18">
        <v>16574</v>
      </c>
    </row>
    <row r="16" spans="8:13" ht="12.75">
      <c r="H16" s="1" t="s">
        <v>75</v>
      </c>
      <c r="M16" s="18">
        <f>(M14+M15)</f>
        <v>28738674</v>
      </c>
    </row>
    <row r="17" ht="12.75">
      <c r="H17" s="2"/>
    </row>
    <row r="18" spans="8:13" ht="12.75">
      <c r="H18" s="2" t="s">
        <v>76</v>
      </c>
      <c r="M18" s="16">
        <f>SUM(M8/M16)</f>
        <v>-0.003967754392565224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-0.00554</v>
      </c>
    </row>
    <row r="22" spans="1:13" ht="12.75">
      <c r="A22" t="s">
        <v>61</v>
      </c>
      <c r="E22" s="12">
        <v>26458538</v>
      </c>
      <c r="H22" t="s">
        <v>63</v>
      </c>
      <c r="M22" s="15">
        <v>0.05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26458538</v>
      </c>
      <c r="H24" t="s">
        <v>12</v>
      </c>
      <c r="M24" s="15">
        <f>SUM(E11/E7)</f>
        <v>0.056518055535859694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-104919.33</v>
      </c>
    </row>
    <row r="27" spans="1:8" ht="12.75">
      <c r="A27" t="s">
        <v>70</v>
      </c>
      <c r="E27" s="11">
        <v>-146580.3</v>
      </c>
      <c r="H27" t="s">
        <v>15</v>
      </c>
    </row>
    <row r="28" spans="1:5" ht="12.75">
      <c r="A28" t="s">
        <v>64</v>
      </c>
      <c r="E28" s="11">
        <f>SUM(E26-E27)</f>
        <v>41660.96999999999</v>
      </c>
    </row>
    <row r="29" spans="8:13" ht="12.75">
      <c r="H29" t="s">
        <v>16</v>
      </c>
      <c r="M29" s="15">
        <f>SUM(100%-M22)</f>
        <v>0.95</v>
      </c>
    </row>
    <row r="30" spans="8:13" ht="12.75">
      <c r="H30" s="2" t="s">
        <v>77</v>
      </c>
      <c r="M30" s="16">
        <f>SUM(M11/M16)</f>
        <v>-0.0025181060893762885</v>
      </c>
    </row>
    <row r="31" spans="8:13" ht="12.75">
      <c r="H31" t="s">
        <v>17</v>
      </c>
      <c r="M31" s="16">
        <f>SUM(M30/M29)</f>
        <v>-0.0026506379888171457</v>
      </c>
    </row>
    <row r="32" spans="8:13" ht="12.75">
      <c r="H32" t="s">
        <v>18</v>
      </c>
      <c r="M32" s="10">
        <f>SUM(M31*100)</f>
        <v>-0.26506379888171455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247898439</v>
      </c>
      <c r="F13" s="5"/>
      <c r="G13" s="4">
        <v>234649545</v>
      </c>
      <c r="H13" s="5"/>
      <c r="I13" s="4">
        <v>149067</v>
      </c>
      <c r="J13" s="5"/>
      <c r="K13" s="4">
        <f>(E13-G13-I13)</f>
        <v>13099827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25345598</v>
      </c>
      <c r="F14" s="5"/>
      <c r="G14" s="4">
        <v>23209428</v>
      </c>
      <c r="H14" s="5"/>
      <c r="I14" s="4">
        <v>19668</v>
      </c>
      <c r="J14" s="5"/>
      <c r="K14" s="4">
        <f>(E14-G14-I14)</f>
        <v>2116502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28065686</v>
      </c>
      <c r="F15" s="5"/>
      <c r="G15" s="7">
        <v>26458538</v>
      </c>
      <c r="H15" s="5"/>
      <c r="I15" s="7">
        <v>20930</v>
      </c>
      <c r="J15" s="5"/>
      <c r="K15" s="7">
        <f>(E15-G15-I15)</f>
        <v>1586218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250618527</v>
      </c>
      <c r="F16" s="5"/>
      <c r="G16" s="4">
        <f>SUM(G13-G14+G15)</f>
        <v>237898655</v>
      </c>
      <c r="H16" s="5"/>
      <c r="I16" s="4">
        <f>SUM(I13-I14+I15)</f>
        <v>150329</v>
      </c>
      <c r="J16" s="5"/>
      <c r="K16" s="4">
        <f>(E16-(G16+I16))</f>
        <v>12569543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12569543</v>
      </c>
      <c r="C20" s="3" t="s">
        <v>33</v>
      </c>
      <c r="E20" s="8">
        <f>SUM(E16)</f>
        <v>250618527</v>
      </c>
      <c r="F20" s="3" t="s">
        <v>34</v>
      </c>
      <c r="G20" s="26">
        <f>SUM(B20/E20)</f>
        <v>0.05015408537613821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2020</v>
      </c>
      <c r="C23" s="3"/>
      <c r="D23" s="3"/>
      <c r="E23" s="4">
        <v>25001942</v>
      </c>
      <c r="F23" s="4"/>
      <c r="G23" s="4">
        <v>23579383</v>
      </c>
      <c r="H23" s="4"/>
      <c r="I23" s="4">
        <v>18284</v>
      </c>
      <c r="J23" s="4"/>
      <c r="K23" s="4">
        <f>(E23-G23-I23)</f>
        <v>1404275</v>
      </c>
    </row>
    <row r="24" spans="1:11" ht="12.75">
      <c r="A24" s="3" t="s">
        <v>45</v>
      </c>
      <c r="B24" s="3">
        <v>2020</v>
      </c>
      <c r="C24" s="3"/>
      <c r="D24" s="3"/>
      <c r="E24" s="4">
        <v>23799444</v>
      </c>
      <c r="F24" s="4"/>
      <c r="G24" s="4">
        <v>21731722</v>
      </c>
      <c r="H24" s="4"/>
      <c r="I24" s="4">
        <v>23446</v>
      </c>
      <c r="J24" s="4"/>
      <c r="K24" s="4">
        <f>(E24-G24-I24)</f>
        <v>2044276</v>
      </c>
    </row>
    <row r="25" spans="1:11" ht="12.75">
      <c r="A25" s="3" t="s">
        <v>46</v>
      </c>
      <c r="B25" s="3">
        <v>2020</v>
      </c>
      <c r="C25" s="3"/>
      <c r="D25" s="3"/>
      <c r="E25" s="4">
        <v>19502095</v>
      </c>
      <c r="F25" s="4"/>
      <c r="G25" s="4">
        <v>17106816</v>
      </c>
      <c r="H25" s="4"/>
      <c r="I25" s="4">
        <v>15261</v>
      </c>
      <c r="J25" s="4"/>
      <c r="K25" s="4">
        <f>(E25-G25-I25)</f>
        <v>2380018</v>
      </c>
    </row>
    <row r="26" spans="1:11" ht="12.75">
      <c r="A26" s="3" t="s">
        <v>47</v>
      </c>
      <c r="B26" s="3">
        <v>2020</v>
      </c>
      <c r="C26" s="3"/>
      <c r="D26" s="3"/>
      <c r="E26" s="4">
        <v>17517704</v>
      </c>
      <c r="F26" s="4"/>
      <c r="G26" s="4">
        <v>16758922</v>
      </c>
      <c r="H26" s="4"/>
      <c r="I26" s="4">
        <v>12321</v>
      </c>
      <c r="J26" s="4"/>
      <c r="K26" s="4">
        <f>(E26-G26-I26)</f>
        <v>746461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250618527</v>
      </c>
      <c r="F36" s="4"/>
      <c r="G36" s="4">
        <f>SUM(G23:G35)</f>
        <v>237898655</v>
      </c>
      <c r="H36" s="4"/>
      <c r="I36" s="4">
        <f>SUM(I23:I35)</f>
        <v>150329</v>
      </c>
      <c r="J36" s="4"/>
      <c r="K36" s="4">
        <f>SUM(K23:K35)</f>
        <v>12569543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2021-02-24T19:31:21Z</cp:lastPrinted>
  <dcterms:created xsi:type="dcterms:W3CDTF">2007-04-02T23:07:36Z</dcterms:created>
  <dcterms:modified xsi:type="dcterms:W3CDTF">2024-06-19T15:59:40Z</dcterms:modified>
  <cp:category/>
  <cp:version/>
  <cp:contentType/>
  <cp:contentStatus/>
</cp:coreProperties>
</file>