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<sst xmlns="http://schemas.openxmlformats.org/spreadsheetml/2006/main" count="86" uniqueCount="84">
  <si>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</si>
  <si>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</si>
  <si>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</si>
  <si>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</si>
  <si>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</si>
  <si>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</si>
  <si>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</si>
  <si>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</si>
  <si>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</si>
  <si>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</si>
  <si>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</si>
  <si>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</si>
  <si>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</si>
  <si>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</si>
  <si>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</si>
  <si>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</si>
  <si>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</si>
  <si>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</si>
  <si>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</si>
  <si>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</si>
  <si>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</si>
  <si>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</si>
  <si>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</si>
  <si>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</si>
  <si>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</si>
  <si>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</si>
  <si>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</si>
  <si>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</si>
  <si>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</si>
  <si>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</si>
  <si>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</si>
  <si>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</si>
  <si>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</si>
  <si>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</si>
  <si>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</si>
  <si>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</si>
  <si>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</si>
  <si>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</si>
  <si>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</si>
  <si>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</si>
  <si>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</si>
  <si>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</si>
  <si>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</si>
  <si>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</si>
  <si>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</si>
  <si>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</si>
  <si>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</si>
  <si>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</si>
  <si>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</si>
  <si>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</si>
  <si>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</si>
  <si>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</si>
  <si>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</si>
  <si>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</si>
  <si>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</si>
  <si>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</si>
  <si>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</si>
  <si>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</si>
  <si>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</si>
  <si>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</si>
  <si>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</si>
  <si>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</si>
  <si>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</si>
  <si>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</si>
  <si>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</si>
  <si>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</si>
  <si>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</si>
  <si>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</si>
  <si>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</si>
  <si>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</si>
  <si>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</si>
  <si>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</si>
  <si>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</si>
  <si>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</si>
  <si>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</si>
  <si>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</si>
  <si>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</si>
  <si>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</si>
  <si>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</si>
  <si>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February 2022</t>
  </si>
  <si>
    <t>March 2022</t>
  </si>
  <si>
    <t>April 2022</t>
  </si>
  <si>
    <t xml:space="preserve"> February 2022</t>
  </si>
  <si>
    <t xml:space="preserve">Line 22 reflects a Fuel Adjustment Debit 1.445 Cents per KWH to be applied to bills rendered on and after May 20, 2022.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</si>
</sst>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257565937</c:v>
                </c:pt>
                <c:pt idx="1">
                  <c:v>26636618</c:v>
                </c:pt>
                <c:pt idx="2">
                  <c:v>24572212</c:v>
                </c:pt>
                <c:pt idx="3">
                  <c:v>255501531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auto val="1"/>
        <c:lblOffset val="100"/>
        <c:tickLblSkip val="1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22" sqref="M22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24572212</v>
      </c>
      <c r="H7" t="s">
        <v>67</v>
      </c>
    </row>
    <row r="8" spans="1:13" ht="12.75">
      <c r="A8" t="s">
        <v>3</v>
      </c>
      <c r="E8" s="12">
        <v>20365193</v>
      </c>
      <c r="I8" t="s">
        <v>57</v>
      </c>
      <c r="M8" s="9">
        <v>211564</v>
      </c>
    </row>
    <row r="9" spans="1:13" ht="12.75">
      <c r="A9" t="s">
        <v>4</v>
      </c>
      <c r="E9" s="14">
        <v>17664</v>
      </c>
      <c r="I9" t="s">
        <v>65</v>
      </c>
      <c r="M9" s="9">
        <f>SUM(E28)</f>
        <v>75723.95000000001</v>
      </c>
    </row>
    <row r="10" spans="1:13" ht="12.75">
      <c r="A10" t="s">
        <v>5</v>
      </c>
      <c r="E10" s="12">
        <f>(E8+E9)</f>
        <v>20382857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4189355</v>
      </c>
      <c r="I11" s="2" t="s">
        <v>72</v>
      </c>
      <c r="M11" s="9">
        <f>SUM(M8+M9)</f>
        <v>287287.95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21135132</v>
      </c>
    </row>
    <row r="15" spans="8:13" ht="12.75">
      <c r="H15" s="1"/>
      <c r="I15" s="2" t="s">
        <v>74</v>
      </c>
      <c r="M15" s="18">
        <v>21243</v>
      </c>
    </row>
    <row r="16" spans="8:13" ht="12.75">
      <c r="H16" s="1" t="s">
        <v>75</v>
      </c>
      <c r="M16" s="18">
        <f>(M14+M15)</f>
        <v>21156375</v>
      </c>
    </row>
    <row r="17" ht="12.75">
      <c r="H17" s="2"/>
    </row>
    <row r="18" spans="8:13" ht="12.75">
      <c r="H18" s="2" t="s">
        <v>76</v>
      </c>
      <c r="M18" s="16">
        <f>SUM(M8/M16)</f>
        <v>0.010000011816769178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0.00749</v>
      </c>
    </row>
    <row r="22" spans="1:13" ht="12.75">
      <c r="A22" t="s">
        <v>61</v>
      </c>
      <c r="E22" s="12">
        <v>20365193</v>
      </c>
      <c r="H22" t="s">
        <v>63</v>
      </c>
      <c r="M22" s="15">
        <v>0.06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20365193</v>
      </c>
      <c r="H24" t="s">
        <v>12</v>
      </c>
      <c r="M24" s="15">
        <f>SUM(E11/E7)</f>
        <v>0.17049156990831757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228259.25</v>
      </c>
    </row>
    <row r="27" spans="1:8" ht="12.75">
      <c r="A27" t="s">
        <v>70</v>
      </c>
      <c r="E27" s="11">
        <v>152535.3</v>
      </c>
      <c r="H27" t="s">
        <v>15</v>
      </c>
    </row>
    <row r="28" spans="1:5" ht="12.75">
      <c r="A28" t="s">
        <v>64</v>
      </c>
      <c r="E28" s="11">
        <f>SUM(E26-E27)</f>
        <v>75723.95000000001</v>
      </c>
    </row>
    <row r="29" spans="8:13" ht="12.75">
      <c r="H29" t="s">
        <v>16</v>
      </c>
      <c r="M29" s="15">
        <f>SUM(100%-M22)</f>
        <v>0.94</v>
      </c>
    </row>
    <row r="30" spans="8:13" ht="12.75">
      <c r="H30" s="2" t="s">
        <v>77</v>
      </c>
      <c r="M30" s="16">
        <f>SUM(M11/M16)</f>
        <v>0.013579261570094122</v>
      </c>
    </row>
    <row r="31" spans="8:13" ht="12.75">
      <c r="H31" t="s">
        <v>17</v>
      </c>
      <c r="M31" s="16">
        <f>SUM(M30/M29)</f>
        <v>0.014446022946908641</v>
      </c>
    </row>
    <row r="32" spans="8:13" ht="12.75">
      <c r="H32" t="s">
        <v>18</v>
      </c>
      <c r="M32" s="10">
        <f>SUM(M31*100)</f>
        <v>1.444602294690864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257565937</v>
      </c>
      <c r="F13" s="5"/>
      <c r="G13" s="4">
        <v>242464116</v>
      </c>
      <c r="H13" s="5"/>
      <c r="I13" s="4">
        <v>149429</v>
      </c>
      <c r="J13" s="5"/>
      <c r="K13" s="4">
        <f>(E13-G13-I13)</f>
        <v>14952392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26636618</v>
      </c>
      <c r="F14" s="5"/>
      <c r="G14" s="4">
        <v>22889782</v>
      </c>
      <c r="H14" s="5"/>
      <c r="I14" s="4">
        <v>24584</v>
      </c>
      <c r="J14" s="5"/>
      <c r="K14" s="4">
        <f>(E14-G14-I14)</f>
        <v>3722252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24572212</v>
      </c>
      <c r="F15" s="5"/>
      <c r="G15" s="7">
        <v>20365193</v>
      </c>
      <c r="H15" s="5"/>
      <c r="I15" s="7">
        <v>17664</v>
      </c>
      <c r="J15" s="5"/>
      <c r="K15" s="7">
        <f>(E15-G15-I15)</f>
        <v>4189355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255501531</v>
      </c>
      <c r="F16" s="5"/>
      <c r="G16" s="4">
        <f>SUM(G13-G14+G15)</f>
        <v>239939527</v>
      </c>
      <c r="H16" s="5"/>
      <c r="I16" s="4">
        <f>SUM(I13-I14+I15)</f>
        <v>142509</v>
      </c>
      <c r="J16" s="5"/>
      <c r="K16" s="4">
        <f>(E16-(G16+I16))</f>
        <v>15419495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15419495</v>
      </c>
      <c r="C20" s="3" t="s">
        <v>33</v>
      </c>
      <c r="E20" s="8">
        <f>SUM(E16)</f>
        <v>255501531</v>
      </c>
      <c r="F20" s="3" t="s">
        <v>34</v>
      </c>
      <c r="G20" s="26">
        <f>SUM(B20/E20)</f>
        <v>0.06034991234553502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2022</v>
      </c>
      <c r="C23" s="3"/>
      <c r="D23" s="3"/>
      <c r="E23" s="4">
        <v>32056628</v>
      </c>
      <c r="F23" s="4"/>
      <c r="G23" s="4">
        <v>29843400</v>
      </c>
      <c r="H23" s="4"/>
      <c r="I23" s="4">
        <v>23867</v>
      </c>
      <c r="J23" s="4"/>
      <c r="K23" s="4">
        <v>2189361</v>
      </c>
    </row>
    <row r="24" spans="1:11" ht="12.75">
      <c r="A24" s="3" t="s">
        <v>45</v>
      </c>
      <c r="B24" s="3">
        <v>2022</v>
      </c>
      <c r="C24" s="3"/>
      <c r="D24" s="3"/>
      <c r="E24" s="4">
        <v>24572212</v>
      </c>
      <c r="F24" s="4"/>
      <c r="G24" s="4">
        <v>20365193</v>
      </c>
      <c r="H24" s="4"/>
      <c r="I24" s="4">
        <v>17664</v>
      </c>
      <c r="J24" s="4"/>
      <c r="K24" s="4">
        <f>(E24-G24-I24)</f>
        <v>4189355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2021</v>
      </c>
      <c r="C31" s="3"/>
      <c r="D31" s="3"/>
      <c r="E31" s="4">
        <v>17200794</v>
      </c>
      <c r="F31" s="4"/>
      <c r="G31" s="4">
        <v>15830973</v>
      </c>
      <c r="H31" s="4"/>
      <c r="I31" s="4">
        <v>6568</v>
      </c>
      <c r="J31" s="4"/>
      <c r="K31" s="4">
        <f>(E31-G31-I31)</f>
        <v>1363253</v>
      </c>
    </row>
    <row r="32" spans="1:11" ht="12.75">
      <c r="A32" s="3" t="s">
        <v>53</v>
      </c>
      <c r="B32" s="3">
        <v>2021</v>
      </c>
      <c r="C32" s="3"/>
      <c r="D32" s="3"/>
      <c r="E32" s="4">
        <v>16792199</v>
      </c>
      <c r="F32" s="4"/>
      <c r="G32" s="4">
        <v>17655242</v>
      </c>
      <c r="H32" s="4"/>
      <c r="I32" s="4">
        <v>7591</v>
      </c>
      <c r="J32" s="4"/>
      <c r="K32" s="4">
        <f t="shared" si="0"/>
        <v>-870634</v>
      </c>
    </row>
    <row r="33" spans="1:11" ht="12.75">
      <c r="A33" s="3" t="s">
        <v>54</v>
      </c>
      <c r="B33" s="3">
        <v>2021</v>
      </c>
      <c r="C33" s="3"/>
      <c r="D33" s="3"/>
      <c r="E33" s="4">
        <v>23115257</v>
      </c>
      <c r="F33" s="4"/>
      <c r="G33" s="4">
        <v>22026861</v>
      </c>
      <c r="H33" s="4"/>
      <c r="I33" s="4">
        <v>14156</v>
      </c>
      <c r="J33" s="4"/>
      <c r="K33" s="4">
        <f t="shared" si="0"/>
        <v>1074240</v>
      </c>
    </row>
    <row r="34" spans="1:11" ht="15">
      <c r="A34" s="3" t="s">
        <v>55</v>
      </c>
      <c r="B34" s="3">
        <v>2021</v>
      </c>
      <c r="C34" s="3"/>
      <c r="D34" s="3"/>
      <c r="E34" s="7">
        <v>22945100</v>
      </c>
      <c r="F34" s="4"/>
      <c r="G34" s="7">
        <v>23939801</v>
      </c>
      <c r="H34" s="4"/>
      <c r="I34" s="7">
        <v>15459</v>
      </c>
      <c r="J34" s="4"/>
      <c r="K34" s="7">
        <f>(E34-G34-I34)</f>
        <v>-1010160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255501531</v>
      </c>
      <c r="F36" s="4"/>
      <c r="G36" s="4">
        <f>SUM(G23:G35)</f>
        <v>239939527</v>
      </c>
      <c r="H36" s="4"/>
      <c r="I36" s="4">
        <f>SUM(I23:I35)</f>
        <v>142509</v>
      </c>
      <c r="J36" s="4"/>
      <c r="K36" s="4">
        <f>SUM(K23:K35)</f>
        <v>15419495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2021-12-27T13:23:06Z</cp:lastPrinted>
  <dcterms:created xsi:type="dcterms:W3CDTF">2007-04-02T23:07:36Z</dcterms:created>
  <dcterms:modified xsi:type="dcterms:W3CDTF">2024-06-19T15:58:07Z</dcterms:modified>
  <cp:category/>
  <cp:version/>
  <cp:contentType/>
  <cp:contentStatus/>
</cp:coreProperties>
</file>