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  <sheet name="Turtle ADJ" sheetId="4" r:id="rId4"/>
    <sheet name="Sheet1" sheetId="5" r:id="rId5"/>
    <sheet name="Sheet2" sheetId="6" r:id="rId6"/>
    <sheet name="Sheet3" sheetId="7" r:id="rId7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<sst xmlns="http://schemas.openxmlformats.org/spreadsheetml/2006/main" count="139" uniqueCount="123">
  <si>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</si>
  <si>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</si>
  <si>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</si>
  <si>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</si>
  <si>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</si>
  <si>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</si>
  <si>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</si>
  <si>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</si>
  <si>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</si>
  <si>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</si>
  <si>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</si>
  <si>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</si>
  <si>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</si>
  <si>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</si>
  <si>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</si>
  <si>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</si>
  <si>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</si>
  <si>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</si>
  <si>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</si>
  <si>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</si>
  <si>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</si>
  <si>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</si>
  <si>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</si>
  <si>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</si>
  <si>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</si>
  <si>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</si>
  <si>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</si>
  <si>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</si>
  <si>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</si>
  <si>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</si>
  <si>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</si>
  <si>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</si>
  <si>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</si>
  <si>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</si>
  <si>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</si>
  <si>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</si>
  <si>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</si>
  <si>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</si>
  <si>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</si>
  <si>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</si>
  <si>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</si>
  <si>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</si>
  <si>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</si>
  <si>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</si>
  <si>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</si>
  <si>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</si>
  <si>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</si>
  <si>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</si>
  <si>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EKP KWH Purchased ( Current)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</si>
  <si>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</si>
  <si>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</si>
  <si>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</si>
  <si>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</si>
  <si>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</si>
  <si>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</si>
  <si>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</si>
  <si>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</si>
  <si>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</si>
  <si>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</si>
  <si>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</si>
  <si>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</si>
  <si>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</si>
  <si>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</si>
  <si>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</si>
  <si>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</si>
  <si>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</si>
  <si>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</si>
  <si>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</si>
  <si>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</si>
  <si>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</si>
  <si>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</si>
  <si>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</si>
  <si>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</si>
  <si>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</si>
  <si>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</si>
  <si>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</si>
  <si>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</si>
  <si>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</si>
  <si>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</si>
  <si>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</si>
  <si>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</si>
  <si>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</si>
  <si>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</si>
  <si>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</si>
  <si>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</si>
  <si>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</si>
  <si>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</si>
  <si>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>Mr. Goff:</t>
  </si>
  <si>
    <t>Adjustments</t>
  </si>
  <si>
    <t>Line 6</t>
  </si>
  <si>
    <t>Line 7</t>
  </si>
  <si>
    <t>Line 8</t>
  </si>
  <si>
    <t>Line 9</t>
  </si>
  <si>
    <t>Line 11</t>
  </si>
  <si>
    <t>Line 12</t>
  </si>
  <si>
    <t>Turtle Meters</t>
  </si>
  <si>
    <t>All Others</t>
  </si>
  <si>
    <t>Total Billing</t>
  </si>
  <si>
    <t>Billed Customers</t>
  </si>
  <si>
    <t>Last FAC Rate</t>
  </si>
  <si>
    <t>Billed</t>
  </si>
  <si>
    <t xml:space="preserve">Net KWH </t>
  </si>
  <si>
    <t>to Compute Line 6</t>
  </si>
  <si>
    <t xml:space="preserve">Fuel Charge Used </t>
  </si>
  <si>
    <t>Under Recovery</t>
  </si>
  <si>
    <t>Total Over or</t>
  </si>
  <si>
    <t>Line 10     *</t>
  </si>
  <si>
    <t>*  The recoverable fuel cost for November was prorated on the basis of Gross KWH Billed (95% / 5%).</t>
  </si>
  <si>
    <t>Following is a reconcillation of the over / under recovery, which attempts to recover fuel cost not recovered in November for "turtle metered" accounts</t>
  </si>
  <si>
    <t>For approximately 500 "Turtle metered" accounts, the bills that were mailed in January 2001, the fuel adjustment rate was not changed from the previous month's rate.</t>
  </si>
  <si>
    <t xml:space="preserve">  and is the basis for rates for December.</t>
  </si>
  <si>
    <t xml:space="preserve"> </t>
  </si>
  <si>
    <t xml:space="preserve">  </t>
  </si>
  <si>
    <t>Date</t>
  </si>
  <si>
    <t>Sales (less office use)</t>
  </si>
  <si>
    <t>Grayson</t>
  </si>
  <si>
    <t>EKP</t>
  </si>
  <si>
    <t>since june</t>
  </si>
  <si>
    <t>since jan</t>
  </si>
  <si>
    <t>total</t>
  </si>
  <si>
    <t>last 12 mo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</si>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</sst>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77" fontId="0" fillId="0" borderId="0" xfId="42" applyNumberFormat="1" applyFont="1" applyAlignment="1">
      <alignment/>
    </xf>
    <xf numFmtId="181" fontId="0" fillId="0" borderId="0" xfId="44" applyNumberFormat="1" applyFont="1" applyAlignment="1">
      <alignment/>
    </xf>
    <xf numFmtId="177" fontId="0" fillId="0" borderId="0" xfId="42" applyNumberFormat="1" applyFont="1" applyAlignment="1">
      <alignment horizontal="center"/>
    </xf>
    <xf numFmtId="172" fontId="0" fillId="0" borderId="0" xfId="42" applyNumberFormat="1" applyFont="1" applyAlignment="1">
      <alignment horizontal="center"/>
    </xf>
    <xf numFmtId="181" fontId="0" fillId="0" borderId="0" xfId="44" applyNumberFormat="1" applyFont="1" applyAlignment="1">
      <alignment horizontal="center"/>
    </xf>
    <xf numFmtId="177" fontId="0" fillId="0" borderId="0" xfId="42" applyNumberFormat="1" applyFont="1" applyAlignment="1">
      <alignment horizontal="right"/>
    </xf>
    <xf numFmtId="172" fontId="0" fillId="0" borderId="0" xfId="42" applyNumberFormat="1" applyFont="1" applyAlignment="1">
      <alignment horizontal="right"/>
    </xf>
    <xf numFmtId="181" fontId="0" fillId="0" borderId="0" xfId="44" applyNumberFormat="1" applyFont="1" applyAlignment="1">
      <alignment horizontal="right"/>
    </xf>
    <xf numFmtId="177" fontId="4" fillId="0" borderId="0" xfId="42" applyNumberFormat="1" applyFont="1" applyAlignment="1">
      <alignment horizontal="center"/>
    </xf>
    <xf numFmtId="172" fontId="4" fillId="0" borderId="0" xfId="42" applyNumberFormat="1" applyFont="1" applyAlignment="1">
      <alignment horizontal="center"/>
    </xf>
    <xf numFmtId="181" fontId="4" fillId="0" borderId="0" xfId="44" applyNumberFormat="1" applyFont="1" applyAlignment="1">
      <alignment horizontal="center"/>
    </xf>
    <xf numFmtId="172" fontId="5" fillId="0" borderId="0" xfId="42" applyNumberFormat="1" applyFont="1" applyAlignment="1">
      <alignment/>
    </xf>
    <xf numFmtId="181" fontId="5" fillId="0" borderId="0" xfId="44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right"/>
    </xf>
    <xf numFmtId="186" fontId="0" fillId="0" borderId="13" xfId="0" applyNumberForma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56</v>
      </c>
      <c r="C2" s="17"/>
      <c r="D2" s="17"/>
      <c r="E2" s="17"/>
      <c r="F2" s="17" t="s">
        <v>59</v>
      </c>
      <c r="G2" s="17"/>
    </row>
    <row r="3" spans="2:7" ht="12.75">
      <c r="B3" s="17" t="s">
        <v>57</v>
      </c>
      <c r="C3" s="18">
        <f>DATA!D$1</f>
        <v>44805</v>
      </c>
      <c r="D3" s="18"/>
      <c r="E3" s="17"/>
      <c r="F3" s="17" t="s">
        <v>57</v>
      </c>
      <c r="G3" s="18">
        <f>C3+31</f>
        <v>44836</v>
      </c>
    </row>
    <row r="4" ht="12.75">
      <c r="C4" t="s">
        <v>111</v>
      </c>
    </row>
    <row r="5" spans="1:6" ht="12.75">
      <c r="A5" s="16" t="s">
        <v>60</v>
      </c>
      <c r="B5" t="s">
        <v>11</v>
      </c>
      <c r="C5" s="2">
        <f>DATA!$D$8</f>
        <v>22236409</v>
      </c>
      <c r="D5" s="2"/>
      <c r="E5" s="16" t="s">
        <v>72</v>
      </c>
      <c r="F5" t="s">
        <v>12</v>
      </c>
    </row>
    <row r="6" spans="6:7" ht="12.75">
      <c r="F6" t="s">
        <v>13</v>
      </c>
      <c r="G6" s="36">
        <f>DATA!$D$7</f>
        <v>481848</v>
      </c>
    </row>
    <row r="7" spans="1:7" ht="12.75">
      <c r="A7" s="16" t="s">
        <v>61</v>
      </c>
      <c r="B7" t="s">
        <v>0</v>
      </c>
      <c r="C7" s="2">
        <f>C11-C9</f>
        <v>21384262</v>
      </c>
      <c r="D7" s="2"/>
      <c r="F7" t="s">
        <v>14</v>
      </c>
      <c r="G7" s="36">
        <f>C33</f>
        <v>-48974.25</v>
      </c>
    </row>
    <row r="8" spans="6:7" ht="12.75">
      <c r="F8" t="s">
        <v>15</v>
      </c>
      <c r="G8" s="9">
        <v>0</v>
      </c>
    </row>
    <row r="9" spans="1:7" ht="12.75">
      <c r="A9" s="16" t="s">
        <v>62</v>
      </c>
      <c r="B9" t="s">
        <v>1</v>
      </c>
      <c r="C9" s="2">
        <f>DATA!$D$10</f>
        <v>765</v>
      </c>
      <c r="D9" s="2"/>
      <c r="F9" t="s">
        <v>16</v>
      </c>
      <c r="G9" s="9">
        <f>G6+G7</f>
        <v>432873.75</v>
      </c>
    </row>
    <row r="11" spans="1:7" ht="12.75">
      <c r="A11" s="16" t="s">
        <v>63</v>
      </c>
      <c r="B11" t="s">
        <v>82</v>
      </c>
      <c r="C11" s="2">
        <f>DATA!$D$9</f>
        <v>21385027</v>
      </c>
      <c r="D11" s="2"/>
      <c r="E11" s="16" t="s">
        <v>73</v>
      </c>
      <c r="F11" t="s">
        <v>17</v>
      </c>
      <c r="G11" s="2">
        <f>DATA!C20</f>
        <v>22643219</v>
      </c>
    </row>
    <row r="12" spans="3:4" ht="12.75">
      <c r="C12" s="2"/>
      <c r="D12" s="2"/>
    </row>
    <row r="13" spans="1:7" ht="12.75">
      <c r="A13" s="16" t="s">
        <v>64</v>
      </c>
      <c r="B13" t="s">
        <v>2</v>
      </c>
      <c r="C13" s="2">
        <f>C5-C11</f>
        <v>851382</v>
      </c>
      <c r="D13" s="2"/>
      <c r="E13" s="16" t="s">
        <v>74</v>
      </c>
      <c r="F13" t="s">
        <v>18</v>
      </c>
      <c r="G13" s="10">
        <f>G6/G11</f>
        <v>0.02128001323486736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58</v>
      </c>
      <c r="C17" s="17"/>
      <c r="D17" s="17"/>
      <c r="E17" s="17"/>
      <c r="F17" s="17"/>
      <c r="G17" s="17"/>
    </row>
    <row r="18" spans="2:7" ht="12.75">
      <c r="B18" s="17" t="s">
        <v>57</v>
      </c>
      <c r="C18" s="18">
        <f>C3</f>
        <v>44805</v>
      </c>
      <c r="D18" s="18"/>
      <c r="E18" s="17"/>
      <c r="F18" s="17" t="s">
        <v>40</v>
      </c>
      <c r="G18" s="17"/>
    </row>
    <row r="20" spans="1:7" ht="12.75">
      <c r="A20" s="16" t="s">
        <v>65</v>
      </c>
      <c r="B20" t="s">
        <v>4</v>
      </c>
      <c r="C20" s="62">
        <f>DATA!$D$2</f>
        <v>0.043157</v>
      </c>
      <c r="D20" s="10"/>
      <c r="E20" s="16" t="s">
        <v>75</v>
      </c>
      <c r="F20" t="s">
        <v>19</v>
      </c>
      <c r="G20" s="3">
        <f>sched1!B20</f>
        <v>0.04364675200601005</v>
      </c>
    </row>
    <row r="21" ht="12.75">
      <c r="C21" s="13"/>
    </row>
    <row r="22" spans="1:7" ht="12.75">
      <c r="A22" s="16" t="s">
        <v>66</v>
      </c>
      <c r="B22" t="s">
        <v>83</v>
      </c>
      <c r="C22" s="2">
        <f>DATA!$D$4</f>
        <v>21388963</v>
      </c>
      <c r="D22" s="7"/>
      <c r="E22" s="16" t="s">
        <v>76</v>
      </c>
      <c r="F22" t="s">
        <v>20</v>
      </c>
      <c r="G22" s="1">
        <f>C3</f>
        <v>44805</v>
      </c>
    </row>
    <row r="23" ht="12.75">
      <c r="C23" s="13"/>
    </row>
    <row r="24" spans="1:7" ht="12.75">
      <c r="A24" s="16" t="s">
        <v>67</v>
      </c>
      <c r="B24" t="s">
        <v>5</v>
      </c>
      <c r="C24" s="2">
        <f>DATA!$D$5</f>
        <v>-3936</v>
      </c>
      <c r="D24" s="2"/>
      <c r="E24" s="16" t="s">
        <v>77</v>
      </c>
      <c r="F24" t="s">
        <v>21</v>
      </c>
      <c r="G24" s="3">
        <f>C13/C5</f>
        <v>0.038287746910933326</v>
      </c>
    </row>
    <row r="25" ht="12.75">
      <c r="C25" s="13"/>
    </row>
    <row r="26" spans="1:7" ht="12.75">
      <c r="A26" s="16" t="s">
        <v>68</v>
      </c>
      <c r="B26" t="s">
        <v>6</v>
      </c>
      <c r="C26" s="32">
        <f>C22+C24</f>
        <v>21385027</v>
      </c>
      <c r="D26" s="7"/>
      <c r="E26" s="16" t="s">
        <v>78</v>
      </c>
      <c r="F26" t="s">
        <v>49</v>
      </c>
      <c r="G26" s="3">
        <f>1-G20</f>
        <v>0.9563532479939899</v>
      </c>
    </row>
    <row r="27" ht="12.75">
      <c r="C27" s="13"/>
    </row>
    <row r="28" spans="1:7" ht="12.75">
      <c r="A28" s="16" t="s">
        <v>69</v>
      </c>
      <c r="B28" t="s">
        <v>7</v>
      </c>
      <c r="C28" s="2">
        <f>DATA!$D$3</f>
        <v>917008</v>
      </c>
      <c r="D28" s="9"/>
      <c r="E28" s="16" t="s">
        <v>79</v>
      </c>
      <c r="F28" t="s">
        <v>22</v>
      </c>
      <c r="G28" s="10">
        <f>G9/G11</f>
        <v>0.01911714716887206</v>
      </c>
    </row>
    <row r="29" ht="12.75">
      <c r="C29" s="13"/>
    </row>
    <row r="30" spans="1:7" ht="12.75">
      <c r="A30" s="16" t="s">
        <v>70</v>
      </c>
      <c r="B30" t="s">
        <v>8</v>
      </c>
      <c r="C30" s="2">
        <f>DATA!$D$6</f>
        <v>965982.25</v>
      </c>
      <c r="D30" s="9"/>
      <c r="E30" s="16" t="s">
        <v>80</v>
      </c>
      <c r="F30" t="s">
        <v>23</v>
      </c>
      <c r="G30" s="10">
        <f>G28/G26</f>
        <v>0.019989629573561294</v>
      </c>
    </row>
    <row r="31" ht="12.75">
      <c r="B31" t="s">
        <v>9</v>
      </c>
    </row>
    <row r="32" spans="5:7" ht="12.75">
      <c r="E32" s="16" t="s">
        <v>81</v>
      </c>
      <c r="F32" t="s">
        <v>50</v>
      </c>
      <c r="G32" s="11">
        <f>G30*100</f>
        <v>1.9989629573561294</v>
      </c>
    </row>
    <row r="33" spans="1:4" ht="12.75">
      <c r="A33" s="16" t="s">
        <v>71</v>
      </c>
      <c r="B33" t="s">
        <v>10</v>
      </c>
      <c r="C33" s="9">
        <f>C28-C30</f>
        <v>-48974.25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54</v>
      </c>
      <c r="C36" s="20">
        <f>G32</f>
        <v>1.9989629573561294</v>
      </c>
      <c r="D36" s="19" t="s">
        <v>55</v>
      </c>
      <c r="F36" s="19"/>
      <c r="G36" s="21">
        <f>C3+92</f>
        <v>44897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53</v>
      </c>
      <c r="C38" s="31" t="s">
        <v>84</v>
      </c>
      <c r="D38" s="48">
        <f>DATA!$D$13</f>
        <v>44896</v>
      </c>
      <c r="E38" s="19"/>
      <c r="F38" s="19" t="s">
        <v>122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44805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289616629</v>
      </c>
      <c r="C9" s="2">
        <f>DATA!C16</f>
        <v>276736032</v>
      </c>
      <c r="D9" s="2">
        <f>DATA!C17</f>
        <v>9792</v>
      </c>
      <c r="E9" s="2">
        <f>B9-C9-D9</f>
        <v>12870805</v>
      </c>
    </row>
    <row r="10" spans="1:5" ht="12.75">
      <c r="A10" t="s">
        <v>27</v>
      </c>
      <c r="B10" s="2">
        <f>DATA!P8</f>
        <v>18137162</v>
      </c>
      <c r="C10" s="2">
        <f>DATA!P11</f>
        <v>17233911</v>
      </c>
      <c r="D10" s="2">
        <f>DATA!P10</f>
        <v>808</v>
      </c>
      <c r="E10" s="2">
        <f>B10-C10-D10</f>
        <v>902443</v>
      </c>
    </row>
    <row r="11" spans="1:5" ht="12.75">
      <c r="A11" t="s">
        <v>28</v>
      </c>
      <c r="B11" s="2">
        <f>DATA!D8</f>
        <v>22236409</v>
      </c>
      <c r="C11" s="2">
        <f>DATA!D11</f>
        <v>21384262</v>
      </c>
      <c r="D11" s="2">
        <f>DATA!D10</f>
        <v>765</v>
      </c>
      <c r="E11" s="2">
        <f>B11-C11-D11</f>
        <v>851382</v>
      </c>
    </row>
    <row r="12" spans="1:5" ht="12.75">
      <c r="A12" t="s">
        <v>29</v>
      </c>
      <c r="B12" s="2">
        <f>B9-B10+B11</f>
        <v>293715876</v>
      </c>
      <c r="C12" s="2">
        <f>C9-C10+C11</f>
        <v>280886383</v>
      </c>
      <c r="D12" s="2">
        <f>D9-D10+D11</f>
        <v>9749</v>
      </c>
      <c r="E12" s="2">
        <f>B12-C12-D12</f>
        <v>12819744</v>
      </c>
    </row>
    <row r="15" spans="1:2" ht="12.75">
      <c r="A15" t="s">
        <v>30</v>
      </c>
      <c r="B15" s="2">
        <f>E12</f>
        <v>12819744</v>
      </c>
    </row>
    <row r="16" ht="12.75">
      <c r="A16" t="s">
        <v>31</v>
      </c>
    </row>
    <row r="17" spans="1:2" ht="12.75">
      <c r="A17" t="s">
        <v>32</v>
      </c>
      <c r="B17" s="2">
        <f>B12</f>
        <v>293715876</v>
      </c>
    </row>
    <row r="20" spans="1:2" ht="12.75">
      <c r="A20" t="s">
        <v>33</v>
      </c>
      <c r="B20" s="3">
        <f>B15/B17</f>
        <v>0.04364675200601005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63" customWidth="1"/>
  </cols>
  <sheetData>
    <row r="1" spans="1:229" ht="12.75">
      <c r="A1" s="17" t="s">
        <v>112</v>
      </c>
      <c r="B1" s="18">
        <f>D1</f>
        <v>44805</v>
      </c>
      <c r="C1" s="37"/>
      <c r="D1" s="18">
        <v>44805</v>
      </c>
      <c r="E1" s="18">
        <v>44774</v>
      </c>
      <c r="F1" s="18">
        <v>44743</v>
      </c>
      <c r="G1" s="18">
        <v>44713</v>
      </c>
      <c r="H1" s="18">
        <v>44682</v>
      </c>
      <c r="I1" s="18">
        <v>44652</v>
      </c>
      <c r="J1" s="18">
        <v>44621</v>
      </c>
      <c r="K1" s="18">
        <v>44593</v>
      </c>
      <c r="L1" s="18">
        <v>44562</v>
      </c>
      <c r="M1" s="18">
        <v>44531</v>
      </c>
      <c r="N1" s="18">
        <v>44501</v>
      </c>
      <c r="O1" s="18">
        <v>44470</v>
      </c>
      <c r="P1" s="18">
        <v>44440</v>
      </c>
      <c r="Q1" s="18">
        <v>44409</v>
      </c>
      <c r="R1" s="18">
        <v>44378</v>
      </c>
      <c r="S1" s="18">
        <v>44348</v>
      </c>
      <c r="T1" s="18">
        <v>44317</v>
      </c>
      <c r="U1" s="18">
        <v>44287</v>
      </c>
      <c r="V1" s="18">
        <v>44256</v>
      </c>
      <c r="W1" s="18">
        <v>44228</v>
      </c>
      <c r="X1" s="18">
        <v>44197</v>
      </c>
      <c r="Y1" s="18">
        <v>44166</v>
      </c>
      <c r="Z1" s="18">
        <v>44136</v>
      </c>
      <c r="AA1" s="18">
        <v>44105</v>
      </c>
      <c r="AB1" s="18">
        <v>44075</v>
      </c>
      <c r="AC1" s="18">
        <v>44044</v>
      </c>
      <c r="AD1" s="18">
        <v>44013</v>
      </c>
      <c r="AE1" s="18">
        <v>43983</v>
      </c>
      <c r="AF1" s="18">
        <v>43952</v>
      </c>
      <c r="AG1" s="18">
        <v>43922</v>
      </c>
      <c r="AH1" s="18">
        <v>43891</v>
      </c>
      <c r="AI1" s="18">
        <v>43862</v>
      </c>
      <c r="AJ1" s="18">
        <v>43831</v>
      </c>
      <c r="AK1" s="18">
        <v>43800</v>
      </c>
      <c r="AL1" s="18">
        <v>43770</v>
      </c>
      <c r="AM1" s="18">
        <v>43739</v>
      </c>
      <c r="AN1" s="18">
        <v>43709</v>
      </c>
      <c r="AO1" s="18">
        <v>43678</v>
      </c>
      <c r="AP1" s="18">
        <v>43647</v>
      </c>
      <c r="AQ1" s="18">
        <v>43617</v>
      </c>
      <c r="AR1" s="18">
        <v>43586</v>
      </c>
      <c r="AS1" s="18">
        <v>43556</v>
      </c>
      <c r="AT1" s="18">
        <v>43525</v>
      </c>
      <c r="AU1" s="18">
        <v>43497</v>
      </c>
      <c r="AV1" s="18">
        <v>43466</v>
      </c>
      <c r="AW1" s="18">
        <v>43435</v>
      </c>
      <c r="AX1" s="18">
        <v>43405</v>
      </c>
      <c r="AY1" s="18">
        <v>43374</v>
      </c>
      <c r="AZ1" s="18">
        <v>43344</v>
      </c>
      <c r="BA1" s="18">
        <v>43313</v>
      </c>
      <c r="BB1" s="18">
        <v>43282</v>
      </c>
      <c r="BC1" s="18">
        <v>43252</v>
      </c>
      <c r="BD1" s="18">
        <v>43221</v>
      </c>
      <c r="BE1" s="18">
        <v>43191</v>
      </c>
      <c r="BF1" s="18">
        <v>43160</v>
      </c>
      <c r="BG1" s="18">
        <v>43132</v>
      </c>
      <c r="BH1" s="18">
        <v>43101</v>
      </c>
      <c r="BI1" s="18">
        <v>43617</v>
      </c>
      <c r="BJ1" s="18">
        <v>43586</v>
      </c>
      <c r="BK1" s="18">
        <v>43556</v>
      </c>
      <c r="BL1" s="18">
        <v>43525</v>
      </c>
      <c r="BM1" s="18">
        <v>43497</v>
      </c>
      <c r="BN1" s="18">
        <v>43466</v>
      </c>
      <c r="BO1" s="18">
        <v>43435</v>
      </c>
      <c r="BP1" s="18">
        <v>43405</v>
      </c>
      <c r="BQ1" s="18">
        <v>43374</v>
      </c>
      <c r="BR1" s="18">
        <v>43344</v>
      </c>
      <c r="BS1" s="18">
        <v>43313</v>
      </c>
      <c r="BT1" s="18">
        <v>43282</v>
      </c>
      <c r="BU1" s="18">
        <v>43252</v>
      </c>
      <c r="BV1" s="18">
        <v>43221</v>
      </c>
      <c r="BW1" s="18">
        <v>43191</v>
      </c>
      <c r="BX1" s="18">
        <v>43160</v>
      </c>
      <c r="BY1" s="18">
        <v>43132</v>
      </c>
      <c r="BZ1" s="18">
        <v>43101</v>
      </c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72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51</v>
      </c>
      <c r="B2" s="1">
        <f>B1+65</f>
        <v>44870</v>
      </c>
      <c r="C2" s="37"/>
      <c r="D2" s="46">
        <v>0.043157</v>
      </c>
      <c r="E2" s="46">
        <v>0.046096</v>
      </c>
      <c r="F2" s="46">
        <v>0.027157</v>
      </c>
      <c r="G2" s="46">
        <v>-0.000558</v>
      </c>
      <c r="H2" s="46">
        <v>-0.011674</v>
      </c>
      <c r="I2" s="46">
        <v>-0.001257</v>
      </c>
      <c r="J2" s="46">
        <v>0.017108</v>
      </c>
      <c r="K2" s="46">
        <v>0.025298</v>
      </c>
      <c r="L2" s="46">
        <v>0.019854</v>
      </c>
      <c r="M2" s="46">
        <v>0.008872</v>
      </c>
      <c r="N2" s="46">
        <v>-0.009126</v>
      </c>
      <c r="O2" s="46">
        <v>-0.000853</v>
      </c>
      <c r="P2" s="46">
        <v>0.025538</v>
      </c>
      <c r="Q2" s="46">
        <v>0.02663</v>
      </c>
      <c r="R2" s="46">
        <v>0.006368</v>
      </c>
      <c r="S2" s="46">
        <v>-0.023867</v>
      </c>
      <c r="T2" s="46">
        <v>-0.036832</v>
      </c>
      <c r="U2" s="46">
        <v>-0.016709</v>
      </c>
      <c r="V2" s="46">
        <v>0.010955</v>
      </c>
      <c r="W2" s="46">
        <v>0.022199</v>
      </c>
      <c r="X2" s="46">
        <v>0.015547</v>
      </c>
      <c r="Y2" s="46">
        <v>-0.00487</v>
      </c>
      <c r="Z2" s="46">
        <v>-0.026029</v>
      </c>
      <c r="AA2" s="46">
        <v>-0.0279</v>
      </c>
      <c r="AB2" s="46">
        <v>-0.005232</v>
      </c>
      <c r="AC2" s="46">
        <v>0.013839</v>
      </c>
      <c r="AD2" s="46">
        <v>0.013893</v>
      </c>
      <c r="AE2" s="46">
        <v>-0.001432</v>
      </c>
      <c r="AF2" s="46">
        <v>-0.027055</v>
      </c>
      <c r="AG2" s="46">
        <v>-0.035235</v>
      </c>
      <c r="AH2" s="46">
        <v>-0.019556</v>
      </c>
      <c r="AI2" s="46">
        <v>0.002763</v>
      </c>
      <c r="AJ2" s="46">
        <v>0.012792</v>
      </c>
      <c r="AK2" s="46">
        <v>0.004651</v>
      </c>
      <c r="AL2" s="46">
        <v>-0.012867</v>
      </c>
      <c r="AM2" s="46">
        <v>-0.019909</v>
      </c>
      <c r="AN2" s="46">
        <v>-0.012743</v>
      </c>
      <c r="AO2" s="46">
        <v>-0.00076</v>
      </c>
      <c r="AP2" s="46">
        <v>0.004998</v>
      </c>
      <c r="AQ2" s="46">
        <v>-0.001175</v>
      </c>
      <c r="AR2" s="46">
        <v>-0.011421</v>
      </c>
      <c r="AS2" s="46">
        <v>-0.016436</v>
      </c>
      <c r="AT2" s="46">
        <v>-0.008967</v>
      </c>
      <c r="AU2" s="46">
        <v>0.001253</v>
      </c>
      <c r="AV2" s="46">
        <v>0.005961</v>
      </c>
      <c r="AW2" s="46">
        <v>0.003506</v>
      </c>
      <c r="AX2" s="46">
        <v>-0.008302</v>
      </c>
      <c r="AY2" s="46">
        <v>-0.011874</v>
      </c>
      <c r="AZ2" s="46">
        <v>-0.007023</v>
      </c>
      <c r="BA2" s="46">
        <v>0.000458</v>
      </c>
      <c r="BB2" s="46">
        <v>0.002181</v>
      </c>
      <c r="BC2" s="46">
        <v>-0.003894</v>
      </c>
      <c r="BD2" s="46">
        <v>-0.014245</v>
      </c>
      <c r="BE2" s="46">
        <v>-0.011216</v>
      </c>
      <c r="BF2" s="46">
        <v>0.00085</v>
      </c>
      <c r="BG2" s="46">
        <v>0.007926</v>
      </c>
      <c r="BH2" s="46">
        <v>0.004874</v>
      </c>
      <c r="BI2" s="46">
        <v>-0.001175</v>
      </c>
      <c r="BJ2" s="46">
        <v>-0.011421</v>
      </c>
      <c r="BK2" s="46">
        <v>-0.016436</v>
      </c>
      <c r="BL2" s="46">
        <v>-0.008967</v>
      </c>
      <c r="BM2" s="46">
        <v>0.001253</v>
      </c>
      <c r="BN2" s="46">
        <v>0.005961</v>
      </c>
      <c r="BO2" s="46">
        <v>0.003506</v>
      </c>
      <c r="BP2" s="46">
        <v>-0.008302</v>
      </c>
      <c r="BQ2" s="46">
        <v>-0.011874</v>
      </c>
      <c r="BR2" s="46">
        <v>-0.007023</v>
      </c>
      <c r="BS2" s="46">
        <v>0.000458</v>
      </c>
      <c r="BT2" s="46">
        <v>0.002181</v>
      </c>
      <c r="BU2" s="46">
        <v>-0.003894</v>
      </c>
      <c r="BV2" s="46">
        <v>-0.014245</v>
      </c>
      <c r="BW2" s="46">
        <v>-0.011216</v>
      </c>
      <c r="BX2" s="46">
        <v>0.00085</v>
      </c>
      <c r="BY2" s="46">
        <v>0.007926</v>
      </c>
      <c r="BZ2" s="46">
        <v>0.004874</v>
      </c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78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52</v>
      </c>
      <c r="B3" s="1">
        <f>B1+65</f>
        <v>44870</v>
      </c>
      <c r="C3" s="37"/>
      <c r="D3" s="41">
        <v>917008</v>
      </c>
      <c r="E3" s="41">
        <v>1085483</v>
      </c>
      <c r="F3" s="41">
        <v>689017</v>
      </c>
      <c r="G3" s="41">
        <v>-13149</v>
      </c>
      <c r="H3" s="41">
        <v>-249207</v>
      </c>
      <c r="I3" s="41">
        <v>-27050</v>
      </c>
      <c r="J3" s="41">
        <v>413398</v>
      </c>
      <c r="K3" s="41">
        <v>676022</v>
      </c>
      <c r="L3" s="41">
        <v>652267</v>
      </c>
      <c r="M3" s="41">
        <v>193744</v>
      </c>
      <c r="N3" s="41">
        <v>-191869</v>
      </c>
      <c r="O3" s="41">
        <v>-14265</v>
      </c>
      <c r="P3" s="41">
        <v>440424</v>
      </c>
      <c r="Q3" s="41">
        <v>590205</v>
      </c>
      <c r="R3" s="41">
        <v>137257</v>
      </c>
      <c r="S3" s="41">
        <v>-462034</v>
      </c>
      <c r="T3" s="41">
        <v>-623088</v>
      </c>
      <c r="U3" s="41">
        <v>-292341</v>
      </c>
      <c r="V3" s="41">
        <v>218209</v>
      </c>
      <c r="W3" s="41">
        <v>481094</v>
      </c>
      <c r="X3" s="41">
        <v>415965</v>
      </c>
      <c r="Y3" s="41">
        <v>-125372</v>
      </c>
      <c r="Z3" s="41">
        <v>-493751</v>
      </c>
      <c r="AA3" s="41">
        <v>-455277</v>
      </c>
      <c r="AB3" s="41">
        <v>-89755</v>
      </c>
      <c r="AC3" s="41">
        <v>296997</v>
      </c>
      <c r="AD3" s="41">
        <v>331377</v>
      </c>
      <c r="AE3" s="41">
        <v>-26737</v>
      </c>
      <c r="AF3" s="41">
        <v>-471166</v>
      </c>
      <c r="AG3" s="41">
        <v>-590318</v>
      </c>
      <c r="AH3" s="41">
        <v>-366193</v>
      </c>
      <c r="AI3" s="41">
        <v>62155</v>
      </c>
      <c r="AJ3" s="41">
        <v>299718</v>
      </c>
      <c r="AK3" s="41">
        <v>110375</v>
      </c>
      <c r="AL3" s="41">
        <v>-279994</v>
      </c>
      <c r="AM3" s="41">
        <v>-332098</v>
      </c>
      <c r="AN3" s="41">
        <v>-242142</v>
      </c>
      <c r="AO3" s="41">
        <v>-16225</v>
      </c>
      <c r="AP3" s="41">
        <v>114676</v>
      </c>
      <c r="AQ3" s="41">
        <v>21369</v>
      </c>
      <c r="AR3" s="41">
        <v>-195193</v>
      </c>
      <c r="AS3" s="41">
        <v>-258740</v>
      </c>
      <c r="AT3" s="41">
        <v>-197244</v>
      </c>
      <c r="AU3" s="41">
        <v>26174</v>
      </c>
      <c r="AV3" s="41">
        <v>159738</v>
      </c>
      <c r="AW3" s="41">
        <v>84927</v>
      </c>
      <c r="AX3" s="41">
        <v>-180315</v>
      </c>
      <c r="AY3" s="41">
        <v>-220316</v>
      </c>
      <c r="AZ3" s="41">
        <v>-138462</v>
      </c>
      <c r="BA3" s="41">
        <v>9322</v>
      </c>
      <c r="BB3" s="41">
        <v>45726</v>
      </c>
      <c r="BC3" s="41">
        <v>-74450</v>
      </c>
      <c r="BD3" s="41">
        <v>-254573</v>
      </c>
      <c r="BE3" s="41">
        <v>-196013</v>
      </c>
      <c r="BF3" s="41">
        <v>18161</v>
      </c>
      <c r="BG3" s="41">
        <v>152744</v>
      </c>
      <c r="BH3" s="41">
        <v>136726</v>
      </c>
      <c r="BI3" s="41">
        <v>21369</v>
      </c>
      <c r="BJ3" s="41">
        <v>-195193</v>
      </c>
      <c r="BK3" s="41">
        <v>-258740</v>
      </c>
      <c r="BL3" s="41">
        <v>-197244</v>
      </c>
      <c r="BM3" s="41">
        <v>26174</v>
      </c>
      <c r="BN3" s="41">
        <v>159738</v>
      </c>
      <c r="BO3" s="41">
        <v>84927</v>
      </c>
      <c r="BP3" s="41">
        <v>-180315</v>
      </c>
      <c r="BQ3" s="41">
        <v>-220316</v>
      </c>
      <c r="BR3" s="41">
        <v>-138462</v>
      </c>
      <c r="BS3" s="41">
        <v>9322</v>
      </c>
      <c r="BT3" s="41">
        <v>45726</v>
      </c>
      <c r="BU3" s="41">
        <v>-74450</v>
      </c>
      <c r="BV3" s="41">
        <v>-254573</v>
      </c>
      <c r="BW3" s="41">
        <v>-196013</v>
      </c>
      <c r="BX3" s="41">
        <v>18161</v>
      </c>
      <c r="BY3" s="41">
        <v>152744</v>
      </c>
      <c r="BZ3" s="41">
        <v>136726</v>
      </c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79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44805</v>
      </c>
      <c r="C4" s="37"/>
      <c r="D4" s="41">
        <v>21388963</v>
      </c>
      <c r="E4" s="41">
        <v>23610101</v>
      </c>
      <c r="F4" s="41">
        <v>25456878</v>
      </c>
      <c r="G4" s="41">
        <v>23698740</v>
      </c>
      <c r="H4" s="41">
        <v>21482664</v>
      </c>
      <c r="I4" s="41">
        <v>21758036</v>
      </c>
      <c r="J4" s="41">
        <v>24324671</v>
      </c>
      <c r="K4" s="41">
        <v>26890137</v>
      </c>
      <c r="L4" s="41">
        <v>32784669</v>
      </c>
      <c r="M4" s="41">
        <v>21900854</v>
      </c>
      <c r="N4" s="41">
        <v>21007023</v>
      </c>
      <c r="O4" s="41">
        <v>16652003</v>
      </c>
      <c r="P4" s="41">
        <v>17234719</v>
      </c>
      <c r="Q4" s="41">
        <v>22160909</v>
      </c>
      <c r="R4" s="41">
        <v>21627107</v>
      </c>
      <c r="S4" s="41">
        <v>19382060</v>
      </c>
      <c r="T4" s="41">
        <v>16835514</v>
      </c>
      <c r="U4" s="41">
        <v>17633739</v>
      </c>
      <c r="V4" s="41">
        <v>19889461</v>
      </c>
      <c r="W4" s="41">
        <v>21980775</v>
      </c>
      <c r="X4" s="41">
        <v>27504431</v>
      </c>
      <c r="Y4" s="41">
        <v>24967775</v>
      </c>
      <c r="Z4" s="41">
        <v>18986159</v>
      </c>
      <c r="AA4" s="41">
        <v>16273861</v>
      </c>
      <c r="AB4" s="41">
        <v>17186589</v>
      </c>
      <c r="AC4" s="41">
        <v>21406581</v>
      </c>
      <c r="AD4" s="41">
        <v>24072170</v>
      </c>
      <c r="AE4" s="41">
        <v>18742313</v>
      </c>
      <c r="AF4" s="41">
        <v>17349688</v>
      </c>
      <c r="AG4" s="41">
        <v>16729347</v>
      </c>
      <c r="AH4" s="41">
        <v>18545757</v>
      </c>
      <c r="AI4" s="41">
        <v>22401165</v>
      </c>
      <c r="AJ4" s="41">
        <v>23609528</v>
      </c>
      <c r="AK4" s="41">
        <v>23718284</v>
      </c>
      <c r="AL4" s="41">
        <v>21557557</v>
      </c>
      <c r="AM4" s="41">
        <v>16860868</v>
      </c>
      <c r="AN4" s="41">
        <v>18905708</v>
      </c>
      <c r="AO4" s="41">
        <v>21542692</v>
      </c>
      <c r="AP4" s="41">
        <v>23053046</v>
      </c>
      <c r="AQ4" s="41">
        <v>18025563</v>
      </c>
      <c r="AR4" s="41">
        <v>17620192</v>
      </c>
      <c r="AS4" s="41">
        <v>15518101</v>
      </c>
      <c r="AT4" s="41">
        <v>22784211</v>
      </c>
      <c r="AU4" s="41">
        <v>20708694</v>
      </c>
      <c r="AV4" s="41">
        <v>26326425</v>
      </c>
      <c r="AW4" s="41">
        <v>24213307</v>
      </c>
      <c r="AX4" s="41">
        <v>21711721</v>
      </c>
      <c r="AY4" s="41">
        <v>18198055</v>
      </c>
      <c r="AZ4" s="41">
        <v>18840365</v>
      </c>
      <c r="BA4" s="41">
        <v>21380610</v>
      </c>
      <c r="BB4" s="41">
        <v>22176512</v>
      </c>
      <c r="BC4" s="41">
        <v>19729755</v>
      </c>
      <c r="BD4" s="41">
        <v>18673662</v>
      </c>
      <c r="BE4" s="41">
        <v>18194974</v>
      </c>
      <c r="BF4" s="41">
        <v>22643307</v>
      </c>
      <c r="BG4" s="41">
        <v>20406260</v>
      </c>
      <c r="BH4" s="41">
        <v>29894070</v>
      </c>
      <c r="BI4" s="41">
        <v>18025563</v>
      </c>
      <c r="BJ4" s="41">
        <v>17620192</v>
      </c>
      <c r="BK4" s="41">
        <v>15518101</v>
      </c>
      <c r="BL4" s="41">
        <v>22784211</v>
      </c>
      <c r="BM4" s="41">
        <v>20708694</v>
      </c>
      <c r="BN4" s="41">
        <v>26326425</v>
      </c>
      <c r="BO4" s="41">
        <v>24213307</v>
      </c>
      <c r="BP4" s="41">
        <v>21711721</v>
      </c>
      <c r="BQ4" s="41">
        <v>18198055</v>
      </c>
      <c r="BR4" s="41">
        <v>18840365</v>
      </c>
      <c r="BS4" s="41">
        <v>21380610</v>
      </c>
      <c r="BT4" s="41">
        <v>22176512</v>
      </c>
      <c r="BU4" s="41">
        <v>19729755</v>
      </c>
      <c r="BV4" s="41">
        <v>18673662</v>
      </c>
      <c r="BW4" s="41">
        <v>18194974</v>
      </c>
      <c r="BX4" s="41">
        <v>22643307</v>
      </c>
      <c r="BY4" s="41">
        <v>20406260</v>
      </c>
      <c r="BZ4" s="41">
        <v>29894070</v>
      </c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67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44805</v>
      </c>
      <c r="C5" s="37"/>
      <c r="D5" s="41">
        <v>-3936</v>
      </c>
      <c r="E5" s="41">
        <v>-14036</v>
      </c>
      <c r="F5" s="41">
        <v>-4313</v>
      </c>
      <c r="G5" s="41">
        <v>-368</v>
      </c>
      <c r="H5" s="41">
        <v>-347</v>
      </c>
      <c r="I5" s="41">
        <v>-47333</v>
      </c>
      <c r="J5" s="41">
        <v>-2676</v>
      </c>
      <c r="K5" s="41">
        <v>30</v>
      </c>
      <c r="L5" s="41">
        <v>-2010</v>
      </c>
      <c r="M5" s="41">
        <v>9536</v>
      </c>
      <c r="N5" s="41">
        <v>8885</v>
      </c>
      <c r="O5" s="41">
        <v>-2039</v>
      </c>
      <c r="P5" s="41">
        <v>0</v>
      </c>
      <c r="Q5" s="41">
        <v>-21683</v>
      </c>
      <c r="R5" s="41">
        <v>-1700</v>
      </c>
      <c r="S5" s="41">
        <v>-124</v>
      </c>
      <c r="T5" s="41">
        <v>-24</v>
      </c>
      <c r="U5" s="41">
        <v>-99161</v>
      </c>
      <c r="V5" s="41">
        <v>-2608</v>
      </c>
      <c r="W5" s="41">
        <v>-93600</v>
      </c>
      <c r="X5" s="41">
        <v>-1638</v>
      </c>
      <c r="Y5" s="41">
        <v>-4527</v>
      </c>
      <c r="Z5" s="41">
        <v>-75</v>
      </c>
      <c r="AA5" s="41">
        <v>0</v>
      </c>
      <c r="AB5" s="41">
        <v>-139</v>
      </c>
      <c r="AC5" s="41">
        <v>-1386</v>
      </c>
      <c r="AD5" s="41">
        <v>48401</v>
      </c>
      <c r="AE5" s="41">
        <v>-6867</v>
      </c>
      <c r="AF5" s="41">
        <v>21320</v>
      </c>
      <c r="AG5" s="41">
        <v>-2830</v>
      </c>
      <c r="AH5" s="41">
        <v>-539</v>
      </c>
      <c r="AI5" s="41">
        <v>515</v>
      </c>
      <c r="AJ5" s="41">
        <v>-2235</v>
      </c>
      <c r="AK5" s="41">
        <v>-8984</v>
      </c>
      <c r="AL5" s="41">
        <v>75611</v>
      </c>
      <c r="AM5" s="41">
        <v>-5972</v>
      </c>
      <c r="AN5" s="41">
        <v>3884</v>
      </c>
      <c r="AO5" s="41">
        <v>-2492</v>
      </c>
      <c r="AP5" s="41">
        <v>-7820</v>
      </c>
      <c r="AQ5" s="41">
        <v>-355</v>
      </c>
      <c r="AR5" s="41">
        <v>-700</v>
      </c>
      <c r="AS5" s="41">
        <v>-663</v>
      </c>
      <c r="AT5" s="41">
        <v>-213116</v>
      </c>
      <c r="AU5" s="41">
        <v>-991</v>
      </c>
      <c r="AV5" s="41">
        <v>-302</v>
      </c>
      <c r="AW5" s="41">
        <v>1934</v>
      </c>
      <c r="AX5" s="41">
        <v>-3551</v>
      </c>
      <c r="AY5" s="41">
        <v>1072</v>
      </c>
      <c r="AZ5" s="41">
        <v>-63272</v>
      </c>
      <c r="BA5" s="41">
        <v>-100833</v>
      </c>
      <c r="BB5" s="41">
        <v>-5951</v>
      </c>
      <c r="BC5" s="41">
        <v>-6949</v>
      </c>
      <c r="BD5" s="41">
        <v>-804</v>
      </c>
      <c r="BE5" s="41">
        <v>-3694</v>
      </c>
      <c r="BF5" s="41">
        <v>9479</v>
      </c>
      <c r="BG5" s="41">
        <v>-2251</v>
      </c>
      <c r="BH5" s="41">
        <v>-3684</v>
      </c>
      <c r="BI5" s="41">
        <v>-355</v>
      </c>
      <c r="BJ5" s="41">
        <v>-700</v>
      </c>
      <c r="BK5" s="41">
        <v>-663</v>
      </c>
      <c r="BL5" s="41">
        <v>-213116</v>
      </c>
      <c r="BM5" s="41">
        <v>-991</v>
      </c>
      <c r="BN5" s="41">
        <v>-302</v>
      </c>
      <c r="BO5" s="41">
        <v>1934</v>
      </c>
      <c r="BP5" s="41">
        <v>-3551</v>
      </c>
      <c r="BQ5" s="41">
        <v>1072</v>
      </c>
      <c r="BR5" s="41">
        <v>-63272</v>
      </c>
      <c r="BS5" s="41">
        <v>-100833</v>
      </c>
      <c r="BT5" s="41">
        <v>-5951</v>
      </c>
      <c r="BU5" s="41">
        <v>-6949</v>
      </c>
      <c r="BV5" s="41">
        <v>-804</v>
      </c>
      <c r="BW5" s="41">
        <v>-3694</v>
      </c>
      <c r="BX5" s="41">
        <v>9479</v>
      </c>
      <c r="BY5" s="41">
        <v>-2251</v>
      </c>
      <c r="BZ5" s="41">
        <v>-3684</v>
      </c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71"/>
      <c r="ER5" s="69"/>
      <c r="ES5" s="67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44805</v>
      </c>
      <c r="C6" s="37"/>
      <c r="D6" s="41">
        <v>965982.25</v>
      </c>
      <c r="E6" s="41">
        <v>606309.65</v>
      </c>
      <c r="F6" s="41">
        <v>-30036.06</v>
      </c>
      <c r="G6" s="41">
        <v>-264188.86</v>
      </c>
      <c r="H6" s="41">
        <v>-9463.44</v>
      </c>
      <c r="I6" s="41">
        <v>380497.78</v>
      </c>
      <c r="J6" s="41">
        <v>608351.47</v>
      </c>
      <c r="K6" s="41">
        <v>516784.58</v>
      </c>
      <c r="L6" s="41">
        <v>255343.38</v>
      </c>
      <c r="M6" s="41">
        <v>-187880.3</v>
      </c>
      <c r="N6" s="41">
        <v>18640.83</v>
      </c>
      <c r="O6" s="41">
        <v>426397.72</v>
      </c>
      <c r="P6" s="41">
        <v>438867.3</v>
      </c>
      <c r="Q6" s="41">
        <v>101352.8</v>
      </c>
      <c r="R6" s="41">
        <v>-534077.03</v>
      </c>
      <c r="S6" s="41">
        <v>-690599.73</v>
      </c>
      <c r="T6" s="41">
        <v>-255887.26</v>
      </c>
      <c r="U6" s="41">
        <v>205029.12</v>
      </c>
      <c r="V6" s="41">
        <v>433462.6</v>
      </c>
      <c r="W6" s="41">
        <v>307940.05</v>
      </c>
      <c r="X6" s="41">
        <v>-176509.21</v>
      </c>
      <c r="Y6" s="41">
        <v>-653453.49</v>
      </c>
      <c r="Z6" s="41">
        <v>-503035.2</v>
      </c>
      <c r="AA6" s="41">
        <v>-66604.67</v>
      </c>
      <c r="AB6" s="41">
        <v>237937.57</v>
      </c>
      <c r="AC6" s="41">
        <v>278913.11</v>
      </c>
      <c r="AD6" s="41">
        <v>-74005.09</v>
      </c>
      <c r="AE6" s="41">
        <v>-516599.79</v>
      </c>
      <c r="AF6" s="41">
        <v>-594605.88</v>
      </c>
      <c r="AG6" s="41">
        <v>-305843.14</v>
      </c>
      <c r="AH6" s="41">
        <v>62343.58</v>
      </c>
      <c r="AI6" s="41">
        <v>274731.33</v>
      </c>
      <c r="AJ6" s="41">
        <v>82903.08</v>
      </c>
      <c r="AK6" s="41">
        <v>-315550.02</v>
      </c>
      <c r="AL6" s="41">
        <v>-420143.23</v>
      </c>
      <c r="AM6" s="41">
        <v>-203239.42</v>
      </c>
      <c r="AN6" s="41">
        <v>-9275.89</v>
      </c>
      <c r="AO6" s="41">
        <v>103338</v>
      </c>
      <c r="AP6" s="41">
        <v>13072.26</v>
      </c>
      <c r="AQ6" s="41">
        <v>-210230.72</v>
      </c>
      <c r="AR6" s="41">
        <v>-283562.37</v>
      </c>
      <c r="AS6" s="41">
        <v>-131463.65</v>
      </c>
      <c r="AT6" s="41">
        <v>33743.25</v>
      </c>
      <c r="AU6" s="41">
        <v>120814.54</v>
      </c>
      <c r="AV6" s="41">
        <v>74853.12</v>
      </c>
      <c r="AW6" s="41">
        <v>-205650.88</v>
      </c>
      <c r="AX6" s="41">
        <v>-252187.64</v>
      </c>
      <c r="AY6" s="41">
        <v>-121617.91</v>
      </c>
      <c r="AZ6" s="41">
        <v>9964.85</v>
      </c>
      <c r="BA6" s="41">
        <v>40928.76</v>
      </c>
      <c r="BB6" s="41">
        <v>-96146.48</v>
      </c>
      <c r="BC6" s="41">
        <v>-278641.94</v>
      </c>
      <c r="BD6" s="41">
        <v>-199919.87</v>
      </c>
      <c r="BE6" s="41">
        <v>20782.21</v>
      </c>
      <c r="BF6" s="41">
        <v>176447.1</v>
      </c>
      <c r="BG6" s="41">
        <v>98325.15</v>
      </c>
      <c r="BH6" s="41">
        <v>95109.25</v>
      </c>
      <c r="BI6" s="41">
        <v>-210230.72</v>
      </c>
      <c r="BJ6" s="41">
        <v>-283562.37</v>
      </c>
      <c r="BK6" s="41">
        <v>-131463.65</v>
      </c>
      <c r="BL6" s="41">
        <v>33743.25</v>
      </c>
      <c r="BM6" s="41">
        <v>120814.54</v>
      </c>
      <c r="BN6" s="41">
        <v>74853.12</v>
      </c>
      <c r="BO6" s="41">
        <v>-205650.88</v>
      </c>
      <c r="BP6" s="41">
        <v>-252187.64</v>
      </c>
      <c r="BQ6" s="41">
        <v>-121617.91</v>
      </c>
      <c r="BR6" s="41">
        <v>9964.85</v>
      </c>
      <c r="BS6" s="41">
        <v>40928.76</v>
      </c>
      <c r="BT6" s="41">
        <v>-96146.48</v>
      </c>
      <c r="BU6" s="41">
        <v>-278641.94</v>
      </c>
      <c r="BV6" s="41">
        <v>-199919.87</v>
      </c>
      <c r="BW6" s="41">
        <v>20782.21</v>
      </c>
      <c r="BX6" s="41">
        <v>176447.1</v>
      </c>
      <c r="BY6" s="41">
        <v>98325.15</v>
      </c>
      <c r="BZ6" s="41">
        <v>95109.25</v>
      </c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67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44840</v>
      </c>
      <c r="C7" s="37"/>
      <c r="D7" s="41">
        <v>481848</v>
      </c>
      <c r="E7" s="41">
        <v>437835</v>
      </c>
      <c r="F7" s="41">
        <v>366430</v>
      </c>
      <c r="G7" s="41">
        <v>437977</v>
      </c>
      <c r="H7" s="41">
        <v>226595</v>
      </c>
      <c r="I7" s="41">
        <v>158341</v>
      </c>
      <c r="J7" s="41">
        <v>167903</v>
      </c>
      <c r="K7" s="41">
        <v>254161</v>
      </c>
      <c r="L7" s="41">
        <v>279098</v>
      </c>
      <c r="M7" s="41">
        <v>270643</v>
      </c>
      <c r="N7" s="41">
        <v>404254</v>
      </c>
      <c r="O7" s="41">
        <v>248794</v>
      </c>
      <c r="P7" s="41">
        <v>-15822</v>
      </c>
      <c r="Q7" s="41">
        <v>-48428</v>
      </c>
      <c r="R7" s="41">
        <v>-81129</v>
      </c>
      <c r="S7" s="41">
        <v>-91309</v>
      </c>
      <c r="T7" s="41">
        <v>-94833</v>
      </c>
      <c r="U7" s="41">
        <v>-125718</v>
      </c>
      <c r="V7" s="41">
        <v>-77087</v>
      </c>
      <c r="W7" s="41">
        <v>45055</v>
      </c>
      <c r="X7" s="41">
        <v>-111380</v>
      </c>
      <c r="Y7" s="41">
        <v>-112116</v>
      </c>
      <c r="Z7" s="41">
        <v>-134656</v>
      </c>
      <c r="AA7" s="41">
        <v>-105079</v>
      </c>
      <c r="AB7" s="41">
        <v>-127584</v>
      </c>
      <c r="AC7" s="41">
        <v>-107839</v>
      </c>
      <c r="AD7" s="41">
        <v>-108385</v>
      </c>
      <c r="AE7" s="41">
        <v>-158486</v>
      </c>
      <c r="AF7" s="41">
        <v>-150177</v>
      </c>
      <c r="AG7" s="41">
        <v>-186691</v>
      </c>
      <c r="AH7" s="41">
        <v>-161781</v>
      </c>
      <c r="AI7" s="41">
        <v>-153617</v>
      </c>
      <c r="AJ7" s="41">
        <v>-154660</v>
      </c>
      <c r="AK7" s="41">
        <v>-126207</v>
      </c>
      <c r="AL7" s="41">
        <v>-29774</v>
      </c>
      <c r="AM7" s="41">
        <v>-151135</v>
      </c>
      <c r="AN7" s="41">
        <v>-99232</v>
      </c>
      <c r="AO7" s="41">
        <v>-122579</v>
      </c>
      <c r="AP7" s="41">
        <v>-117829</v>
      </c>
      <c r="AQ7" s="41">
        <v>-116924</v>
      </c>
      <c r="AR7" s="41">
        <v>-67000</v>
      </c>
      <c r="AS7" s="41">
        <v>-67917</v>
      </c>
      <c r="AT7" s="41">
        <v>-27753</v>
      </c>
      <c r="AU7" s="41">
        <v>-102603</v>
      </c>
      <c r="AV7" s="41">
        <v>-58711</v>
      </c>
      <c r="AW7" s="41">
        <v>-130840</v>
      </c>
      <c r="AX7" s="41">
        <v>13054</v>
      </c>
      <c r="AY7" s="41">
        <v>-81617</v>
      </c>
      <c r="AZ7" s="41">
        <v>-71889</v>
      </c>
      <c r="BA7" s="41">
        <v>-106855</v>
      </c>
      <c r="BB7" s="41">
        <v>-132550</v>
      </c>
      <c r="BC7" s="41">
        <v>-158466</v>
      </c>
      <c r="BD7" s="41">
        <v>-19797</v>
      </c>
      <c r="BE7" s="41">
        <v>-37778</v>
      </c>
      <c r="BF7" s="41">
        <v>-37727</v>
      </c>
      <c r="BG7" s="41">
        <v>-36258</v>
      </c>
      <c r="BH7" s="41">
        <v>111127</v>
      </c>
      <c r="BI7" s="41">
        <v>-116924</v>
      </c>
      <c r="BJ7" s="41">
        <v>-67000</v>
      </c>
      <c r="BK7" s="41">
        <v>-67917</v>
      </c>
      <c r="BL7" s="41">
        <v>-27753</v>
      </c>
      <c r="BM7" s="41">
        <v>-102603</v>
      </c>
      <c r="BN7" s="41">
        <v>-58711</v>
      </c>
      <c r="BO7" s="41">
        <v>-130840</v>
      </c>
      <c r="BP7" s="41">
        <v>13054</v>
      </c>
      <c r="BQ7" s="41">
        <v>-81617</v>
      </c>
      <c r="BR7" s="41">
        <v>-71889</v>
      </c>
      <c r="BS7" s="41">
        <v>-106855</v>
      </c>
      <c r="BT7" s="41">
        <v>-132550</v>
      </c>
      <c r="BU7" s="41">
        <v>-158466</v>
      </c>
      <c r="BV7" s="41">
        <v>-19797</v>
      </c>
      <c r="BW7" s="41">
        <v>-37778</v>
      </c>
      <c r="BX7" s="41">
        <v>-37727</v>
      </c>
      <c r="BY7" s="41">
        <v>-36258</v>
      </c>
      <c r="BZ7" s="41">
        <v>111127</v>
      </c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67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121</v>
      </c>
      <c r="B8" s="1">
        <f>$B$1</f>
        <v>44805</v>
      </c>
      <c r="C8" s="37"/>
      <c r="D8" s="41">
        <v>22236409</v>
      </c>
      <c r="E8" s="41">
        <v>24658842</v>
      </c>
      <c r="F8" s="41">
        <v>26576288</v>
      </c>
      <c r="G8" s="41">
        <v>24683475</v>
      </c>
      <c r="H8" s="41">
        <v>22396153</v>
      </c>
      <c r="I8" s="41">
        <v>22598151</v>
      </c>
      <c r="J8" s="41">
        <v>25390587</v>
      </c>
      <c r="K8" s="41">
        <v>28078282</v>
      </c>
      <c r="L8" s="41">
        <v>34433087</v>
      </c>
      <c r="M8" s="41">
        <v>22969033</v>
      </c>
      <c r="N8" s="41">
        <v>22115024</v>
      </c>
      <c r="O8" s="41">
        <v>17580545</v>
      </c>
      <c r="P8" s="41">
        <v>18137162</v>
      </c>
      <c r="Q8" s="41">
        <v>23312754</v>
      </c>
      <c r="R8" s="41">
        <v>22657151</v>
      </c>
      <c r="S8" s="41">
        <v>20350380</v>
      </c>
      <c r="T8" s="41">
        <v>17782133</v>
      </c>
      <c r="U8" s="41">
        <v>18397548</v>
      </c>
      <c r="V8" s="41">
        <v>20955667</v>
      </c>
      <c r="W8" s="41">
        <v>22823987</v>
      </c>
      <c r="X8" s="41">
        <v>28241275</v>
      </c>
      <c r="Y8" s="41">
        <v>27093493</v>
      </c>
      <c r="Z8" s="41">
        <v>19976654</v>
      </c>
      <c r="AA8" s="41">
        <v>17171551</v>
      </c>
      <c r="AB8" s="41">
        <v>18063124</v>
      </c>
      <c r="AC8" s="41">
        <v>22580088</v>
      </c>
      <c r="AD8" s="41">
        <v>25116926</v>
      </c>
      <c r="AE8" s="41">
        <v>19682363</v>
      </c>
      <c r="AF8" s="41">
        <v>18320902</v>
      </c>
      <c r="AG8" s="41">
        <v>17642407</v>
      </c>
      <c r="AH8" s="41">
        <v>19669278</v>
      </c>
      <c r="AI8" s="41">
        <v>23648287</v>
      </c>
      <c r="AJ8" s="41">
        <v>24698060</v>
      </c>
      <c r="AK8" s="41">
        <v>25021588</v>
      </c>
      <c r="AL8" s="41">
        <v>22933949</v>
      </c>
      <c r="AM8" s="41">
        <v>17594225</v>
      </c>
      <c r="AN8" s="41">
        <v>20029147</v>
      </c>
      <c r="AO8" s="41">
        <v>22529552</v>
      </c>
      <c r="AP8" s="41">
        <v>24207847</v>
      </c>
      <c r="AQ8" s="41">
        <v>19198186</v>
      </c>
      <c r="AR8" s="41">
        <v>18062707</v>
      </c>
      <c r="AS8" s="41">
        <v>16619125</v>
      </c>
      <c r="AT8" s="41">
        <v>23265758</v>
      </c>
      <c r="AU8" s="41">
        <v>22071790</v>
      </c>
      <c r="AV8" s="41">
        <v>28258930</v>
      </c>
      <c r="AW8" s="41">
        <v>25599491</v>
      </c>
      <c r="AX8" s="41">
        <v>22926383</v>
      </c>
      <c r="AY8" s="41">
        <v>19221824</v>
      </c>
      <c r="AZ8" s="41">
        <v>19714881</v>
      </c>
      <c r="BA8" s="41">
        <v>22466204</v>
      </c>
      <c r="BB8" s="41">
        <v>23303579</v>
      </c>
      <c r="BC8" s="41">
        <v>21059385</v>
      </c>
      <c r="BD8" s="41">
        <v>19574226</v>
      </c>
      <c r="BE8" s="41">
        <v>19151173</v>
      </c>
      <c r="BF8" s="41">
        <v>23854523</v>
      </c>
      <c r="BG8" s="41">
        <v>21453194</v>
      </c>
      <c r="BH8" s="41">
        <v>31502457</v>
      </c>
      <c r="BI8" s="41">
        <v>19198186</v>
      </c>
      <c r="BJ8" s="41">
        <v>18062707</v>
      </c>
      <c r="BK8" s="41">
        <v>16619125</v>
      </c>
      <c r="BL8" s="41">
        <v>23265758</v>
      </c>
      <c r="BM8" s="41">
        <v>22071790</v>
      </c>
      <c r="BN8" s="41">
        <v>28258930</v>
      </c>
      <c r="BO8" s="41">
        <v>25599491</v>
      </c>
      <c r="BP8" s="41">
        <v>22926383</v>
      </c>
      <c r="BQ8" s="41">
        <v>19221824</v>
      </c>
      <c r="BR8" s="41">
        <v>19714881</v>
      </c>
      <c r="BS8" s="41">
        <v>22466204</v>
      </c>
      <c r="BT8" s="41">
        <v>23303579</v>
      </c>
      <c r="BU8" s="41">
        <v>21059385</v>
      </c>
      <c r="BV8" s="41">
        <v>19574226</v>
      </c>
      <c r="BW8" s="41">
        <v>19151173</v>
      </c>
      <c r="BX8" s="41">
        <v>23854523</v>
      </c>
      <c r="BY8" s="41">
        <v>21453194</v>
      </c>
      <c r="BZ8" s="41">
        <v>31502457</v>
      </c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86</v>
      </c>
      <c r="B9" s="1">
        <f>$B$1</f>
        <v>44805</v>
      </c>
      <c r="C9" s="37"/>
      <c r="D9" s="41">
        <v>21385027</v>
      </c>
      <c r="E9" s="41">
        <v>23596065</v>
      </c>
      <c r="F9" s="41">
        <v>25452565</v>
      </c>
      <c r="G9" s="41">
        <v>23698372</v>
      </c>
      <c r="H9" s="41">
        <v>21482317</v>
      </c>
      <c r="I9" s="41">
        <v>21710703</v>
      </c>
      <c r="J9" s="41">
        <v>24321995</v>
      </c>
      <c r="K9" s="41">
        <v>26890167</v>
      </c>
      <c r="L9" s="41">
        <v>32782659</v>
      </c>
      <c r="M9" s="41">
        <v>21910390</v>
      </c>
      <c r="N9" s="41">
        <v>21015908</v>
      </c>
      <c r="O9" s="41">
        <v>16649964</v>
      </c>
      <c r="P9" s="41">
        <v>17234719</v>
      </c>
      <c r="Q9" s="41">
        <v>22139226</v>
      </c>
      <c r="R9" s="41">
        <v>21625407</v>
      </c>
      <c r="S9" s="41">
        <v>19381936</v>
      </c>
      <c r="T9" s="41">
        <v>16835490</v>
      </c>
      <c r="U9" s="41">
        <v>17534578</v>
      </c>
      <c r="V9" s="41">
        <v>19886853</v>
      </c>
      <c r="W9" s="41">
        <v>21887175</v>
      </c>
      <c r="X9" s="41">
        <v>27502793</v>
      </c>
      <c r="Y9" s="41">
        <v>24963248</v>
      </c>
      <c r="Z9" s="41">
        <v>18986084</v>
      </c>
      <c r="AA9" s="41">
        <v>16273861</v>
      </c>
      <c r="AB9" s="41">
        <v>17186450</v>
      </c>
      <c r="AC9" s="41">
        <v>21405195</v>
      </c>
      <c r="AD9" s="41">
        <v>24120571</v>
      </c>
      <c r="AE9" s="41">
        <v>18735446</v>
      </c>
      <c r="AF9" s="41">
        <v>17371008</v>
      </c>
      <c r="AG9" s="41">
        <v>16726517</v>
      </c>
      <c r="AH9" s="41">
        <v>18545218</v>
      </c>
      <c r="AI9" s="41">
        <v>22401680</v>
      </c>
      <c r="AJ9" s="41">
        <v>23607293</v>
      </c>
      <c r="AK9" s="41">
        <v>23709300</v>
      </c>
      <c r="AL9" s="41">
        <v>21633168</v>
      </c>
      <c r="AM9" s="41">
        <v>16854896</v>
      </c>
      <c r="AN9" s="41">
        <v>18909592</v>
      </c>
      <c r="AO9" s="41">
        <v>21540200</v>
      </c>
      <c r="AP9" s="41">
        <v>23045226</v>
      </c>
      <c r="AQ9" s="41">
        <v>18025208</v>
      </c>
      <c r="AR9" s="41">
        <v>17619492</v>
      </c>
      <c r="AS9" s="41">
        <v>15517438</v>
      </c>
      <c r="AT9" s="41">
        <v>22571095</v>
      </c>
      <c r="AU9" s="41">
        <v>20707703</v>
      </c>
      <c r="AV9" s="41">
        <v>26326123</v>
      </c>
      <c r="AW9" s="41">
        <v>24215241</v>
      </c>
      <c r="AX9" s="41">
        <v>21708170</v>
      </c>
      <c r="AY9" s="41">
        <v>18199127</v>
      </c>
      <c r="AZ9" s="41">
        <v>18777093</v>
      </c>
      <c r="BA9" s="41">
        <v>21279777</v>
      </c>
      <c r="BB9" s="41">
        <v>22170561</v>
      </c>
      <c r="BC9" s="41">
        <v>19722806</v>
      </c>
      <c r="BD9" s="41">
        <v>18672858</v>
      </c>
      <c r="BE9" s="41">
        <v>18191280</v>
      </c>
      <c r="BF9" s="41">
        <v>22652786</v>
      </c>
      <c r="BG9" s="41">
        <v>20404009</v>
      </c>
      <c r="BH9" s="41">
        <v>29890386</v>
      </c>
      <c r="BI9" s="41">
        <v>18025208</v>
      </c>
      <c r="BJ9" s="41">
        <v>17619492</v>
      </c>
      <c r="BK9" s="41">
        <v>15517438</v>
      </c>
      <c r="BL9" s="41">
        <v>22571095</v>
      </c>
      <c r="BM9" s="41">
        <v>20707703</v>
      </c>
      <c r="BN9" s="41">
        <v>26326123</v>
      </c>
      <c r="BO9" s="41">
        <v>24215241</v>
      </c>
      <c r="BP9" s="41">
        <v>21708170</v>
      </c>
      <c r="BQ9" s="41">
        <v>18199127</v>
      </c>
      <c r="BR9" s="41">
        <v>18777093</v>
      </c>
      <c r="BS9" s="41">
        <v>21279777</v>
      </c>
      <c r="BT9" s="41">
        <v>22170561</v>
      </c>
      <c r="BU9" s="41">
        <v>19722806</v>
      </c>
      <c r="BV9" s="41">
        <v>18672858</v>
      </c>
      <c r="BW9" s="41">
        <v>18191280</v>
      </c>
      <c r="BX9" s="41">
        <v>22652786</v>
      </c>
      <c r="BY9" s="41">
        <v>20404009</v>
      </c>
      <c r="BZ9" s="41">
        <v>29890386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44805</v>
      </c>
      <c r="C10" s="37"/>
      <c r="D10" s="41">
        <v>765</v>
      </c>
      <c r="E10" s="41">
        <v>765</v>
      </c>
      <c r="F10" s="41">
        <v>765</v>
      </c>
      <c r="G10" s="41">
        <v>766</v>
      </c>
      <c r="H10" s="41">
        <v>772</v>
      </c>
      <c r="I10" s="41">
        <v>792</v>
      </c>
      <c r="J10" s="41">
        <v>807</v>
      </c>
      <c r="K10" s="41">
        <v>851</v>
      </c>
      <c r="L10" s="41">
        <v>893</v>
      </c>
      <c r="M10" s="41">
        <v>909</v>
      </c>
      <c r="N10" s="41">
        <v>853</v>
      </c>
      <c r="O10" s="41">
        <v>811</v>
      </c>
      <c r="P10" s="41">
        <v>808</v>
      </c>
      <c r="Q10" s="41">
        <v>790</v>
      </c>
      <c r="R10" s="41">
        <v>826</v>
      </c>
      <c r="S10" s="41">
        <v>805</v>
      </c>
      <c r="T10" s="41">
        <v>810</v>
      </c>
      <c r="U10" s="41">
        <v>809</v>
      </c>
      <c r="V10" s="41">
        <v>891</v>
      </c>
      <c r="W10" s="41">
        <v>909</v>
      </c>
      <c r="X10" s="41">
        <v>921</v>
      </c>
      <c r="Y10" s="41">
        <v>1075</v>
      </c>
      <c r="Z10" s="41">
        <v>1010</v>
      </c>
      <c r="AA10" s="41">
        <v>918</v>
      </c>
      <c r="AB10" s="41">
        <v>882</v>
      </c>
      <c r="AC10" s="41">
        <v>873</v>
      </c>
      <c r="AD10" s="41">
        <v>913</v>
      </c>
      <c r="AE10" s="41">
        <v>919</v>
      </c>
      <c r="AF10" s="41">
        <v>882</v>
      </c>
      <c r="AG10" s="41">
        <v>975</v>
      </c>
      <c r="AH10" s="41">
        <v>995</v>
      </c>
      <c r="AI10" s="41">
        <v>1015</v>
      </c>
      <c r="AJ10" s="41">
        <v>1100</v>
      </c>
      <c r="AK10" s="41">
        <v>1081</v>
      </c>
      <c r="AL10" s="41">
        <v>1070</v>
      </c>
      <c r="AM10" s="41">
        <v>998</v>
      </c>
      <c r="AN10" s="41">
        <v>950</v>
      </c>
      <c r="AO10" s="41">
        <v>949</v>
      </c>
      <c r="AP10" s="41">
        <v>947</v>
      </c>
      <c r="AQ10" s="41">
        <v>959</v>
      </c>
      <c r="AR10" s="41">
        <v>946</v>
      </c>
      <c r="AS10" s="41">
        <v>943</v>
      </c>
      <c r="AT10" s="41">
        <v>941</v>
      </c>
      <c r="AU10" s="41">
        <v>966</v>
      </c>
      <c r="AV10" s="41">
        <v>979</v>
      </c>
      <c r="AW10" s="41">
        <v>1083</v>
      </c>
      <c r="AX10" s="41">
        <v>1003</v>
      </c>
      <c r="AY10" s="41">
        <v>1048</v>
      </c>
      <c r="AZ10" s="41">
        <v>978</v>
      </c>
      <c r="BA10" s="41">
        <v>962</v>
      </c>
      <c r="BB10" s="41">
        <v>976</v>
      </c>
      <c r="BC10" s="41">
        <v>978</v>
      </c>
      <c r="BD10" s="41">
        <v>955</v>
      </c>
      <c r="BE10" s="41">
        <v>937</v>
      </c>
      <c r="BF10" s="41">
        <v>814</v>
      </c>
      <c r="BG10" s="41">
        <v>884</v>
      </c>
      <c r="BH10" s="41">
        <v>859</v>
      </c>
      <c r="BI10" s="41">
        <v>959</v>
      </c>
      <c r="BJ10" s="41">
        <v>946</v>
      </c>
      <c r="BK10" s="41">
        <v>943</v>
      </c>
      <c r="BL10" s="41">
        <v>941</v>
      </c>
      <c r="BM10" s="41">
        <v>966</v>
      </c>
      <c r="BN10" s="41">
        <v>979</v>
      </c>
      <c r="BO10" s="41">
        <v>1083</v>
      </c>
      <c r="BP10" s="41">
        <v>1003</v>
      </c>
      <c r="BQ10" s="41">
        <v>1048</v>
      </c>
      <c r="BR10" s="41">
        <v>978</v>
      </c>
      <c r="BS10" s="41">
        <v>962</v>
      </c>
      <c r="BT10" s="41">
        <v>976</v>
      </c>
      <c r="BU10" s="41">
        <v>978</v>
      </c>
      <c r="BV10" s="41">
        <v>955</v>
      </c>
      <c r="BW10" s="41">
        <v>937</v>
      </c>
      <c r="BX10" s="41">
        <v>814</v>
      </c>
      <c r="BY10" s="41">
        <v>884</v>
      </c>
      <c r="BZ10" s="41">
        <v>859</v>
      </c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67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114</v>
      </c>
      <c r="B11" s="1">
        <f>B1</f>
        <v>44805</v>
      </c>
      <c r="C11" s="37"/>
      <c r="D11" s="77">
        <v>21384262</v>
      </c>
      <c r="E11" s="77">
        <v>23595300</v>
      </c>
      <c r="F11" s="77">
        <v>25451800</v>
      </c>
      <c r="G11" s="77">
        <v>23697606</v>
      </c>
      <c r="H11" s="77">
        <v>21481545</v>
      </c>
      <c r="I11" s="77">
        <v>21709911</v>
      </c>
      <c r="J11" s="77">
        <v>24321188</v>
      </c>
      <c r="K11" s="77">
        <v>26889316</v>
      </c>
      <c r="L11" s="77">
        <v>32781766</v>
      </c>
      <c r="M11" s="77">
        <v>21909481</v>
      </c>
      <c r="N11" s="77">
        <v>21015055</v>
      </c>
      <c r="O11" s="77">
        <v>16649153</v>
      </c>
      <c r="P11" s="77">
        <v>17233911</v>
      </c>
      <c r="Q11" s="77">
        <v>22138436</v>
      </c>
      <c r="R11" s="77">
        <v>21624581</v>
      </c>
      <c r="S11" s="77">
        <v>19381131</v>
      </c>
      <c r="T11" s="77">
        <v>16834680</v>
      </c>
      <c r="U11" s="77">
        <v>17533769</v>
      </c>
      <c r="V11" s="77">
        <v>19885962</v>
      </c>
      <c r="W11" s="77">
        <v>21886266</v>
      </c>
      <c r="X11" s="77">
        <v>27501872</v>
      </c>
      <c r="Y11" s="77">
        <v>24962173</v>
      </c>
      <c r="Z11" s="77">
        <v>18985074</v>
      </c>
      <c r="AA11" s="77">
        <v>16272943</v>
      </c>
      <c r="AB11" s="77">
        <v>17185568</v>
      </c>
      <c r="AC11" s="77">
        <v>21404322</v>
      </c>
      <c r="AD11" s="77">
        <v>24119658</v>
      </c>
      <c r="AE11" s="77">
        <v>18734527</v>
      </c>
      <c r="AF11" s="77">
        <v>17370126</v>
      </c>
      <c r="AG11" s="77">
        <v>16725542</v>
      </c>
      <c r="AH11" s="77">
        <v>18544223</v>
      </c>
      <c r="AI11" s="77">
        <v>22400665</v>
      </c>
      <c r="AJ11" s="77">
        <v>23606193</v>
      </c>
      <c r="AK11" s="77">
        <v>23708219</v>
      </c>
      <c r="AL11" s="77">
        <v>21632098</v>
      </c>
      <c r="AM11" s="77">
        <v>16853898</v>
      </c>
      <c r="AN11" s="77">
        <v>18908642</v>
      </c>
      <c r="AO11" s="77">
        <v>21539251</v>
      </c>
      <c r="AP11" s="77">
        <v>23044279</v>
      </c>
      <c r="AQ11" s="77">
        <v>18024249</v>
      </c>
      <c r="AR11" s="77">
        <v>17618546</v>
      </c>
      <c r="AS11" s="77">
        <v>15516495</v>
      </c>
      <c r="AT11" s="77">
        <v>22570154</v>
      </c>
      <c r="AU11" s="77">
        <v>20706737</v>
      </c>
      <c r="AV11" s="77">
        <v>26325144</v>
      </c>
      <c r="AW11" s="77">
        <v>24214158</v>
      </c>
      <c r="AX11" s="77">
        <v>21707167</v>
      </c>
      <c r="AY11" s="77">
        <v>18198079</v>
      </c>
      <c r="AZ11" s="77">
        <v>18776115</v>
      </c>
      <c r="BA11" s="77">
        <v>21278815</v>
      </c>
      <c r="BB11" s="77">
        <v>22169585</v>
      </c>
      <c r="BC11" s="77">
        <v>19721828</v>
      </c>
      <c r="BD11" s="77">
        <v>18671903</v>
      </c>
      <c r="BE11" s="77">
        <v>18190343</v>
      </c>
      <c r="BF11" s="77">
        <v>22651972</v>
      </c>
      <c r="BG11" s="77">
        <v>20403125</v>
      </c>
      <c r="BH11" s="77">
        <v>29889527</v>
      </c>
      <c r="BI11" s="77">
        <v>18024249</v>
      </c>
      <c r="BJ11" s="77">
        <v>17618546</v>
      </c>
      <c r="BK11" s="77">
        <v>15516495</v>
      </c>
      <c r="BL11" s="77">
        <v>22570154</v>
      </c>
      <c r="BM11" s="77">
        <v>20706737</v>
      </c>
      <c r="BN11" s="77">
        <v>26325144</v>
      </c>
      <c r="BO11" s="77">
        <v>24214158</v>
      </c>
      <c r="BP11" s="77">
        <v>21707167</v>
      </c>
      <c r="BQ11" s="77">
        <v>18198079</v>
      </c>
      <c r="BR11" s="77">
        <v>18776115</v>
      </c>
      <c r="BS11" s="77">
        <v>21278815</v>
      </c>
      <c r="BT11" s="77">
        <v>22169585</v>
      </c>
      <c r="BU11" s="77">
        <v>19721828</v>
      </c>
      <c r="BV11" s="77">
        <v>18671903</v>
      </c>
      <c r="BW11" s="77">
        <v>18190343</v>
      </c>
      <c r="BX11" s="77">
        <v>22651972</v>
      </c>
      <c r="BY11" s="77">
        <v>20403125</v>
      </c>
      <c r="BZ11" s="77">
        <v>29889527</v>
      </c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67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44805</v>
      </c>
      <c r="C12" s="37"/>
      <c r="D12" s="67">
        <v>851382</v>
      </c>
      <c r="E12" s="67">
        <v>1062777</v>
      </c>
      <c r="F12" s="67">
        <v>1123723</v>
      </c>
      <c r="G12" s="67">
        <v>985103</v>
      </c>
      <c r="H12" s="67">
        <v>913836</v>
      </c>
      <c r="I12" s="67">
        <v>887448</v>
      </c>
      <c r="J12" s="67">
        <v>1068592</v>
      </c>
      <c r="K12" s="67">
        <v>1188115</v>
      </c>
      <c r="L12" s="67">
        <v>1650428</v>
      </c>
      <c r="M12" s="67">
        <v>1058643</v>
      </c>
      <c r="N12" s="67">
        <v>1099116</v>
      </c>
      <c r="O12" s="67">
        <v>930581</v>
      </c>
      <c r="P12" s="67">
        <v>902443</v>
      </c>
      <c r="Q12" s="67">
        <v>1173528</v>
      </c>
      <c r="R12" s="67">
        <v>1031744</v>
      </c>
      <c r="S12" s="67">
        <v>968444</v>
      </c>
      <c r="T12" s="67">
        <v>946643</v>
      </c>
      <c r="U12" s="67">
        <v>862970</v>
      </c>
      <c r="V12" s="67">
        <v>1068814</v>
      </c>
      <c r="W12" s="67">
        <v>936812</v>
      </c>
      <c r="X12" s="67">
        <v>738482</v>
      </c>
      <c r="Y12" s="67">
        <v>2130245</v>
      </c>
      <c r="Z12" s="67">
        <v>990570</v>
      </c>
      <c r="AA12" s="67">
        <v>897690</v>
      </c>
      <c r="AB12" s="67">
        <v>876674</v>
      </c>
      <c r="AC12" s="67">
        <v>1174893</v>
      </c>
      <c r="AD12" s="67">
        <v>996355</v>
      </c>
      <c r="AE12" s="67">
        <v>946917</v>
      </c>
      <c r="AF12" s="67">
        <v>949894</v>
      </c>
      <c r="AG12" s="67">
        <v>915890</v>
      </c>
      <c r="AH12" s="67">
        <v>1124060</v>
      </c>
      <c r="AI12" s="67">
        <v>1246607</v>
      </c>
      <c r="AJ12" s="67">
        <v>1090767</v>
      </c>
      <c r="AK12" s="67">
        <v>1312288</v>
      </c>
      <c r="AL12" s="67">
        <v>1300781</v>
      </c>
      <c r="AM12" s="67">
        <v>739329</v>
      </c>
      <c r="AN12" s="67">
        <v>1119555</v>
      </c>
      <c r="AO12" s="67">
        <v>989352</v>
      </c>
      <c r="AP12" s="67">
        <v>1162621</v>
      </c>
      <c r="AQ12" s="67">
        <v>1172978</v>
      </c>
      <c r="AR12" s="67">
        <v>443215</v>
      </c>
      <c r="AS12" s="67">
        <v>1101687</v>
      </c>
      <c r="AT12" s="67">
        <v>694663</v>
      </c>
      <c r="AU12" s="67">
        <v>1364087</v>
      </c>
      <c r="AV12" s="67">
        <v>1932807</v>
      </c>
      <c r="AW12" s="67">
        <v>1384250</v>
      </c>
      <c r="AX12" s="67">
        <v>1218213</v>
      </c>
      <c r="AY12" s="67">
        <v>1022697</v>
      </c>
      <c r="AZ12" s="67">
        <v>937788</v>
      </c>
      <c r="BA12" s="67">
        <v>1186427</v>
      </c>
      <c r="BB12" s="67">
        <v>1133018</v>
      </c>
      <c r="BC12" s="67">
        <v>1336579</v>
      </c>
      <c r="BD12" s="67">
        <v>901368</v>
      </c>
      <c r="BE12" s="67">
        <v>959893</v>
      </c>
      <c r="BF12" s="67">
        <v>1201737</v>
      </c>
      <c r="BG12" s="67">
        <v>1049185</v>
      </c>
      <c r="BH12" s="67">
        <v>1612071</v>
      </c>
      <c r="BI12" s="67">
        <v>1172978</v>
      </c>
      <c r="BJ12" s="67">
        <v>443215</v>
      </c>
      <c r="BK12" s="67">
        <v>1101687</v>
      </c>
      <c r="BL12" s="67">
        <v>694663</v>
      </c>
      <c r="BM12" s="67">
        <v>1364087</v>
      </c>
      <c r="BN12" s="67">
        <v>1932807</v>
      </c>
      <c r="BO12" s="67">
        <v>1384250</v>
      </c>
      <c r="BP12" s="67">
        <v>1218213</v>
      </c>
      <c r="BQ12" s="67">
        <v>1022697</v>
      </c>
      <c r="BR12" s="67">
        <v>937788</v>
      </c>
      <c r="BS12" s="67">
        <v>1186427</v>
      </c>
      <c r="BT12" s="67">
        <v>1133018</v>
      </c>
      <c r="BU12" s="67">
        <v>1336579</v>
      </c>
      <c r="BV12" s="67">
        <v>901368</v>
      </c>
      <c r="BW12" s="67">
        <v>959893</v>
      </c>
      <c r="BX12" s="67">
        <v>1201737</v>
      </c>
      <c r="BY12" s="67">
        <v>1049185</v>
      </c>
      <c r="BZ12" s="67">
        <v>1612071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85</v>
      </c>
      <c r="C13" s="40"/>
      <c r="D13" s="14">
        <v>44896</v>
      </c>
      <c r="E13" s="14">
        <v>44866</v>
      </c>
      <c r="F13" s="14">
        <v>44835</v>
      </c>
      <c r="G13" s="14">
        <v>44805</v>
      </c>
      <c r="H13" s="14">
        <v>44774</v>
      </c>
      <c r="I13" s="14">
        <v>44743</v>
      </c>
      <c r="J13" s="14">
        <v>44713</v>
      </c>
      <c r="K13" s="14">
        <v>44682</v>
      </c>
      <c r="L13" s="14">
        <v>44652</v>
      </c>
      <c r="M13" s="14">
        <v>44621</v>
      </c>
      <c r="N13" s="14">
        <v>44593</v>
      </c>
      <c r="O13" s="14">
        <v>44562</v>
      </c>
      <c r="P13" s="14">
        <v>44531</v>
      </c>
      <c r="Q13" s="14">
        <v>44501</v>
      </c>
      <c r="R13" s="14">
        <v>44470</v>
      </c>
      <c r="S13" s="14">
        <v>44440</v>
      </c>
      <c r="T13" s="14">
        <v>44409</v>
      </c>
      <c r="U13" s="14">
        <v>44378</v>
      </c>
      <c r="V13" s="14">
        <v>44348</v>
      </c>
      <c r="W13" s="14">
        <v>44317</v>
      </c>
      <c r="X13" s="14">
        <v>44287</v>
      </c>
      <c r="Y13" s="14">
        <v>44256</v>
      </c>
      <c r="Z13" s="14">
        <v>44228</v>
      </c>
      <c r="AA13" s="14">
        <v>44197</v>
      </c>
      <c r="AB13" s="14">
        <v>44166</v>
      </c>
      <c r="AC13" s="14">
        <v>44136</v>
      </c>
      <c r="AD13" s="14">
        <v>44105</v>
      </c>
      <c r="AE13" s="14">
        <v>44075</v>
      </c>
      <c r="AF13" s="14">
        <v>44044</v>
      </c>
      <c r="AG13" s="14">
        <v>44013</v>
      </c>
      <c r="AH13" s="14">
        <v>43983</v>
      </c>
      <c r="AI13" s="14">
        <v>43952</v>
      </c>
      <c r="AJ13" s="14">
        <v>43922</v>
      </c>
      <c r="AK13" s="14">
        <v>43891</v>
      </c>
      <c r="AL13" s="14">
        <v>43862</v>
      </c>
      <c r="AM13" s="14">
        <v>43831</v>
      </c>
      <c r="AN13" s="14">
        <v>43800</v>
      </c>
      <c r="AO13" s="14">
        <v>43770</v>
      </c>
      <c r="AP13" s="14">
        <v>43739</v>
      </c>
      <c r="AQ13" s="14">
        <v>43709</v>
      </c>
      <c r="AR13" s="14">
        <v>43678</v>
      </c>
      <c r="AS13" s="14">
        <v>43647</v>
      </c>
      <c r="AT13" s="14">
        <v>43617</v>
      </c>
      <c r="AU13" s="14">
        <v>43586</v>
      </c>
      <c r="AV13" s="14">
        <v>43556</v>
      </c>
      <c r="AW13" s="14">
        <v>43525</v>
      </c>
      <c r="AX13" s="14">
        <v>43497</v>
      </c>
      <c r="AY13" s="14">
        <v>43466</v>
      </c>
      <c r="AZ13" s="14">
        <v>43435</v>
      </c>
      <c r="BA13" s="14">
        <v>43405</v>
      </c>
      <c r="BB13" s="14">
        <v>43374</v>
      </c>
      <c r="BC13" s="14">
        <v>43344</v>
      </c>
      <c r="BD13" s="14">
        <v>43313</v>
      </c>
      <c r="BE13" s="14">
        <v>43282</v>
      </c>
      <c r="BF13" s="14">
        <v>43252</v>
      </c>
      <c r="BG13" s="14">
        <v>43221</v>
      </c>
      <c r="BH13" s="14">
        <v>43191</v>
      </c>
      <c r="BI13" s="14">
        <v>43709</v>
      </c>
      <c r="BJ13" s="14">
        <v>43678</v>
      </c>
      <c r="BK13" s="14">
        <v>43647</v>
      </c>
      <c r="BL13" s="14">
        <v>43617</v>
      </c>
      <c r="BM13" s="14">
        <v>43586</v>
      </c>
      <c r="BN13" s="14">
        <v>43556</v>
      </c>
      <c r="BO13" s="14">
        <v>43525</v>
      </c>
      <c r="BP13" s="14">
        <v>43497</v>
      </c>
      <c r="BQ13" s="14">
        <v>43466</v>
      </c>
      <c r="BR13" s="14">
        <v>43435</v>
      </c>
      <c r="BS13" s="14">
        <v>43405</v>
      </c>
      <c r="BT13" s="14">
        <v>43374</v>
      </c>
      <c r="BU13" s="14">
        <v>43344</v>
      </c>
      <c r="BV13" s="14">
        <v>43313</v>
      </c>
      <c r="BW13" s="14">
        <v>43282</v>
      </c>
      <c r="BX13" s="14">
        <v>43252</v>
      </c>
      <c r="BY13" s="14">
        <v>43221</v>
      </c>
      <c r="BZ13" s="14">
        <v>43191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66"/>
      <c r="FQ13" s="66"/>
      <c r="FR13" s="66"/>
      <c r="FS13" s="65"/>
      <c r="FT13" s="65"/>
      <c r="FU13" s="65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64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63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289616629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81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6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276736032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81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70"/>
      <c r="EL16" s="68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6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9792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81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6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12870805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81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6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63"/>
      <c r="GS19" s="44"/>
      <c r="HL19"/>
    </row>
    <row r="20" spans="1:222" ht="12.75">
      <c r="A20" t="s">
        <v>59</v>
      </c>
      <c r="B20" s="1">
        <f>B1+35</f>
        <v>44840</v>
      </c>
      <c r="C20" s="44">
        <v>22643219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63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63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63"/>
      <c r="GS22" s="44"/>
      <c r="HL22"/>
    </row>
    <row r="23" spans="187:220" ht="12.75">
      <c r="GE23" s="63"/>
      <c r="GS23" s="44"/>
      <c r="HL23"/>
    </row>
    <row r="24" spans="187:220" ht="12.75">
      <c r="GE24" s="63"/>
      <c r="GS24" s="44"/>
      <c r="HL24"/>
    </row>
    <row r="25" spans="187:220" ht="12.75">
      <c r="GE25" s="63"/>
      <c r="GS25" s="44"/>
      <c r="HL25"/>
    </row>
    <row r="26" spans="187:220" ht="12.75">
      <c r="GE26" s="63"/>
      <c r="GS26" s="44"/>
      <c r="HL26"/>
    </row>
    <row r="27" spans="187:220" ht="12.75">
      <c r="GE27" s="63"/>
      <c r="GS27" s="44"/>
      <c r="HL27"/>
    </row>
    <row r="28" spans="187:220" ht="12.75">
      <c r="GE28" s="63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6.8515625" style="0" customWidth="1"/>
    <col min="2" max="2" width="15.28125" style="49" customWidth="1"/>
    <col min="3" max="3" width="18.57421875" style="44" customWidth="1"/>
    <col min="4" max="4" width="12.00390625" style="44" customWidth="1"/>
    <col min="5" max="5" width="13.8515625" style="44" customWidth="1"/>
    <col min="6" max="6" width="18.421875" style="50" customWidth="1"/>
    <col min="7" max="7" width="14.140625" style="50" customWidth="1"/>
    <col min="8" max="8" width="14.00390625" style="50" customWidth="1"/>
  </cols>
  <sheetData>
    <row r="1" ht="12.75">
      <c r="A1" t="s">
        <v>87</v>
      </c>
    </row>
    <row r="3" ht="12.75">
      <c r="A3" t="s">
        <v>109</v>
      </c>
    </row>
    <row r="5" ht="12.75">
      <c r="A5" t="s">
        <v>108</v>
      </c>
    </row>
    <row r="6" ht="12.75">
      <c r="A6" t="s">
        <v>110</v>
      </c>
    </row>
    <row r="9" spans="2:8" ht="15">
      <c r="B9" s="57" t="s">
        <v>89</v>
      </c>
      <c r="C9" s="58" t="s">
        <v>90</v>
      </c>
      <c r="D9" s="58" t="s">
        <v>91</v>
      </c>
      <c r="E9" s="58" t="s">
        <v>92</v>
      </c>
      <c r="F9" s="59" t="s">
        <v>106</v>
      </c>
      <c r="G9" s="59" t="s">
        <v>93</v>
      </c>
      <c r="H9" s="59" t="s">
        <v>94</v>
      </c>
    </row>
    <row r="10" spans="2:8" ht="12.75">
      <c r="B10" s="51"/>
      <c r="C10" s="52"/>
      <c r="D10" s="52"/>
      <c r="E10" s="52"/>
      <c r="F10" s="53"/>
      <c r="G10" s="53"/>
      <c r="H10" s="53"/>
    </row>
    <row r="11" spans="2:8" ht="12.75">
      <c r="B11" s="54" t="s">
        <v>99</v>
      </c>
      <c r="C11" s="55" t="s">
        <v>36</v>
      </c>
      <c r="D11" s="55" t="s">
        <v>88</v>
      </c>
      <c r="E11" s="55" t="s">
        <v>101</v>
      </c>
      <c r="F11" s="56" t="s">
        <v>103</v>
      </c>
      <c r="G11" s="56" t="s">
        <v>38</v>
      </c>
      <c r="H11" s="56" t="s">
        <v>105</v>
      </c>
    </row>
    <row r="12" spans="2:8" ht="12.75">
      <c r="B12" s="54" t="s">
        <v>98</v>
      </c>
      <c r="C12" s="55" t="s">
        <v>100</v>
      </c>
      <c r="D12" s="55"/>
      <c r="E12" s="55" t="s">
        <v>100</v>
      </c>
      <c r="F12" s="56" t="s">
        <v>102</v>
      </c>
      <c r="G12" s="56"/>
      <c r="H12" s="56" t="s">
        <v>104</v>
      </c>
    </row>
    <row r="15" spans="1:8" ht="12.75">
      <c r="A15" t="s">
        <v>95</v>
      </c>
      <c r="B15" s="49">
        <v>-0.000762</v>
      </c>
      <c r="C15" s="44">
        <v>1049158</v>
      </c>
      <c r="D15" s="44">
        <v>0</v>
      </c>
      <c r="E15" s="44">
        <f>C15+D15</f>
        <v>1049158</v>
      </c>
      <c r="F15" s="50">
        <v>674</v>
      </c>
      <c r="G15" s="50">
        <v>-594</v>
      </c>
      <c r="H15" s="50">
        <f>F15-G15</f>
        <v>1268</v>
      </c>
    </row>
    <row r="18" spans="1:8" ht="12.75">
      <c r="A18" t="s">
        <v>96</v>
      </c>
      <c r="B18" s="49">
        <v>0.000638</v>
      </c>
      <c r="C18" s="44">
        <v>19127564</v>
      </c>
      <c r="D18" s="44">
        <v>-364884</v>
      </c>
      <c r="E18" s="44">
        <f>C18+D18</f>
        <v>18762680</v>
      </c>
      <c r="F18" s="50">
        <v>12808</v>
      </c>
      <c r="G18" s="50">
        <v>12067</v>
      </c>
      <c r="H18" s="50">
        <f>F18-G18</f>
        <v>741</v>
      </c>
    </row>
    <row r="21" spans="1:8" ht="15">
      <c r="A21" t="s">
        <v>97</v>
      </c>
      <c r="C21" s="60">
        <f aca="true" t="shared" si="0" ref="C21:H21">SUM(C15:C20)</f>
        <v>20176722</v>
      </c>
      <c r="D21" s="60">
        <f t="shared" si="0"/>
        <v>-364884</v>
      </c>
      <c r="E21" s="60">
        <f t="shared" si="0"/>
        <v>19811838</v>
      </c>
      <c r="F21" s="61">
        <f t="shared" si="0"/>
        <v>13482</v>
      </c>
      <c r="G21" s="61">
        <f t="shared" si="0"/>
        <v>11473</v>
      </c>
      <c r="H21" s="50">
        <f t="shared" si="0"/>
        <v>2009</v>
      </c>
    </row>
    <row r="26" ht="12.75">
      <c r="B26" s="49" t="s">
        <v>107</v>
      </c>
    </row>
  </sheetData>
  <sheetProtection/>
  <printOptions/>
  <pageMargins left="0.75" right="0.75" top="1" bottom="1" header="0.5" footer="0.5"/>
  <pageSetup fitToHeight="1" fitToWidth="1" horizontalDpi="360" verticalDpi="36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7.8515625" style="0" customWidth="1"/>
    <col min="3" max="3" width="9.8515625" style="44" customWidth="1"/>
    <col min="4" max="4" width="14.00390625" style="44" bestFit="1" customWidth="1"/>
    <col min="5" max="5" width="11.8515625" style="44" bestFit="1" customWidth="1"/>
    <col min="6" max="7" width="11.28125" style="44" bestFit="1" customWidth="1"/>
    <col min="8" max="9" width="14.00390625" style="44" bestFit="1" customWidth="1"/>
    <col min="10" max="10" width="9.28125" style="44" bestFit="1" customWidth="1"/>
    <col min="11" max="11" width="13.57421875" style="44" bestFit="1" customWidth="1"/>
  </cols>
  <sheetData>
    <row r="1" spans="1:11" ht="12.75">
      <c r="A1" s="74" t="s">
        <v>113</v>
      </c>
      <c r="B1" t="s">
        <v>51</v>
      </c>
      <c r="C1" s="44" t="s">
        <v>52</v>
      </c>
      <c r="D1" s="44" t="s">
        <v>36</v>
      </c>
      <c r="E1" s="44" t="s">
        <v>37</v>
      </c>
      <c r="F1" s="44" t="s">
        <v>38</v>
      </c>
      <c r="G1" s="44" t="s">
        <v>39</v>
      </c>
      <c r="H1" s="44" t="s">
        <v>48</v>
      </c>
      <c r="I1" s="44" t="s">
        <v>86</v>
      </c>
      <c r="J1" s="44" t="s">
        <v>35</v>
      </c>
      <c r="K1" s="44" t="s">
        <v>40</v>
      </c>
    </row>
    <row r="2" spans="1:11" ht="12.75">
      <c r="A2" s="73">
        <v>37956</v>
      </c>
      <c r="B2">
        <v>0.00388</v>
      </c>
      <c r="C2" s="44">
        <v>105182</v>
      </c>
      <c r="D2" s="44">
        <v>27683483</v>
      </c>
      <c r="E2" s="44">
        <v>-164252</v>
      </c>
      <c r="F2" s="44">
        <v>106690.14</v>
      </c>
      <c r="G2" s="44">
        <v>107284</v>
      </c>
      <c r="H2" s="44">
        <v>28362161</v>
      </c>
      <c r="I2" s="44">
        <v>27519231</v>
      </c>
      <c r="J2" s="44">
        <v>4106</v>
      </c>
      <c r="K2" s="44">
        <v>842930</v>
      </c>
    </row>
    <row r="3" spans="1:11" ht="12.75">
      <c r="A3" s="73">
        <v>37987</v>
      </c>
      <c r="B3">
        <v>0.00358</v>
      </c>
      <c r="C3" s="44">
        <v>105776</v>
      </c>
      <c r="D3" s="44">
        <v>28925665</v>
      </c>
      <c r="E3" s="44">
        <v>-22925</v>
      </c>
      <c r="F3" s="44">
        <v>103454</v>
      </c>
      <c r="G3" s="44">
        <v>172289</v>
      </c>
      <c r="H3" s="44">
        <v>30828792</v>
      </c>
      <c r="I3" s="44">
        <v>28902740</v>
      </c>
      <c r="J3" s="44">
        <v>7482</v>
      </c>
      <c r="K3" s="44">
        <v>1926052</v>
      </c>
    </row>
    <row r="4" spans="1:11" ht="12.75">
      <c r="A4" s="73">
        <v>38018</v>
      </c>
      <c r="B4">
        <v>0.006788</v>
      </c>
      <c r="C4" s="44">
        <v>174611</v>
      </c>
      <c r="D4" s="44">
        <v>21306952</v>
      </c>
      <c r="E4" s="44">
        <v>-34798</v>
      </c>
      <c r="F4" s="44">
        <v>144341</v>
      </c>
      <c r="G4" s="44">
        <v>88995</v>
      </c>
      <c r="H4" s="44">
        <v>26303705</v>
      </c>
      <c r="I4" s="44">
        <v>21272154</v>
      </c>
      <c r="J4" s="44">
        <v>9728</v>
      </c>
      <c r="K4" s="44">
        <v>5031551</v>
      </c>
    </row>
    <row r="5" spans="1:11" ht="12.75">
      <c r="A5" s="73">
        <v>38047</v>
      </c>
      <c r="B5">
        <v>0.005629</v>
      </c>
      <c r="C5" s="44">
        <v>119265</v>
      </c>
      <c r="D5" s="44">
        <v>18958572</v>
      </c>
      <c r="E5" s="44">
        <v>-1802</v>
      </c>
      <c r="F5" s="44">
        <v>106684</v>
      </c>
      <c r="G5" s="44">
        <v>83476</v>
      </c>
      <c r="H5" s="44">
        <v>22193676</v>
      </c>
      <c r="I5" s="44">
        <v>18956770</v>
      </c>
      <c r="J5" s="44">
        <v>1866</v>
      </c>
      <c r="K5" s="44">
        <v>3236906</v>
      </c>
    </row>
    <row r="6" spans="1:11" ht="12.75">
      <c r="A6" s="73">
        <v>38078</v>
      </c>
      <c r="B6">
        <v>0.00561</v>
      </c>
      <c r="C6" s="44">
        <v>96057</v>
      </c>
      <c r="D6" s="44">
        <v>16256423</v>
      </c>
      <c r="E6" s="44">
        <v>-32411</v>
      </c>
      <c r="F6" s="44">
        <v>91172</v>
      </c>
      <c r="G6" s="44">
        <v>78684</v>
      </c>
      <c r="H6" s="44">
        <v>17951887</v>
      </c>
      <c r="I6" s="44">
        <v>16224012</v>
      </c>
      <c r="J6" s="44">
        <v>1024</v>
      </c>
      <c r="K6" s="44">
        <v>1727875</v>
      </c>
    </row>
    <row r="7" spans="1:11" ht="12.75">
      <c r="A7" s="73">
        <v>38108</v>
      </c>
      <c r="B7">
        <v>0.004682</v>
      </c>
      <c r="C7" s="44">
        <v>83569</v>
      </c>
      <c r="D7" s="44">
        <v>18691972</v>
      </c>
      <c r="E7" s="44">
        <v>-6305</v>
      </c>
      <c r="F7" s="44">
        <v>87428</v>
      </c>
      <c r="G7" s="44">
        <v>60922</v>
      </c>
      <c r="H7" s="44">
        <v>18733954</v>
      </c>
      <c r="I7" s="44">
        <v>18685667</v>
      </c>
      <c r="J7" s="44">
        <v>928</v>
      </c>
      <c r="K7" s="44">
        <v>48287</v>
      </c>
    </row>
    <row r="8" spans="1:11" ht="12.75">
      <c r="A8" s="73">
        <v>38139</v>
      </c>
      <c r="B8">
        <v>0.003134</v>
      </c>
      <c r="C8" s="44">
        <v>57063</v>
      </c>
      <c r="D8" s="44">
        <v>19372499</v>
      </c>
      <c r="E8" s="44">
        <v>-11699</v>
      </c>
      <c r="F8" s="44">
        <v>60677</v>
      </c>
      <c r="G8" s="44">
        <v>116421</v>
      </c>
      <c r="H8" s="44">
        <v>19097980</v>
      </c>
      <c r="I8" s="44">
        <v>19360800</v>
      </c>
      <c r="J8" s="44">
        <v>951</v>
      </c>
      <c r="K8" s="44">
        <v>-262820</v>
      </c>
    </row>
    <row r="9" spans="1:11" ht="12.75">
      <c r="A9" s="73">
        <v>38169</v>
      </c>
      <c r="B9">
        <v>0.005438</v>
      </c>
      <c r="C9" s="44">
        <v>112807</v>
      </c>
      <c r="D9" s="44">
        <v>19303103</v>
      </c>
      <c r="E9" s="44">
        <v>-10975</v>
      </c>
      <c r="F9" s="44">
        <v>104781</v>
      </c>
      <c r="G9" s="44">
        <v>99842</v>
      </c>
      <c r="H9" s="44">
        <v>21842528</v>
      </c>
      <c r="I9" s="44">
        <v>19292128</v>
      </c>
      <c r="J9" s="44">
        <v>784</v>
      </c>
      <c r="K9" s="44">
        <v>2550400</v>
      </c>
    </row>
    <row r="10" spans="1:11" ht="12.75">
      <c r="A10" s="73">
        <v>38200</v>
      </c>
      <c r="B10">
        <v>0.005542</v>
      </c>
      <c r="C10" s="44">
        <v>107868</v>
      </c>
      <c r="D10" s="44">
        <v>18820475</v>
      </c>
      <c r="E10" s="44">
        <v>-49218</v>
      </c>
      <c r="F10" s="44">
        <v>104102</v>
      </c>
      <c r="G10" s="44">
        <v>122201</v>
      </c>
      <c r="H10" s="44">
        <v>20544000</v>
      </c>
      <c r="I10" s="44">
        <v>18771257</v>
      </c>
      <c r="J10" s="44">
        <v>807</v>
      </c>
      <c r="K10" s="44">
        <v>1772743</v>
      </c>
    </row>
    <row r="11" spans="1:11" ht="12.75">
      <c r="A11" s="73">
        <v>38231</v>
      </c>
      <c r="B11">
        <v>0.007373</v>
      </c>
      <c r="C11" s="44">
        <v>125967</v>
      </c>
      <c r="D11" s="44">
        <v>16458184</v>
      </c>
      <c r="E11" s="44">
        <v>-3193</v>
      </c>
      <c r="F11" s="44">
        <v>121248</v>
      </c>
      <c r="G11" s="44">
        <v>93798</v>
      </c>
      <c r="H11" s="44">
        <v>17997229</v>
      </c>
      <c r="I11" s="44">
        <v>16454991</v>
      </c>
      <c r="J11" s="44">
        <v>654</v>
      </c>
      <c r="K11" s="44">
        <v>1542238</v>
      </c>
    </row>
    <row r="12" spans="1:11" ht="12.75">
      <c r="A12" s="75">
        <v>38261</v>
      </c>
      <c r="B12" s="25">
        <v>0.005849</v>
      </c>
      <c r="C12" s="76">
        <v>98517</v>
      </c>
      <c r="D12" s="76">
        <v>18258455</v>
      </c>
      <c r="E12" s="76">
        <v>-142339</v>
      </c>
      <c r="F12" s="76">
        <v>105963</v>
      </c>
      <c r="G12" s="76">
        <v>97119</v>
      </c>
      <c r="H12" s="76">
        <v>17798867</v>
      </c>
      <c r="I12" s="76">
        <v>18116116</v>
      </c>
      <c r="J12" s="76">
        <v>826</v>
      </c>
      <c r="K12" s="76">
        <v>-317249</v>
      </c>
    </row>
    <row r="13" spans="1:11" ht="12.75">
      <c r="A13" s="73">
        <v>38292</v>
      </c>
      <c r="B13">
        <v>0.004475</v>
      </c>
      <c r="C13" s="44">
        <v>89673</v>
      </c>
      <c r="D13" s="44">
        <v>23709578</v>
      </c>
      <c r="E13" s="44">
        <v>6299</v>
      </c>
      <c r="F13" s="44">
        <v>106223</v>
      </c>
      <c r="G13" s="44">
        <v>202222</v>
      </c>
      <c r="H13" s="44">
        <v>21205056</v>
      </c>
      <c r="I13" s="44">
        <v>23715877</v>
      </c>
      <c r="J13" s="44">
        <v>2540</v>
      </c>
      <c r="K13" s="44">
        <v>-2510821</v>
      </c>
    </row>
    <row r="14" spans="1:11" ht="12.75">
      <c r="A14" s="73">
        <v>38322</v>
      </c>
      <c r="B14">
        <v>0.006793</v>
      </c>
      <c r="C14" s="44">
        <v>185672</v>
      </c>
      <c r="D14" s="44">
        <v>26476544</v>
      </c>
      <c r="E14" s="44">
        <v>-14743</v>
      </c>
      <c r="F14" s="44">
        <v>179617</v>
      </c>
      <c r="G14" s="44">
        <v>319062</v>
      </c>
      <c r="H14" s="44">
        <v>29054808</v>
      </c>
      <c r="I14" s="44">
        <v>26461801</v>
      </c>
      <c r="J14" s="44">
        <v>3090</v>
      </c>
      <c r="K14" s="44">
        <v>2593007</v>
      </c>
    </row>
    <row r="15" spans="1:11" ht="12.75">
      <c r="A15" s="73">
        <v>38353</v>
      </c>
      <c r="B15">
        <v>0.012271</v>
      </c>
      <c r="C15" s="44">
        <v>325117</v>
      </c>
      <c r="D15" s="44">
        <v>27418257</v>
      </c>
      <c r="E15" s="44">
        <v>-11991</v>
      </c>
      <c r="F15" s="44">
        <v>335679</v>
      </c>
      <c r="G15" s="44">
        <v>310424</v>
      </c>
      <c r="H15" s="44">
        <v>28361234</v>
      </c>
      <c r="I15" s="44">
        <v>27406266</v>
      </c>
      <c r="J15" s="44">
        <v>3266</v>
      </c>
      <c r="K15" s="44">
        <v>954968</v>
      </c>
    </row>
    <row r="16" spans="1:11" ht="12.75">
      <c r="A16" s="73">
        <v>38384</v>
      </c>
      <c r="B16">
        <v>0.013068</v>
      </c>
      <c r="C16" s="44">
        <v>299862</v>
      </c>
      <c r="D16" s="44">
        <v>23637873</v>
      </c>
      <c r="E16" s="44">
        <v>-2061</v>
      </c>
      <c r="F16" s="44">
        <v>308793</v>
      </c>
      <c r="G16" s="44">
        <v>198898</v>
      </c>
      <c r="H16" s="44">
        <v>24481479</v>
      </c>
      <c r="I16" s="44">
        <v>23635812</v>
      </c>
      <c r="J16" s="44">
        <v>3014</v>
      </c>
      <c r="K16" s="44">
        <v>845667</v>
      </c>
    </row>
    <row r="17" spans="1:11" ht="12.75">
      <c r="A17" s="73">
        <v>38412</v>
      </c>
      <c r="B17">
        <v>0.007807</v>
      </c>
      <c r="C17" s="44">
        <v>189967</v>
      </c>
      <c r="D17" s="44">
        <v>18491157</v>
      </c>
      <c r="E17" s="44">
        <v>-78660</v>
      </c>
      <c r="F17" s="44">
        <v>143752</v>
      </c>
      <c r="G17" s="44">
        <v>138303</v>
      </c>
      <c r="H17" s="44">
        <v>25532476</v>
      </c>
      <c r="I17" s="44">
        <v>18412497</v>
      </c>
      <c r="J17" s="44">
        <v>2431</v>
      </c>
      <c r="K17" s="44">
        <v>7119979</v>
      </c>
    </row>
    <row r="18" spans="1:11" ht="12.75">
      <c r="A18" s="73">
        <v>38443</v>
      </c>
      <c r="B18">
        <v>0.010843</v>
      </c>
      <c r="C18" s="44">
        <v>184518</v>
      </c>
      <c r="D18" s="44">
        <v>17087183</v>
      </c>
      <c r="E18" s="44">
        <v>-107072</v>
      </c>
      <c r="F18" s="44">
        <v>183951</v>
      </c>
      <c r="G18" s="44">
        <v>130888</v>
      </c>
      <c r="H18" s="44">
        <v>18126222</v>
      </c>
      <c r="I18" s="44">
        <v>16980111</v>
      </c>
      <c r="J18" s="44">
        <v>1031</v>
      </c>
      <c r="K18" s="44">
        <v>1146111</v>
      </c>
    </row>
    <row r="19" spans="1:11" ht="12.75">
      <c r="A19" s="73">
        <v>38473</v>
      </c>
      <c r="B19">
        <v>0.007961</v>
      </c>
      <c r="C19" s="44">
        <v>131455</v>
      </c>
      <c r="D19" s="44">
        <v>18249218</v>
      </c>
      <c r="E19" s="44">
        <v>-12522</v>
      </c>
      <c r="F19" s="44">
        <v>145261</v>
      </c>
      <c r="G19" s="44">
        <v>34707</v>
      </c>
      <c r="H19" s="44">
        <v>17545484</v>
      </c>
      <c r="I19" s="44">
        <v>18236696</v>
      </c>
      <c r="J19" s="44">
        <v>818</v>
      </c>
      <c r="K19" s="44">
        <v>-691212</v>
      </c>
    </row>
    <row r="20" spans="1:11" ht="12.75">
      <c r="A20" s="73">
        <v>38504</v>
      </c>
      <c r="B20">
        <v>0.001053</v>
      </c>
      <c r="C20" s="44">
        <v>20901</v>
      </c>
      <c r="D20" s="44">
        <v>21102577</v>
      </c>
      <c r="E20" s="44">
        <v>-774</v>
      </c>
      <c r="F20" s="44">
        <v>22533</v>
      </c>
      <c r="G20" s="44">
        <v>119831</v>
      </c>
      <c r="H20" s="44">
        <v>21034887</v>
      </c>
      <c r="I20" s="44">
        <v>21101803</v>
      </c>
      <c r="J20" s="44">
        <v>759</v>
      </c>
      <c r="K20" s="44">
        <v>-66916</v>
      </c>
    </row>
    <row r="21" spans="1:11" ht="12.75">
      <c r="A21" s="73">
        <v>38534</v>
      </c>
      <c r="B21">
        <v>0.005134</v>
      </c>
      <c r="C21" s="44">
        <v>118199</v>
      </c>
      <c r="D21" s="44">
        <v>24096720</v>
      </c>
      <c r="E21" s="44">
        <v>5036</v>
      </c>
      <c r="F21" s="44">
        <v>123652</v>
      </c>
      <c r="G21" s="44">
        <v>132274</v>
      </c>
      <c r="H21" s="44">
        <v>24405463</v>
      </c>
      <c r="I21" s="44">
        <v>24101756</v>
      </c>
      <c r="J21" s="44">
        <v>867</v>
      </c>
      <c r="K21" s="44">
        <v>303707</v>
      </c>
    </row>
    <row r="22" spans="1:11" ht="12.75">
      <c r="A22" s="73">
        <v>38565</v>
      </c>
      <c r="B22">
        <v>0.005477</v>
      </c>
      <c r="C22" s="44">
        <v>126821</v>
      </c>
      <c r="D22" s="44">
        <v>20062116</v>
      </c>
      <c r="E22" s="44">
        <v>3750</v>
      </c>
      <c r="F22" s="44">
        <v>109899</v>
      </c>
      <c r="G22" s="44">
        <v>216220</v>
      </c>
      <c r="H22" s="44">
        <v>24314908</v>
      </c>
      <c r="I22" s="44">
        <v>20065866</v>
      </c>
      <c r="J22" s="44">
        <v>844</v>
      </c>
      <c r="K22" s="44">
        <v>4249042</v>
      </c>
    </row>
    <row r="23" spans="1:11" ht="12.75">
      <c r="A23" s="73">
        <v>38596</v>
      </c>
      <c r="B23">
        <v>0.01267</v>
      </c>
      <c r="C23" s="44">
        <v>233142</v>
      </c>
      <c r="D23" s="44">
        <v>16976153</v>
      </c>
      <c r="E23" s="44">
        <v>-214061</v>
      </c>
      <c r="F23" s="44">
        <v>213176</v>
      </c>
      <c r="G23" s="44">
        <v>174029</v>
      </c>
      <c r="H23" s="44">
        <v>19496969</v>
      </c>
      <c r="I23" s="44">
        <v>16762092</v>
      </c>
      <c r="J23" s="44">
        <v>891</v>
      </c>
      <c r="K23" s="44">
        <v>2734877</v>
      </c>
    </row>
    <row r="24" spans="1:11" ht="12.75">
      <c r="A24" s="73">
        <v>38626</v>
      </c>
      <c r="B24">
        <v>0.010522</v>
      </c>
      <c r="C24" s="44">
        <v>193995</v>
      </c>
      <c r="D24" s="44">
        <v>20961863</v>
      </c>
      <c r="E24" s="44">
        <v>-4842</v>
      </c>
      <c r="F24" s="44">
        <v>220481</v>
      </c>
      <c r="G24" s="44">
        <v>186208</v>
      </c>
      <c r="H24" s="44">
        <v>19619923</v>
      </c>
      <c r="I24" s="44">
        <v>20957021</v>
      </c>
      <c r="J24" s="44">
        <v>1536</v>
      </c>
      <c r="K24" s="44">
        <v>-1337098</v>
      </c>
    </row>
    <row r="25" spans="1:11" ht="12.75">
      <c r="A25" s="73">
        <v>38657</v>
      </c>
      <c r="B25">
        <v>0.007352</v>
      </c>
      <c r="C25" s="44">
        <v>159722</v>
      </c>
      <c r="D25" s="44">
        <v>27084424</v>
      </c>
      <c r="E25" s="44">
        <v>-198789</v>
      </c>
      <c r="F25" s="44">
        <v>197678</v>
      </c>
      <c r="G25" s="44">
        <v>214221</v>
      </c>
      <c r="H25" s="44">
        <v>23017183</v>
      </c>
      <c r="I25" s="44">
        <v>26885635</v>
      </c>
      <c r="J25" s="44">
        <v>3913</v>
      </c>
      <c r="K25" s="44">
        <v>-3868452</v>
      </c>
    </row>
    <row r="26" spans="1:11" ht="12.75">
      <c r="A26" s="73">
        <v>38687</v>
      </c>
      <c r="B26">
        <v>0.005826</v>
      </c>
      <c r="C26" s="44">
        <v>176265</v>
      </c>
      <c r="D26" s="44">
        <v>26932776</v>
      </c>
      <c r="E26" s="44">
        <v>-45786</v>
      </c>
      <c r="F26" s="44">
        <v>156741</v>
      </c>
      <c r="G26" s="44">
        <v>335140</v>
      </c>
      <c r="H26" s="44">
        <v>31878328</v>
      </c>
      <c r="I26" s="44">
        <v>26886990</v>
      </c>
      <c r="J26" s="44">
        <v>3786</v>
      </c>
      <c r="K26" s="44">
        <v>4991338</v>
      </c>
    </row>
    <row r="27" spans="1:11" ht="12.75">
      <c r="A27" s="73">
        <v>38718</v>
      </c>
      <c r="B27">
        <v>0.014721</v>
      </c>
      <c r="C27" s="44">
        <v>354664</v>
      </c>
      <c r="D27" s="44">
        <v>26027939</v>
      </c>
      <c r="E27" s="44">
        <v>-32534</v>
      </c>
      <c r="F27" s="44">
        <v>382761</v>
      </c>
      <c r="G27" s="44">
        <v>193875</v>
      </c>
      <c r="H27" s="44">
        <v>25602874</v>
      </c>
      <c r="I27" s="44">
        <v>25995405</v>
      </c>
      <c r="J27" s="44">
        <v>3776</v>
      </c>
      <c r="K27" s="44">
        <v>-392531</v>
      </c>
    </row>
    <row r="28" spans="1:11" ht="12.75">
      <c r="A28" s="73">
        <v>38749</v>
      </c>
      <c r="B28">
        <v>0.006838</v>
      </c>
      <c r="C28" s="44">
        <v>165778</v>
      </c>
      <c r="D28" s="44">
        <v>20957487</v>
      </c>
      <c r="E28" s="44">
        <v>4856</v>
      </c>
      <c r="F28" s="44">
        <v>143852</v>
      </c>
      <c r="G28" s="44">
        <v>166072</v>
      </c>
      <c r="H28" s="44">
        <v>25645008</v>
      </c>
      <c r="I28" s="44">
        <v>20962343</v>
      </c>
      <c r="J28" s="44">
        <v>3127</v>
      </c>
      <c r="K28" s="44">
        <v>4682665</v>
      </c>
    </row>
    <row r="29" spans="1:11" ht="12.75">
      <c r="A29" s="73">
        <v>38777</v>
      </c>
      <c r="B29">
        <v>0.00836</v>
      </c>
      <c r="C29" s="44">
        <v>187998</v>
      </c>
      <c r="D29" s="44">
        <v>20032914</v>
      </c>
      <c r="E29" s="44">
        <v>277</v>
      </c>
      <c r="F29" s="44">
        <v>167393</v>
      </c>
      <c r="G29" s="44">
        <v>106791</v>
      </c>
      <c r="H29" s="44">
        <v>24138129</v>
      </c>
      <c r="I29" s="44">
        <v>20033191</v>
      </c>
      <c r="J29" s="44">
        <v>1628</v>
      </c>
      <c r="K29" s="44">
        <v>4104938</v>
      </c>
    </row>
    <row r="30" spans="1:11" ht="12.75">
      <c r="A30" s="73">
        <v>38808</v>
      </c>
      <c r="B30">
        <v>0.07761</v>
      </c>
      <c r="C30" s="44">
        <v>127396</v>
      </c>
      <c r="D30" s="44">
        <v>15429557</v>
      </c>
      <c r="E30" s="44">
        <v>-1790</v>
      </c>
      <c r="F30" s="44">
        <v>119732</v>
      </c>
      <c r="G30" s="44">
        <v>128943</v>
      </c>
      <c r="H30" s="44">
        <v>17420978</v>
      </c>
      <c r="I30" s="44">
        <v>15427767</v>
      </c>
      <c r="J30" s="44">
        <v>1573</v>
      </c>
      <c r="K30" s="44">
        <v>1993211</v>
      </c>
    </row>
    <row r="31" spans="1:11" ht="12.75">
      <c r="A31" s="73">
        <v>38838</v>
      </c>
      <c r="B31">
        <v>0.008033</v>
      </c>
      <c r="C31" s="44">
        <v>136607</v>
      </c>
      <c r="D31" s="44">
        <v>18065161</v>
      </c>
      <c r="E31" s="44">
        <v>-21758</v>
      </c>
      <c r="F31" s="44">
        <v>144977</v>
      </c>
      <c r="G31" s="44">
        <v>147645</v>
      </c>
      <c r="H31" s="44">
        <v>18109841</v>
      </c>
      <c r="I31" s="44">
        <v>18043403</v>
      </c>
      <c r="J31" s="44">
        <v>1103</v>
      </c>
      <c r="K31" s="44">
        <v>66438</v>
      </c>
    </row>
    <row r="32" spans="1:11" ht="12.75">
      <c r="A32" s="73">
        <v>38869</v>
      </c>
      <c r="B32">
        <v>0.007716</v>
      </c>
      <c r="C32" s="44">
        <v>139275</v>
      </c>
      <c r="D32" s="44">
        <v>20889737</v>
      </c>
      <c r="E32" s="44">
        <v>-13274</v>
      </c>
      <c r="F32" s="44">
        <v>161072</v>
      </c>
      <c r="G32" s="44">
        <v>112585</v>
      </c>
      <c r="H32" s="44">
        <v>19274771</v>
      </c>
      <c r="I32" s="44">
        <v>20876463</v>
      </c>
      <c r="J32" s="44">
        <v>778</v>
      </c>
      <c r="K32" s="44">
        <v>-1601692</v>
      </c>
    </row>
    <row r="33" spans="1:11" ht="12.75">
      <c r="A33" s="73">
        <v>38899</v>
      </c>
      <c r="B33">
        <v>0.004034</v>
      </c>
      <c r="C33" s="44">
        <v>90788</v>
      </c>
      <c r="D33" s="44">
        <v>23423569</v>
      </c>
      <c r="E33" s="44">
        <v>2187</v>
      </c>
      <c r="F33" s="44">
        <v>94644</v>
      </c>
      <c r="G33" s="44">
        <v>140299</v>
      </c>
      <c r="H33" s="44">
        <v>23903191</v>
      </c>
      <c r="I33" s="44">
        <v>23425756</v>
      </c>
      <c r="J33" s="44">
        <v>765</v>
      </c>
      <c r="K33" s="44">
        <v>477435</v>
      </c>
    </row>
    <row r="34" spans="1:11" ht="12.75">
      <c r="A34" s="73">
        <v>38930</v>
      </c>
      <c r="B34">
        <v>0.006026</v>
      </c>
      <c r="C34" s="44">
        <v>136443</v>
      </c>
      <c r="D34" s="44">
        <v>18338015</v>
      </c>
      <c r="E34" s="44">
        <v>-5427</v>
      </c>
      <c r="F34" s="44">
        <v>110310</v>
      </c>
      <c r="G34" s="44">
        <v>129878</v>
      </c>
      <c r="H34" s="44">
        <v>24065184</v>
      </c>
      <c r="I34" s="44">
        <v>18332588</v>
      </c>
      <c r="J34" s="44">
        <v>802</v>
      </c>
      <c r="K34" s="44">
        <v>5732596</v>
      </c>
    </row>
    <row r="35" spans="1:11" ht="12.75">
      <c r="A35" s="73">
        <v>38961</v>
      </c>
      <c r="B35">
        <v>0.00976</v>
      </c>
      <c r="C35" s="44">
        <v>156011</v>
      </c>
      <c r="D35" s="44">
        <v>16541684</v>
      </c>
      <c r="E35" s="44">
        <v>-2273</v>
      </c>
      <c r="F35" s="44">
        <v>161427</v>
      </c>
      <c r="G35" s="44">
        <v>136733</v>
      </c>
      <c r="H35" s="44">
        <v>17089442</v>
      </c>
      <c r="I35" s="44">
        <v>16539411</v>
      </c>
      <c r="J35" s="44">
        <v>807</v>
      </c>
      <c r="K35" s="44">
        <v>550031</v>
      </c>
    </row>
    <row r="36" spans="1:11" ht="12.75">
      <c r="A36" s="73">
        <v>38991</v>
      </c>
      <c r="B36">
        <v>0.006875</v>
      </c>
      <c r="C36" s="44">
        <v>131317</v>
      </c>
      <c r="D36" s="44">
        <v>20900661</v>
      </c>
      <c r="E36" s="44">
        <v>-12116</v>
      </c>
      <c r="F36" s="44">
        <v>143725</v>
      </c>
      <c r="G36" s="44">
        <v>58838</v>
      </c>
      <c r="H36" s="44">
        <v>20256817</v>
      </c>
      <c r="I36" s="44">
        <v>20888545</v>
      </c>
      <c r="J36" s="44">
        <v>1115</v>
      </c>
      <c r="K36" s="44">
        <v>-631728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L18" sqref="L18"/>
    </sheetView>
  </sheetViews>
  <sheetFormatPr defaultColWidth="9.140625" defaultRowHeight="12.75"/>
  <cols>
    <col min="2" max="3" width="10.8515625" style="0" bestFit="1" customWidth="1"/>
  </cols>
  <sheetData>
    <row r="1" spans="2:3" ht="12.75">
      <c r="B1" s="74" t="s">
        <v>115</v>
      </c>
      <c r="C1" s="74" t="s">
        <v>116</v>
      </c>
    </row>
    <row r="2" spans="2:3" ht="12.75">
      <c r="B2" s="74"/>
      <c r="C2" s="74"/>
    </row>
    <row r="3" spans="1:3" ht="12.75">
      <c r="A3" s="1">
        <v>40179</v>
      </c>
      <c r="B3" s="41">
        <v>-105270</v>
      </c>
      <c r="C3" s="41">
        <v>-101976</v>
      </c>
    </row>
    <row r="4" spans="1:3" ht="12.75">
      <c r="A4" s="1">
        <v>40210</v>
      </c>
      <c r="B4" s="41">
        <v>-82193</v>
      </c>
      <c r="C4" s="41">
        <v>-179122</v>
      </c>
    </row>
    <row r="5" spans="1:3" ht="12.75">
      <c r="A5" s="1">
        <v>40238</v>
      </c>
      <c r="B5" s="41">
        <v>-170643</v>
      </c>
      <c r="C5" s="41">
        <v>-227685</v>
      </c>
    </row>
    <row r="6" spans="1:3" ht="12.75">
      <c r="A6" s="1">
        <v>40269</v>
      </c>
      <c r="B6" s="41">
        <v>-250841</v>
      </c>
      <c r="C6" s="41">
        <v>-257656</v>
      </c>
    </row>
    <row r="7" spans="1:3" ht="12.75">
      <c r="A7" s="1">
        <v>40299</v>
      </c>
      <c r="B7" s="41">
        <v>-315505</v>
      </c>
      <c r="C7" s="41">
        <v>-215809</v>
      </c>
    </row>
    <row r="8" spans="1:3" ht="12.75">
      <c r="A8" s="1">
        <v>40330</v>
      </c>
      <c r="B8" s="41">
        <v>-171055</v>
      </c>
      <c r="C8" s="41">
        <v>-162575</v>
      </c>
    </row>
    <row r="9" spans="1:3" ht="12.75">
      <c r="A9" s="1">
        <v>40360</v>
      </c>
      <c r="B9" s="41">
        <v>-167341</v>
      </c>
      <c r="C9" s="41">
        <v>-177615</v>
      </c>
    </row>
    <row r="10" spans="1:3" ht="12.75">
      <c r="A10" s="1">
        <v>40391</v>
      </c>
      <c r="B10" s="41">
        <v>-139266</v>
      </c>
      <c r="C10" s="41">
        <v>-142925</v>
      </c>
    </row>
    <row r="11" spans="1:3" ht="12.75">
      <c r="A11" s="1">
        <v>40422</v>
      </c>
      <c r="B11" s="41">
        <v>-161893</v>
      </c>
      <c r="C11" s="41">
        <v>-203028</v>
      </c>
    </row>
    <row r="12" spans="1:3" ht="12.75">
      <c r="A12" s="1">
        <v>40452</v>
      </c>
      <c r="B12" s="41">
        <v>-251623</v>
      </c>
      <c r="C12" s="41">
        <v>-254673</v>
      </c>
    </row>
    <row r="13" spans="1:3" ht="12.75">
      <c r="A13" s="1">
        <v>40483</v>
      </c>
      <c r="B13" s="41">
        <v>-278497</v>
      </c>
      <c r="C13" s="41">
        <v>-231101</v>
      </c>
    </row>
    <row r="14" spans="1:3" ht="12.75">
      <c r="A14" s="1">
        <v>40513</v>
      </c>
      <c r="B14" s="41">
        <v>-163529</v>
      </c>
      <c r="C14" s="41">
        <v>-169705</v>
      </c>
    </row>
    <row r="15" spans="1:3" ht="12.75">
      <c r="A15" s="1">
        <v>40544</v>
      </c>
      <c r="B15" s="41">
        <v>-164786</v>
      </c>
      <c r="C15" s="41">
        <v>-176041</v>
      </c>
    </row>
    <row r="16" spans="1:3" ht="12.75">
      <c r="A16" s="1">
        <v>40575</v>
      </c>
      <c r="B16" s="41">
        <v>-160812</v>
      </c>
      <c r="C16" s="41">
        <v>-218387</v>
      </c>
    </row>
    <row r="17" spans="1:3" ht="12.75">
      <c r="A17" s="1">
        <v>40603</v>
      </c>
      <c r="B17" s="41">
        <v>-210475</v>
      </c>
      <c r="C17" s="41">
        <v>-154133</v>
      </c>
    </row>
    <row r="18" spans="1:3" ht="12.75">
      <c r="A18" s="1">
        <v>40634</v>
      </c>
      <c r="B18" s="41">
        <v>-187335</v>
      </c>
      <c r="C18" s="41">
        <v>-218741</v>
      </c>
    </row>
    <row r="19" spans="1:3" ht="12.75">
      <c r="A19" s="1">
        <v>40664</v>
      </c>
      <c r="B19" s="41">
        <v>-237335</v>
      </c>
      <c r="C19" s="41">
        <v>-6343</v>
      </c>
    </row>
    <row r="20" spans="1:3" ht="12.75">
      <c r="A20" s="1">
        <v>40695</v>
      </c>
      <c r="B20" s="41">
        <v>13102</v>
      </c>
      <c r="C20" s="41">
        <v>-34778</v>
      </c>
    </row>
    <row r="21" spans="1:3" ht="12.75">
      <c r="A21" s="1">
        <v>40725</v>
      </c>
      <c r="B21" s="41">
        <v>-35467</v>
      </c>
      <c r="C21" s="41">
        <v>8525</v>
      </c>
    </row>
    <row r="22" spans="1:3" ht="12.75">
      <c r="A22" s="1">
        <v>40756</v>
      </c>
      <c r="B22" s="41">
        <v>6802</v>
      </c>
      <c r="C22" s="41">
        <v>-6470</v>
      </c>
    </row>
    <row r="23" spans="1:3" ht="12.75">
      <c r="A23" s="1">
        <v>40787</v>
      </c>
      <c r="B23" s="41">
        <v>-4908</v>
      </c>
      <c r="C23" s="41">
        <v>-1149</v>
      </c>
    </row>
    <row r="24" spans="1:3" ht="12.75">
      <c r="A24" s="1">
        <v>40817</v>
      </c>
      <c r="B24" s="41">
        <v>-1444</v>
      </c>
      <c r="C24" s="41">
        <v>41568</v>
      </c>
    </row>
    <row r="25" spans="1:3" ht="12.75">
      <c r="A25" s="1">
        <v>40848</v>
      </c>
      <c r="B25" s="41">
        <v>41732</v>
      </c>
      <c r="C25" s="41">
        <v>19222</v>
      </c>
    </row>
    <row r="26" spans="1:3" ht="12.75">
      <c r="A26" s="1">
        <v>40878</v>
      </c>
      <c r="B26" s="41"/>
      <c r="C26" s="41"/>
    </row>
    <row r="27" spans="1:3" ht="12.75">
      <c r="A27" s="1"/>
      <c r="B27" s="41"/>
      <c r="C27" s="41"/>
    </row>
    <row r="28" spans="1:3" ht="12.75">
      <c r="A28" s="1"/>
      <c r="B28" s="41"/>
      <c r="C28" s="41"/>
    </row>
    <row r="29" spans="1:3" ht="12.75">
      <c r="A29" s="1" t="s">
        <v>117</v>
      </c>
      <c r="B29" s="41">
        <f>SUM(B20:B28)</f>
        <v>19817</v>
      </c>
      <c r="C29" s="41">
        <f>SUM(C19:C27)</f>
        <v>20575</v>
      </c>
    </row>
    <row r="30" spans="1:3" ht="12.75">
      <c r="A30" s="1"/>
      <c r="B30" s="41"/>
      <c r="C30" s="41"/>
    </row>
    <row r="31" spans="1:3" ht="12.75">
      <c r="A31" s="1" t="s">
        <v>118</v>
      </c>
      <c r="B31" s="41">
        <f>SUM(B15:B30)</f>
        <v>-921109</v>
      </c>
      <c r="C31" s="41">
        <f>SUM(C14:C26)</f>
        <v>-916432</v>
      </c>
    </row>
    <row r="32" spans="1:3" ht="12.75">
      <c r="A32" s="1"/>
      <c r="B32" s="41"/>
      <c r="C32" s="41"/>
    </row>
    <row r="33" spans="1:3" ht="12.75">
      <c r="A33" s="1" t="s">
        <v>120</v>
      </c>
      <c r="B33" s="41">
        <f>SUM(B13:B25)</f>
        <v>-1382952</v>
      </c>
      <c r="C33" s="41">
        <f>SUM(C12:C23)</f>
        <v>-1462996</v>
      </c>
    </row>
    <row r="35" spans="1:3" ht="12.75">
      <c r="A35" t="s">
        <v>119</v>
      </c>
      <c r="B35" s="80">
        <f>SUM(B3:B34)</f>
        <v>-5482826</v>
      </c>
      <c r="C35" s="80">
        <f>SUM(C3:C34)</f>
        <v>-5429450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2024-06-14T14:32:43Z</dcterms:modified>
  <cp:category/>
  <cp:version/>
  <cp:contentType/>
  <cp:contentStatus/>
</cp:coreProperties>
</file>