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gry-fs1\Shared Folders\Accounting\Fuel Adj Clause Workpapers\2023-00014 Two Year Review\Responses to 1st Rehearing Request 6.04\TO FILE  2023-00014\"/>
    </mc:Choice>
  </mc:AlternateContent>
  <xr:revisionPtr revIDLastSave="0" documentId="8_{7E08E798-7408-45CD-8170-F4158A07853F}" xr6:coauthVersionLast="47" xr6:coauthVersionMax="47" xr10:uidLastSave="{00000000-0000-0000-0000-000000000000}"/>
  <bookViews>
    <workbookView xWindow="-120" yWindow="-120" windowWidth="29040" windowHeight="15720" firstSheet="12" activeTab="24" xr2:uid="{4B00991B-6D5B-4ED5-AE9B-A191AC37EC7B}"/>
  </bookViews>
  <sheets>
    <sheet name="Historical Data" sheetId="1" r:id="rId1"/>
    <sheet name="Nov-20" sheetId="2" r:id="rId2"/>
    <sheet name="Dec-20" sheetId="3" r:id="rId3"/>
    <sheet name="Jan-21" sheetId="4" r:id="rId4"/>
    <sheet name="Feb-21" sheetId="5" r:id="rId5"/>
    <sheet name="Mar-21" sheetId="6" r:id="rId6"/>
    <sheet name="Apr-21" sheetId="7" r:id="rId7"/>
    <sheet name="May-21" sheetId="8" r:id="rId8"/>
    <sheet name="Jun-21" sheetId="9" r:id="rId9"/>
    <sheet name="Jul-21" sheetId="10" r:id="rId10"/>
    <sheet name="Aug-21" sheetId="11" r:id="rId11"/>
    <sheet name="Sep-21" sheetId="12" r:id="rId12"/>
    <sheet name="Oct-21" sheetId="13" r:id="rId13"/>
    <sheet name="Nov-21" sheetId="14" r:id="rId14"/>
    <sheet name="Dec-21" sheetId="15" r:id="rId15"/>
    <sheet name="Jan-22" sheetId="16" r:id="rId16"/>
    <sheet name="Feb-22" sheetId="17" r:id="rId17"/>
    <sheet name="Mar-22" sheetId="18" r:id="rId18"/>
    <sheet name="Apr-22" sheetId="19" r:id="rId19"/>
    <sheet name="May-22" sheetId="20" r:id="rId20"/>
    <sheet name="Jun-22" sheetId="21" r:id="rId21"/>
    <sheet name="Jul-22" sheetId="22" r:id="rId22"/>
    <sheet name="Aug-22" sheetId="23" r:id="rId23"/>
    <sheet name="Sep-22" sheetId="24" r:id="rId24"/>
    <sheet name="Oct-22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5" l="1"/>
  <c r="E11" i="25"/>
  <c r="D11" i="25"/>
  <c r="G11" i="25" s="1"/>
  <c r="F10" i="25"/>
  <c r="E10" i="25"/>
  <c r="D10" i="25"/>
  <c r="F9" i="25"/>
  <c r="F12" i="25" s="1"/>
  <c r="E9" i="25"/>
  <c r="E12" i="25" s="1"/>
  <c r="D9" i="25"/>
  <c r="F11" i="24"/>
  <c r="E11" i="24"/>
  <c r="D11" i="24"/>
  <c r="G11" i="24" s="1"/>
  <c r="F10" i="24"/>
  <c r="E10" i="24"/>
  <c r="D10" i="24"/>
  <c r="G10" i="24" s="1"/>
  <c r="F9" i="24"/>
  <c r="F12" i="24" s="1"/>
  <c r="E9" i="24"/>
  <c r="E12" i="24" s="1"/>
  <c r="D9" i="24"/>
  <c r="D12" i="24" s="1"/>
  <c r="E14" i="24" s="1"/>
  <c r="F11" i="23"/>
  <c r="E11" i="23"/>
  <c r="D11" i="23"/>
  <c r="G11" i="23" s="1"/>
  <c r="F10" i="23"/>
  <c r="E10" i="23"/>
  <c r="D10" i="23"/>
  <c r="F9" i="23"/>
  <c r="F12" i="23" s="1"/>
  <c r="E9" i="23"/>
  <c r="E12" i="23" s="1"/>
  <c r="D9" i="23"/>
  <c r="D12" i="23" s="1"/>
  <c r="E14" i="23" s="1"/>
  <c r="F11" i="22"/>
  <c r="E11" i="22"/>
  <c r="D11" i="22"/>
  <c r="G11" i="22" s="1"/>
  <c r="F10" i="22"/>
  <c r="E10" i="22"/>
  <c r="D10" i="22"/>
  <c r="G10" i="22" s="1"/>
  <c r="F9" i="22"/>
  <c r="F12" i="22" s="1"/>
  <c r="E9" i="22"/>
  <c r="E12" i="22" s="1"/>
  <c r="D9" i="22"/>
  <c r="D12" i="22" s="1"/>
  <c r="E14" i="22" s="1"/>
  <c r="F11" i="21"/>
  <c r="E11" i="21"/>
  <c r="D11" i="21"/>
  <c r="G11" i="21" s="1"/>
  <c r="F10" i="21"/>
  <c r="E10" i="21"/>
  <c r="D10" i="21"/>
  <c r="F9" i="21"/>
  <c r="F12" i="21" s="1"/>
  <c r="E9" i="21"/>
  <c r="E12" i="21" s="1"/>
  <c r="D9" i="21"/>
  <c r="G9" i="21" s="1"/>
  <c r="F11" i="20"/>
  <c r="E11" i="20"/>
  <c r="D11" i="20"/>
  <c r="G11" i="20" s="1"/>
  <c r="F10" i="20"/>
  <c r="E10" i="20"/>
  <c r="D10" i="20"/>
  <c r="F9" i="20"/>
  <c r="F12" i="20" s="1"/>
  <c r="E9" i="20"/>
  <c r="E12" i="20" s="1"/>
  <c r="D9" i="20"/>
  <c r="D12" i="20" s="1"/>
  <c r="E14" i="20" s="1"/>
  <c r="F11" i="19"/>
  <c r="E11" i="19"/>
  <c r="D11" i="19"/>
  <c r="G11" i="19" s="1"/>
  <c r="F10" i="19"/>
  <c r="E10" i="19"/>
  <c r="D10" i="19"/>
  <c r="G10" i="19" s="1"/>
  <c r="F9" i="19"/>
  <c r="F12" i="19" s="1"/>
  <c r="E9" i="19"/>
  <c r="E12" i="19" s="1"/>
  <c r="D9" i="19"/>
  <c r="D12" i="19" s="1"/>
  <c r="E14" i="19" s="1"/>
  <c r="F11" i="18"/>
  <c r="E11" i="18"/>
  <c r="D11" i="18"/>
  <c r="G11" i="18" s="1"/>
  <c r="F10" i="18"/>
  <c r="E10" i="18"/>
  <c r="D10" i="18"/>
  <c r="G10" i="18" s="1"/>
  <c r="F9" i="18"/>
  <c r="F12" i="18" s="1"/>
  <c r="E9" i="18"/>
  <c r="E12" i="18" s="1"/>
  <c r="D9" i="18"/>
  <c r="D12" i="18" s="1"/>
  <c r="E14" i="18" s="1"/>
  <c r="F11" i="17"/>
  <c r="E11" i="17"/>
  <c r="G11" i="17" s="1"/>
  <c r="D11" i="17"/>
  <c r="F10" i="17"/>
  <c r="E10" i="17"/>
  <c r="D10" i="17"/>
  <c r="F9" i="17"/>
  <c r="F12" i="17" s="1"/>
  <c r="E9" i="17"/>
  <c r="E12" i="17" s="1"/>
  <c r="D9" i="17"/>
  <c r="D12" i="17" s="1"/>
  <c r="E14" i="17" s="1"/>
  <c r="F11" i="16"/>
  <c r="E11" i="16"/>
  <c r="D11" i="16"/>
  <c r="F10" i="16"/>
  <c r="E10" i="16"/>
  <c r="D10" i="16"/>
  <c r="F9" i="16"/>
  <c r="F12" i="16" s="1"/>
  <c r="E9" i="16"/>
  <c r="E12" i="16" s="1"/>
  <c r="D9" i="16"/>
  <c r="D12" i="16" s="1"/>
  <c r="E14" i="16" s="1"/>
  <c r="F11" i="15"/>
  <c r="E11" i="15"/>
  <c r="D11" i="15"/>
  <c r="G11" i="15" s="1"/>
  <c r="F10" i="15"/>
  <c r="E10" i="15"/>
  <c r="D10" i="15"/>
  <c r="F9" i="15"/>
  <c r="F12" i="15" s="1"/>
  <c r="E9" i="15"/>
  <c r="E12" i="15" s="1"/>
  <c r="D9" i="15"/>
  <c r="F11" i="14"/>
  <c r="E11" i="14"/>
  <c r="D11" i="14"/>
  <c r="G11" i="14" s="1"/>
  <c r="F10" i="14"/>
  <c r="E10" i="14"/>
  <c r="D10" i="14"/>
  <c r="F9" i="14"/>
  <c r="F12" i="14" s="1"/>
  <c r="E9" i="14"/>
  <c r="E12" i="14" s="1"/>
  <c r="D9" i="14"/>
  <c r="D12" i="14" s="1"/>
  <c r="E14" i="14" s="1"/>
  <c r="F11" i="13"/>
  <c r="E11" i="13"/>
  <c r="D11" i="13"/>
  <c r="G11" i="13" s="1"/>
  <c r="F10" i="13"/>
  <c r="E10" i="13"/>
  <c r="D10" i="13"/>
  <c r="F9" i="13"/>
  <c r="F12" i="13" s="1"/>
  <c r="E9" i="13"/>
  <c r="E12" i="13" s="1"/>
  <c r="D9" i="13"/>
  <c r="D12" i="13" s="1"/>
  <c r="E14" i="13" s="1"/>
  <c r="F11" i="12"/>
  <c r="E11" i="12"/>
  <c r="D11" i="12"/>
  <c r="G11" i="12" s="1"/>
  <c r="F10" i="12"/>
  <c r="E10" i="12"/>
  <c r="D10" i="12"/>
  <c r="F9" i="12"/>
  <c r="F12" i="12" s="1"/>
  <c r="E9" i="12"/>
  <c r="E12" i="12" s="1"/>
  <c r="D9" i="12"/>
  <c r="D12" i="12" s="1"/>
  <c r="E14" i="12" s="1"/>
  <c r="F11" i="11"/>
  <c r="E11" i="11"/>
  <c r="D11" i="11"/>
  <c r="G11" i="11" s="1"/>
  <c r="F10" i="11"/>
  <c r="E10" i="11"/>
  <c r="D10" i="11"/>
  <c r="F9" i="11"/>
  <c r="F12" i="11" s="1"/>
  <c r="E9" i="11"/>
  <c r="E12" i="11" s="1"/>
  <c r="D9" i="11"/>
  <c r="D12" i="11" s="1"/>
  <c r="E14" i="11" s="1"/>
  <c r="F11" i="10"/>
  <c r="E11" i="10"/>
  <c r="D11" i="10"/>
  <c r="G11" i="10" s="1"/>
  <c r="F10" i="10"/>
  <c r="E10" i="10"/>
  <c r="D10" i="10"/>
  <c r="F9" i="10"/>
  <c r="F12" i="10" s="1"/>
  <c r="E9" i="10"/>
  <c r="E12" i="10" s="1"/>
  <c r="D9" i="10"/>
  <c r="D12" i="10" s="1"/>
  <c r="E14" i="10" s="1"/>
  <c r="F11" i="9"/>
  <c r="E11" i="9"/>
  <c r="D11" i="9"/>
  <c r="G11" i="9" s="1"/>
  <c r="F10" i="9"/>
  <c r="E10" i="9"/>
  <c r="D10" i="9"/>
  <c r="F9" i="9"/>
  <c r="F12" i="9" s="1"/>
  <c r="E9" i="9"/>
  <c r="E12" i="9" s="1"/>
  <c r="D9" i="9"/>
  <c r="D12" i="9" s="1"/>
  <c r="E14" i="9" s="1"/>
  <c r="F11" i="8"/>
  <c r="E11" i="8"/>
  <c r="D11" i="8"/>
  <c r="G11" i="8" s="1"/>
  <c r="F10" i="8"/>
  <c r="E10" i="8"/>
  <c r="D10" i="8"/>
  <c r="F9" i="8"/>
  <c r="F12" i="8" s="1"/>
  <c r="E9" i="8"/>
  <c r="E12" i="8" s="1"/>
  <c r="D9" i="8"/>
  <c r="D12" i="8" s="1"/>
  <c r="E14" i="8" s="1"/>
  <c r="F11" i="7"/>
  <c r="E11" i="7"/>
  <c r="D11" i="7"/>
  <c r="G11" i="7" s="1"/>
  <c r="F10" i="7"/>
  <c r="E10" i="7"/>
  <c r="D10" i="7"/>
  <c r="F9" i="7"/>
  <c r="F12" i="7" s="1"/>
  <c r="E9" i="7"/>
  <c r="E12" i="7" s="1"/>
  <c r="D9" i="7"/>
  <c r="D12" i="7" s="1"/>
  <c r="E14" i="7" s="1"/>
  <c r="F11" i="6"/>
  <c r="E11" i="6"/>
  <c r="D11" i="6"/>
  <c r="G11" i="6" s="1"/>
  <c r="F10" i="6"/>
  <c r="E10" i="6"/>
  <c r="D10" i="6"/>
  <c r="G10" i="6" s="1"/>
  <c r="F9" i="6"/>
  <c r="F12" i="6" s="1"/>
  <c r="E9" i="6"/>
  <c r="E12" i="6" s="1"/>
  <c r="D9" i="6"/>
  <c r="G9" i="6" s="1"/>
  <c r="F11" i="5"/>
  <c r="E11" i="5"/>
  <c r="D11" i="5"/>
  <c r="F10" i="5"/>
  <c r="E10" i="5"/>
  <c r="D10" i="5"/>
  <c r="F9" i="5"/>
  <c r="F12" i="5" s="1"/>
  <c r="E9" i="5"/>
  <c r="E12" i="5" s="1"/>
  <c r="D9" i="5"/>
  <c r="F11" i="4"/>
  <c r="E11" i="4"/>
  <c r="D11" i="4"/>
  <c r="G11" i="4" s="1"/>
  <c r="F10" i="4"/>
  <c r="E10" i="4"/>
  <c r="D10" i="4"/>
  <c r="G10" i="4" s="1"/>
  <c r="F9" i="4"/>
  <c r="F12" i="4" s="1"/>
  <c r="E9" i="4"/>
  <c r="E12" i="4" s="1"/>
  <c r="D9" i="4"/>
  <c r="D12" i="4" s="1"/>
  <c r="E14" i="4" s="1"/>
  <c r="F11" i="3"/>
  <c r="E11" i="3"/>
  <c r="D11" i="3"/>
  <c r="G11" i="3" s="1"/>
  <c r="F10" i="3"/>
  <c r="E10" i="3"/>
  <c r="D10" i="3"/>
  <c r="F9" i="3"/>
  <c r="F12" i="3" s="1"/>
  <c r="E9" i="3"/>
  <c r="E12" i="3" s="1"/>
  <c r="D9" i="3"/>
  <c r="D12" i="3" s="1"/>
  <c r="E14" i="3" s="1"/>
  <c r="D9" i="2"/>
  <c r="E9" i="2"/>
  <c r="F9" i="2"/>
  <c r="F10" i="2"/>
  <c r="F11" i="2"/>
  <c r="E10" i="2"/>
  <c r="E11" i="2"/>
  <c r="D10" i="2"/>
  <c r="D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3" i="1"/>
  <c r="G10" i="25" l="1"/>
  <c r="G9" i="25"/>
  <c r="G12" i="25" s="1"/>
  <c r="B14" i="25" s="1"/>
  <c r="D12" i="25"/>
  <c r="E14" i="25" s="1"/>
  <c r="G9" i="24"/>
  <c r="G12" i="24" s="1"/>
  <c r="B14" i="24" s="1"/>
  <c r="G14" i="24" s="1"/>
  <c r="G10" i="23"/>
  <c r="G9" i="23"/>
  <c r="G9" i="22"/>
  <c r="G12" i="22" s="1"/>
  <c r="B14" i="22" s="1"/>
  <c r="G14" i="22" s="1"/>
  <c r="G10" i="21"/>
  <c r="G12" i="21"/>
  <c r="B14" i="21" s="1"/>
  <c r="D12" i="21"/>
  <c r="E14" i="21" s="1"/>
  <c r="G10" i="20"/>
  <c r="G9" i="20"/>
  <c r="G12" i="20" s="1"/>
  <c r="B14" i="20" s="1"/>
  <c r="G14" i="20" s="1"/>
  <c r="G9" i="19"/>
  <c r="G12" i="19" s="1"/>
  <c r="B14" i="19" s="1"/>
  <c r="G14" i="19" s="1"/>
  <c r="G9" i="18"/>
  <c r="G12" i="18" s="1"/>
  <c r="B14" i="18" s="1"/>
  <c r="G14" i="18" s="1"/>
  <c r="G10" i="17"/>
  <c r="G9" i="17"/>
  <c r="G12" i="17" s="1"/>
  <c r="B14" i="17" s="1"/>
  <c r="G14" i="17" s="1"/>
  <c r="G10" i="16"/>
  <c r="G11" i="16"/>
  <c r="G9" i="16"/>
  <c r="G12" i="16" s="1"/>
  <c r="B14" i="16" s="1"/>
  <c r="G14" i="16" s="1"/>
  <c r="G10" i="15"/>
  <c r="G12" i="15" s="1"/>
  <c r="B14" i="15" s="1"/>
  <c r="G9" i="15"/>
  <c r="D12" i="15"/>
  <c r="E14" i="15" s="1"/>
  <c r="G10" i="14"/>
  <c r="G9" i="14"/>
  <c r="G10" i="13"/>
  <c r="G9" i="13"/>
  <c r="G12" i="13" s="1"/>
  <c r="B14" i="13" s="1"/>
  <c r="G14" i="13" s="1"/>
  <c r="G10" i="12"/>
  <c r="G9" i="12"/>
  <c r="G12" i="12" s="1"/>
  <c r="B14" i="12" s="1"/>
  <c r="G14" i="12" s="1"/>
  <c r="G10" i="11"/>
  <c r="G9" i="11"/>
  <c r="G12" i="11" s="1"/>
  <c r="B14" i="11" s="1"/>
  <c r="G14" i="11" s="1"/>
  <c r="G10" i="10"/>
  <c r="G9" i="10"/>
  <c r="G12" i="10" s="1"/>
  <c r="B14" i="10" s="1"/>
  <c r="G14" i="10" s="1"/>
  <c r="G10" i="9"/>
  <c r="G9" i="9"/>
  <c r="G12" i="9" s="1"/>
  <c r="B14" i="9" s="1"/>
  <c r="G14" i="9" s="1"/>
  <c r="G10" i="8"/>
  <c r="G9" i="8"/>
  <c r="G10" i="7"/>
  <c r="G9" i="7"/>
  <c r="G12" i="7" s="1"/>
  <c r="B14" i="7" s="1"/>
  <c r="G14" i="7" s="1"/>
  <c r="G12" i="6"/>
  <c r="B14" i="6" s="1"/>
  <c r="D12" i="6"/>
  <c r="E14" i="6" s="1"/>
  <c r="G10" i="5"/>
  <c r="G11" i="5"/>
  <c r="G9" i="5"/>
  <c r="G12" i="5" s="1"/>
  <c r="B14" i="5" s="1"/>
  <c r="D12" i="5"/>
  <c r="E14" i="5" s="1"/>
  <c r="G10" i="3"/>
  <c r="G9" i="4"/>
  <c r="G12" i="4" s="1"/>
  <c r="B14" i="4" s="1"/>
  <c r="G14" i="4" s="1"/>
  <c r="G9" i="3"/>
  <c r="G9" i="2"/>
  <c r="F12" i="2"/>
  <c r="G10" i="2"/>
  <c r="E12" i="2"/>
  <c r="G11" i="2"/>
  <c r="D12" i="2"/>
  <c r="E14" i="2" s="1"/>
  <c r="G14" i="25" l="1"/>
  <c r="G12" i="23"/>
  <c r="B14" i="23" s="1"/>
  <c r="G14" i="23" s="1"/>
  <c r="G14" i="21"/>
  <c r="G14" i="15"/>
  <c r="G12" i="14"/>
  <c r="B14" i="14" s="1"/>
  <c r="G14" i="14" s="1"/>
  <c r="G12" i="8"/>
  <c r="B14" i="8" s="1"/>
  <c r="G14" i="8" s="1"/>
  <c r="G14" i="6"/>
  <c r="G14" i="5"/>
  <c r="G12" i="3"/>
  <c r="B14" i="3" s="1"/>
  <c r="G14" i="3" s="1"/>
  <c r="G12" i="2"/>
  <c r="B14" i="2" s="1"/>
  <c r="G14" i="2" s="1"/>
</calcChain>
</file>

<file path=xl/sharedStrings.xml><?xml version="1.0" encoding="utf-8"?>
<sst xmlns="http://schemas.openxmlformats.org/spreadsheetml/2006/main" count="558" uniqueCount="42">
  <si>
    <t>Month</t>
  </si>
  <si>
    <t>kWh Purchased</t>
  </si>
  <si>
    <t>kWh Sold</t>
  </si>
  <si>
    <t>Line Loss</t>
  </si>
  <si>
    <t>Current Month</t>
  </si>
  <si>
    <t>Coop Use</t>
  </si>
  <si>
    <t>Schedule I</t>
  </si>
  <si>
    <t>Twelve Month Actual Line Loss</t>
  </si>
  <si>
    <t xml:space="preserve">Month of </t>
  </si>
  <si>
    <t xml:space="preserve">Year of </t>
  </si>
  <si>
    <t>Previous Twelve Month Total</t>
  </si>
  <si>
    <t>(a)</t>
  </si>
  <si>
    <t>(b)</t>
  </si>
  <si>
    <t xml:space="preserve">(c) </t>
  </si>
  <si>
    <t>(d)</t>
  </si>
  <si>
    <t>kWh Losses</t>
  </si>
  <si>
    <t>Plus the current year-current month total</t>
  </si>
  <si>
    <t>Less the prior year-current month total</t>
  </si>
  <si>
    <t>Most recent twelve month total</t>
  </si>
  <si>
    <t>=</t>
  </si>
  <si>
    <t>/</t>
  </si>
  <si>
    <t>line (d)</t>
  </si>
  <si>
    <t>line (a)</t>
  </si>
  <si>
    <t>Enter result on line 16 of the Current Month's (FAC) report</t>
  </si>
  <si>
    <t>March</t>
  </si>
  <si>
    <t>For Fuel Adjustment Charge Computation</t>
  </si>
  <si>
    <t>November</t>
  </si>
  <si>
    <t>December</t>
  </si>
  <si>
    <t>Jan</t>
  </si>
  <si>
    <t>Feb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</si>
  <si>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</si>
  <si>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</si>
  <si>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</si>
  <si>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</si>
  <si>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</si>
  <si>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</si>
  <si>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</si>
  <si>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</si>
  <si>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</si>
  <si>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Mar</t>
  </si>
  <si>
    <t>Apr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</si>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</sst>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0"/>
      <name val="Arial"/>
      <family val="2"/>
    </font>
    <font>
      <i/>
      <sz val="11"/>
      <color rgb="FF7F7F7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2" applyNumberFormat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164" fontId="0" fillId="0" borderId="0" xfId="0" applyNumberFormat="1"/>
    <xf numFmtId="3" fontId="0" fillId="0" borderId="0" xfId="0" applyNumberFormat="1"/>
    <xf numFmtId="3" fontId="6" fillId="0" borderId="0" xfId="0" applyNumberFormat="1" applyFont="1"/>
    <xf numFmtId="10" fontId="0" fillId="0" borderId="0" xfId="2" applyNumberFormat="1" applyFont="1"/>
    <xf numFmtId="0" fontId="5" fillId="2" borderId="2" xfId="6"/>
    <xf numFmtId="0" fontId="4" fillId="0" borderId="0" xfId="5"/>
    <xf numFmtId="0" fontId="4" fillId="0" borderId="0" xfId="5" applyAlignment="1">
      <alignment horizontal="left"/>
    </xf>
    <xf numFmtId="0" fontId="4" fillId="0" borderId="0" xfId="5" applyAlignment="1"/>
    <xf numFmtId="14" fontId="0" fillId="0" borderId="0" xfId="0" applyNumberFormat="1"/>
    <xf numFmtId="0" fontId="0" fillId="0" borderId="0" xfId="0" quotePrefix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7" applyAlignment="1">
      <alignment horizontal="center"/>
    </xf>
    <xf numFmtId="0" fontId="2" fillId="0" borderId="0" xfId="3" applyBorder="1" applyAlignment="1">
      <alignment horizontal="center"/>
    </xf>
    <xf numFmtId="0" fontId="3" fillId="0" borderId="0" xfId="4" applyBorder="1" applyAlignment="1">
      <alignment horizontal="center"/>
    </xf>
    <xf numFmtId="0" fontId="3" fillId="0" borderId="1" xfId="4" applyAlignment="1">
      <alignment horizontal="center"/>
    </xf>
  </cellXfs>
  <cellStyles count="8">
    <cellStyle name="Comma" xfId="1" builtinId="3"/>
    <cellStyle name="Explanatory Text" xfId="7" builtinId="53"/>
    <cellStyle name="Heading 1" xfId="4" builtinId="16"/>
    <cellStyle name="Heading 4" xfId="5" builtinId="19"/>
    <cellStyle name="Input" xfId="6" builtinId="20"/>
    <cellStyle name="Normal" xfId="0" builtinId="0"/>
    <cellStyle name="Percent" xfId="2" builtinId="5"/>
    <cellStyle name="Title" xfId="3" builtinId="15"/>
  </cellStyles>
  <dxfs count="5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</dxf>
    <dxf>
      <numFmt numFmtId="3" formatCode="#,##0"/>
    </dxf>
    <dxf>
      <numFmt numFmtId="3" formatCode="#,##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FF13F0-6AD5-4562-A575-7B88516B0ABD}" name="Table1" displayName="Table1" ref="A2:E283" totalsRowShown="0">
  <autoFilter ref="A2:E283" xr:uid="{DEFF13F0-6AD5-4562-A575-7B88516B0ABD}"/>
  <tableColumns count="5">
    <tableColumn id="1" xr3:uid="{DC0A6785-72F8-4510-8AA7-0A9E38541F8B}" name="Month" dataDxfId="4"/>
    <tableColumn id="2" xr3:uid="{4265EF3E-969A-4700-9BBE-530F3BBCA065}" name="kWh Purchased" dataDxfId="3"/>
    <tableColumn id="3" xr3:uid="{392703C4-0875-4DD8-87D3-29637AFBEE3C}" name="kWh Sold" dataDxfId="2"/>
    <tableColumn id="4" xr3:uid="{6981E0A1-2496-4775-93AE-19C902E14AD1}" name="Coop Use" dataDxfId="1"/>
    <tableColumn id="5" xr3:uid="{7B4F2C40-1DE5-485B-98FF-98D9577B4627}" name="Line Loss" dataDxfId="0">
      <calculatedColumnFormula>B3-C3-D3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02B9-ED2C-4E55-8CD0-5F3B2823F44C}">
  <sheetPr codeName="Sheet1"/>
  <dimension ref="A1:E284"/>
  <sheetViews>
    <sheetView topLeftCell="A193" workbookViewId="0">
      <selection activeCell="C240" sqref="C240"/>
    </sheetView>
  </sheetViews>
  <sheetFormatPr defaultRowHeight="15" x14ac:dyDescent="0.25"/>
  <cols>
    <col min="2" max="2" width="16.85546875" customWidth="1"/>
    <col min="3" max="3" width="11.85546875" customWidth="1"/>
    <col min="4" max="4" width="11.42578125" customWidth="1"/>
    <col min="5" max="5" width="12.28515625" customWidth="1"/>
  </cols>
  <sheetData>
    <row r="1" spans="1:5" x14ac:dyDescent="0.25">
      <c r="B1" s="16" t="s">
        <v>4</v>
      </c>
      <c r="C1" s="16"/>
      <c r="D1" s="16"/>
      <c r="E1" s="16"/>
    </row>
    <row r="2" spans="1:5" x14ac:dyDescent="0.25">
      <c r="A2" t="s">
        <v>0</v>
      </c>
      <c r="B2" t="s">
        <v>1</v>
      </c>
      <c r="C2" t="s">
        <v>2</v>
      </c>
      <c r="D2" t="s">
        <v>5</v>
      </c>
      <c r="E2" t="s">
        <v>3</v>
      </c>
    </row>
    <row r="3" spans="1:5" x14ac:dyDescent="0.25">
      <c r="A3" s="2">
        <v>36892</v>
      </c>
      <c r="B3" s="4">
        <v>56033578</v>
      </c>
      <c r="C3" s="4">
        <v>54625413</v>
      </c>
      <c r="D3" s="4">
        <v>51120</v>
      </c>
      <c r="E3" s="4">
        <f>B3-C3-D3</f>
        <v>1357045</v>
      </c>
    </row>
    <row r="4" spans="1:5" x14ac:dyDescent="0.25">
      <c r="A4" s="2">
        <v>36923</v>
      </c>
      <c r="B4" s="4">
        <v>41363225</v>
      </c>
      <c r="C4" s="4">
        <v>44128585</v>
      </c>
      <c r="D4" s="4">
        <v>38600</v>
      </c>
      <c r="E4" s="4">
        <f t="shared" ref="E4:E67" si="0">B4-C4-D4</f>
        <v>-2803960</v>
      </c>
    </row>
    <row r="5" spans="1:5" x14ac:dyDescent="0.25">
      <c r="A5" s="2">
        <v>36951</v>
      </c>
      <c r="B5" s="4">
        <v>45795605</v>
      </c>
      <c r="C5" s="4">
        <v>41889693</v>
      </c>
      <c r="D5" s="4">
        <v>33000</v>
      </c>
      <c r="E5" s="4">
        <f t="shared" si="0"/>
        <v>3872912</v>
      </c>
    </row>
    <row r="6" spans="1:5" x14ac:dyDescent="0.25">
      <c r="A6" s="2">
        <v>36982</v>
      </c>
      <c r="B6" s="4">
        <v>34287926</v>
      </c>
      <c r="C6" s="4">
        <v>36094256</v>
      </c>
      <c r="D6" s="4">
        <v>25940</v>
      </c>
      <c r="E6" s="4">
        <f t="shared" si="0"/>
        <v>-1832270</v>
      </c>
    </row>
    <row r="7" spans="1:5" x14ac:dyDescent="0.25">
      <c r="A7" s="2">
        <v>37012</v>
      </c>
      <c r="B7" s="4">
        <v>33222703</v>
      </c>
      <c r="C7" s="4">
        <v>31657347</v>
      </c>
      <c r="D7" s="4">
        <v>22340</v>
      </c>
      <c r="E7" s="4">
        <f t="shared" si="0"/>
        <v>1543016</v>
      </c>
    </row>
    <row r="8" spans="1:5" x14ac:dyDescent="0.25">
      <c r="A8" s="2">
        <v>37043</v>
      </c>
      <c r="B8" s="4">
        <v>35024592</v>
      </c>
      <c r="C8" s="4">
        <v>34110938</v>
      </c>
      <c r="D8" s="4">
        <v>23140</v>
      </c>
      <c r="E8" s="4">
        <f t="shared" si="0"/>
        <v>890514</v>
      </c>
    </row>
    <row r="9" spans="1:5" x14ac:dyDescent="0.25">
      <c r="A9" s="2">
        <v>37073</v>
      </c>
      <c r="B9" s="4">
        <v>39906626</v>
      </c>
      <c r="C9" s="4">
        <v>36124448</v>
      </c>
      <c r="D9" s="4">
        <v>26320</v>
      </c>
      <c r="E9" s="4">
        <f t="shared" si="0"/>
        <v>3755858</v>
      </c>
    </row>
    <row r="10" spans="1:5" x14ac:dyDescent="0.25">
      <c r="A10" s="2">
        <v>37104</v>
      </c>
      <c r="B10" s="4">
        <v>42175548</v>
      </c>
      <c r="C10" s="4">
        <v>38121908</v>
      </c>
      <c r="D10" s="4">
        <v>27700</v>
      </c>
      <c r="E10" s="4">
        <f t="shared" si="0"/>
        <v>4025940</v>
      </c>
    </row>
    <row r="11" spans="1:5" x14ac:dyDescent="0.25">
      <c r="A11" s="2">
        <v>37135</v>
      </c>
      <c r="B11" s="4">
        <v>34025652</v>
      </c>
      <c r="C11" s="4">
        <v>37956332</v>
      </c>
      <c r="D11" s="4">
        <v>27400</v>
      </c>
      <c r="E11" s="4">
        <f t="shared" si="0"/>
        <v>-3958080</v>
      </c>
    </row>
    <row r="12" spans="1:5" x14ac:dyDescent="0.25">
      <c r="A12" s="2">
        <v>37165</v>
      </c>
      <c r="B12" s="4">
        <v>36656590</v>
      </c>
      <c r="C12" s="4">
        <v>32179003</v>
      </c>
      <c r="D12" s="4">
        <v>20640</v>
      </c>
      <c r="E12" s="4">
        <f t="shared" si="0"/>
        <v>4456947</v>
      </c>
    </row>
    <row r="13" spans="1:5" x14ac:dyDescent="0.25">
      <c r="A13" s="2">
        <v>37196</v>
      </c>
      <c r="B13" s="4">
        <v>37158857</v>
      </c>
      <c r="C13" s="4">
        <v>37631136</v>
      </c>
      <c r="D13" s="4">
        <v>22740</v>
      </c>
      <c r="E13" s="4">
        <f t="shared" si="0"/>
        <v>-495019</v>
      </c>
    </row>
    <row r="14" spans="1:5" x14ac:dyDescent="0.25">
      <c r="A14" s="2">
        <v>37226</v>
      </c>
      <c r="B14" s="4">
        <v>44603466</v>
      </c>
      <c r="C14" s="4">
        <v>35639373</v>
      </c>
      <c r="D14" s="4">
        <v>27600</v>
      </c>
      <c r="E14" s="4">
        <f t="shared" si="0"/>
        <v>8936493</v>
      </c>
    </row>
    <row r="15" spans="1:5" x14ac:dyDescent="0.25">
      <c r="A15" s="2">
        <v>37257</v>
      </c>
      <c r="B15" s="4">
        <v>50406426</v>
      </c>
      <c r="C15" s="4">
        <v>54537773</v>
      </c>
      <c r="D15" s="4">
        <v>51440</v>
      </c>
      <c r="E15" s="4">
        <f t="shared" si="0"/>
        <v>-4182787</v>
      </c>
    </row>
    <row r="16" spans="1:5" x14ac:dyDescent="0.25">
      <c r="A16" s="2">
        <v>37288</v>
      </c>
      <c r="B16" s="4">
        <v>44191826</v>
      </c>
      <c r="C16" s="4">
        <v>40456023</v>
      </c>
      <c r="D16" s="4">
        <v>33660</v>
      </c>
      <c r="E16" s="4">
        <f t="shared" si="0"/>
        <v>3702143</v>
      </c>
    </row>
    <row r="17" spans="1:5" x14ac:dyDescent="0.25">
      <c r="A17" s="2">
        <v>37316</v>
      </c>
      <c r="B17" s="4">
        <v>41107800</v>
      </c>
      <c r="C17" s="4">
        <v>38676647</v>
      </c>
      <c r="D17" s="4">
        <v>28440</v>
      </c>
      <c r="E17" s="4">
        <f t="shared" si="0"/>
        <v>2402713</v>
      </c>
    </row>
    <row r="18" spans="1:5" x14ac:dyDescent="0.25">
      <c r="A18" s="2">
        <v>37347</v>
      </c>
      <c r="B18" s="4">
        <v>33436724</v>
      </c>
      <c r="C18" s="4">
        <v>34177298</v>
      </c>
      <c r="D18" s="4">
        <v>30340</v>
      </c>
      <c r="E18" s="4">
        <f t="shared" si="0"/>
        <v>-770914</v>
      </c>
    </row>
    <row r="19" spans="1:5" x14ac:dyDescent="0.25">
      <c r="A19" s="2">
        <v>37377</v>
      </c>
      <c r="B19" s="4">
        <v>33632820</v>
      </c>
      <c r="C19" s="4">
        <v>32053891</v>
      </c>
      <c r="D19" s="4">
        <v>20020</v>
      </c>
      <c r="E19" s="4">
        <f t="shared" si="0"/>
        <v>1558909</v>
      </c>
    </row>
    <row r="20" spans="1:5" x14ac:dyDescent="0.25">
      <c r="A20" s="2">
        <v>37408</v>
      </c>
      <c r="B20" s="4">
        <v>37159273</v>
      </c>
      <c r="C20" s="4">
        <v>34238496</v>
      </c>
      <c r="D20" s="4">
        <v>24640</v>
      </c>
      <c r="E20" s="4">
        <f t="shared" si="0"/>
        <v>2896137</v>
      </c>
    </row>
    <row r="21" spans="1:5" x14ac:dyDescent="0.25">
      <c r="A21" s="2">
        <v>37438</v>
      </c>
      <c r="B21" s="4">
        <v>42315387</v>
      </c>
      <c r="C21" s="4">
        <v>37709142</v>
      </c>
      <c r="D21" s="4">
        <v>26120</v>
      </c>
      <c r="E21" s="4">
        <f t="shared" si="0"/>
        <v>4580125</v>
      </c>
    </row>
    <row r="22" spans="1:5" x14ac:dyDescent="0.25">
      <c r="A22" s="2">
        <v>37469</v>
      </c>
      <c r="B22" s="4">
        <v>42042226</v>
      </c>
      <c r="C22" s="4">
        <v>41629171</v>
      </c>
      <c r="D22" s="4">
        <v>26020</v>
      </c>
      <c r="E22" s="4">
        <f t="shared" si="0"/>
        <v>387035</v>
      </c>
    </row>
    <row r="23" spans="1:5" x14ac:dyDescent="0.25">
      <c r="A23" s="2">
        <v>37500</v>
      </c>
      <c r="B23" s="4">
        <v>34638704</v>
      </c>
      <c r="C23" s="4">
        <v>35166593</v>
      </c>
      <c r="D23" s="4">
        <v>27680</v>
      </c>
      <c r="E23" s="4">
        <f t="shared" si="0"/>
        <v>-555569</v>
      </c>
    </row>
    <row r="24" spans="1:5" x14ac:dyDescent="0.25">
      <c r="A24" s="2">
        <v>37530</v>
      </c>
      <c r="B24" s="4">
        <v>33371565</v>
      </c>
      <c r="C24" s="4">
        <v>29398723</v>
      </c>
      <c r="D24" s="4">
        <v>21200</v>
      </c>
      <c r="E24" s="4">
        <f t="shared" si="0"/>
        <v>3951642</v>
      </c>
    </row>
    <row r="25" spans="1:5" x14ac:dyDescent="0.25">
      <c r="A25" s="2">
        <v>37561</v>
      </c>
      <c r="B25" s="4">
        <v>41972814</v>
      </c>
      <c r="C25" s="4">
        <v>39915728</v>
      </c>
      <c r="D25" s="4">
        <v>32060</v>
      </c>
      <c r="E25" s="4">
        <f t="shared" si="0"/>
        <v>2025026</v>
      </c>
    </row>
    <row r="26" spans="1:5" x14ac:dyDescent="0.25">
      <c r="A26" s="2">
        <v>37591</v>
      </c>
      <c r="B26" s="4">
        <v>50608887</v>
      </c>
      <c r="C26" s="4">
        <v>46614069</v>
      </c>
      <c r="D26" s="4">
        <v>34700</v>
      </c>
      <c r="E26" s="4">
        <f t="shared" si="0"/>
        <v>3960118</v>
      </c>
    </row>
    <row r="27" spans="1:5" x14ac:dyDescent="0.25">
      <c r="A27" s="2">
        <v>37622</v>
      </c>
      <c r="B27" s="4">
        <v>57928347</v>
      </c>
      <c r="C27" s="4">
        <v>54530896</v>
      </c>
      <c r="D27" s="4">
        <v>45920</v>
      </c>
      <c r="E27" s="4">
        <f t="shared" si="0"/>
        <v>3351531</v>
      </c>
    </row>
    <row r="28" spans="1:5" x14ac:dyDescent="0.25">
      <c r="A28" s="2">
        <v>37653</v>
      </c>
      <c r="B28" s="4">
        <v>47377699</v>
      </c>
      <c r="C28" s="4">
        <v>46922182</v>
      </c>
      <c r="D28" s="4">
        <v>34300</v>
      </c>
      <c r="E28" s="4">
        <f t="shared" si="0"/>
        <v>421217</v>
      </c>
    </row>
    <row r="29" spans="1:5" x14ac:dyDescent="0.25">
      <c r="A29" s="2">
        <v>37681</v>
      </c>
      <c r="B29" s="4">
        <v>38279555</v>
      </c>
      <c r="C29" s="4">
        <v>35982806</v>
      </c>
      <c r="D29" s="4">
        <v>57980</v>
      </c>
      <c r="E29" s="4">
        <f t="shared" si="0"/>
        <v>2238769</v>
      </c>
    </row>
    <row r="30" spans="1:5" x14ac:dyDescent="0.25">
      <c r="A30" s="2">
        <v>37712</v>
      </c>
      <c r="B30" s="4">
        <v>32559843</v>
      </c>
      <c r="C30" s="4">
        <v>31665731</v>
      </c>
      <c r="D30" s="4">
        <v>4520</v>
      </c>
      <c r="E30" s="4">
        <f t="shared" si="0"/>
        <v>889592</v>
      </c>
    </row>
    <row r="31" spans="1:5" x14ac:dyDescent="0.25">
      <c r="A31" s="2">
        <v>37742</v>
      </c>
      <c r="B31" s="4">
        <v>30770294</v>
      </c>
      <c r="C31" s="4">
        <v>29815001</v>
      </c>
      <c r="D31" s="4">
        <v>11500</v>
      </c>
      <c r="E31" s="4">
        <f t="shared" si="0"/>
        <v>943793</v>
      </c>
    </row>
    <row r="32" spans="1:5" x14ac:dyDescent="0.25">
      <c r="A32" s="2">
        <v>37773</v>
      </c>
      <c r="B32" s="4">
        <v>32493701</v>
      </c>
      <c r="C32" s="4">
        <v>29862582</v>
      </c>
      <c r="D32" s="4">
        <v>23160</v>
      </c>
      <c r="E32" s="4">
        <f t="shared" si="0"/>
        <v>2607959</v>
      </c>
    </row>
    <row r="33" spans="1:5" x14ac:dyDescent="0.25">
      <c r="A33" s="2">
        <v>37803</v>
      </c>
      <c r="B33" s="4">
        <v>38756083</v>
      </c>
      <c r="C33" s="4">
        <v>36771441</v>
      </c>
      <c r="D33" s="4">
        <v>27820</v>
      </c>
      <c r="E33" s="4">
        <f t="shared" si="0"/>
        <v>1956822</v>
      </c>
    </row>
    <row r="34" spans="1:5" x14ac:dyDescent="0.25">
      <c r="A34" s="2">
        <v>37834</v>
      </c>
      <c r="B34" s="4">
        <v>41057175</v>
      </c>
      <c r="C34" s="4">
        <v>37625755</v>
      </c>
      <c r="D34" s="4">
        <v>28540</v>
      </c>
      <c r="E34" s="4">
        <f t="shared" si="0"/>
        <v>3402880</v>
      </c>
    </row>
    <row r="35" spans="1:5" x14ac:dyDescent="0.25">
      <c r="A35" s="2">
        <v>37865</v>
      </c>
      <c r="B35" s="4">
        <v>32570552</v>
      </c>
      <c r="C35" s="4">
        <v>32360542</v>
      </c>
      <c r="D35" s="4">
        <v>25280</v>
      </c>
      <c r="E35" s="4">
        <f t="shared" si="0"/>
        <v>184730</v>
      </c>
    </row>
    <row r="36" spans="1:5" x14ac:dyDescent="0.25">
      <c r="A36" s="2">
        <v>37895</v>
      </c>
      <c r="B36" s="4">
        <v>34026771</v>
      </c>
      <c r="C36" s="4">
        <v>30777249</v>
      </c>
      <c r="D36" s="4">
        <v>22500</v>
      </c>
      <c r="E36" s="4">
        <f t="shared" si="0"/>
        <v>3227022</v>
      </c>
    </row>
    <row r="37" spans="1:5" x14ac:dyDescent="0.25">
      <c r="A37" s="2">
        <v>37926</v>
      </c>
      <c r="B37" s="4">
        <v>37741094</v>
      </c>
      <c r="C37" s="4">
        <v>32619293</v>
      </c>
      <c r="D37" s="4">
        <v>22460</v>
      </c>
      <c r="E37" s="4">
        <f t="shared" si="0"/>
        <v>5099341</v>
      </c>
    </row>
    <row r="38" spans="1:5" x14ac:dyDescent="0.25">
      <c r="A38" s="2">
        <v>37956</v>
      </c>
      <c r="B38" s="4">
        <v>53097803</v>
      </c>
      <c r="C38" s="4">
        <v>54814236</v>
      </c>
      <c r="D38" s="4">
        <v>41920</v>
      </c>
      <c r="E38" s="4">
        <f t="shared" si="0"/>
        <v>-1758353</v>
      </c>
    </row>
    <row r="39" spans="1:5" x14ac:dyDescent="0.25">
      <c r="A39" s="2">
        <v>37987</v>
      </c>
      <c r="B39" s="4">
        <v>55042351</v>
      </c>
      <c r="C39" s="4">
        <v>47768624</v>
      </c>
      <c r="D39" s="4">
        <v>39680</v>
      </c>
      <c r="E39" s="4">
        <f t="shared" si="0"/>
        <v>7234047</v>
      </c>
    </row>
    <row r="40" spans="1:5" x14ac:dyDescent="0.25">
      <c r="A40" s="2">
        <v>38018</v>
      </c>
      <c r="B40" s="4">
        <v>47802682</v>
      </c>
      <c r="C40" s="4">
        <v>46542356</v>
      </c>
      <c r="D40" s="4">
        <v>32920</v>
      </c>
      <c r="E40" s="4">
        <f t="shared" si="0"/>
        <v>1227406</v>
      </c>
    </row>
    <row r="41" spans="1:5" x14ac:dyDescent="0.25">
      <c r="A41" s="2">
        <v>38047</v>
      </c>
      <c r="B41" s="4">
        <v>40318570</v>
      </c>
      <c r="C41" s="4">
        <v>41833661</v>
      </c>
      <c r="D41" s="4">
        <v>33220</v>
      </c>
      <c r="E41" s="4">
        <f t="shared" si="0"/>
        <v>-1548311</v>
      </c>
    </row>
    <row r="42" spans="1:5" x14ac:dyDescent="0.25">
      <c r="A42" s="2">
        <v>38078</v>
      </c>
      <c r="B42" s="4">
        <v>34682222</v>
      </c>
      <c r="C42" s="4">
        <v>33003137</v>
      </c>
      <c r="D42" s="4">
        <v>24600</v>
      </c>
      <c r="E42" s="4">
        <f t="shared" si="0"/>
        <v>1654485</v>
      </c>
    </row>
    <row r="43" spans="1:5" x14ac:dyDescent="0.25">
      <c r="A43" s="2">
        <v>38108</v>
      </c>
      <c r="B43" s="4">
        <v>35417406</v>
      </c>
      <c r="C43" s="4">
        <v>30135558</v>
      </c>
      <c r="D43" s="4">
        <v>20900</v>
      </c>
      <c r="E43" s="4">
        <f t="shared" si="0"/>
        <v>5260948</v>
      </c>
    </row>
    <row r="44" spans="1:5" x14ac:dyDescent="0.25">
      <c r="A44" s="2">
        <v>38139</v>
      </c>
      <c r="B44" s="4">
        <v>36451065</v>
      </c>
      <c r="C44" s="4">
        <v>37176067</v>
      </c>
      <c r="D44" s="4">
        <v>19920</v>
      </c>
      <c r="E44" s="4">
        <f t="shared" si="0"/>
        <v>-744922</v>
      </c>
    </row>
    <row r="45" spans="1:5" x14ac:dyDescent="0.25">
      <c r="A45" s="2">
        <v>38169</v>
      </c>
      <c r="B45" s="4">
        <v>40211344</v>
      </c>
      <c r="C45" s="4">
        <v>35626379</v>
      </c>
      <c r="D45" s="4">
        <v>12100</v>
      </c>
      <c r="E45" s="4">
        <f t="shared" si="0"/>
        <v>4572865</v>
      </c>
    </row>
    <row r="46" spans="1:5" x14ac:dyDescent="0.25">
      <c r="A46" s="2">
        <v>38200</v>
      </c>
      <c r="B46" s="4">
        <v>38356187</v>
      </c>
      <c r="C46" s="4">
        <v>35147078</v>
      </c>
      <c r="D46" s="4">
        <v>47900</v>
      </c>
      <c r="E46" s="4">
        <f t="shared" si="0"/>
        <v>3161209</v>
      </c>
    </row>
    <row r="47" spans="1:5" x14ac:dyDescent="0.25">
      <c r="A47" s="2">
        <v>38231</v>
      </c>
      <c r="B47" s="4">
        <v>33904663</v>
      </c>
      <c r="C47" s="4">
        <v>35181944</v>
      </c>
      <c r="D47" s="4">
        <v>4440</v>
      </c>
      <c r="E47" s="4">
        <f t="shared" si="0"/>
        <v>-1281721</v>
      </c>
    </row>
    <row r="48" spans="1:5" x14ac:dyDescent="0.25">
      <c r="A48" s="2">
        <v>38261</v>
      </c>
      <c r="B48" s="4">
        <v>33066737</v>
      </c>
      <c r="C48" s="4">
        <v>32255432</v>
      </c>
      <c r="D48" s="4">
        <v>18580</v>
      </c>
      <c r="E48" s="4">
        <f t="shared" si="0"/>
        <v>792725</v>
      </c>
    </row>
    <row r="49" spans="1:5" x14ac:dyDescent="0.25">
      <c r="A49" s="2">
        <v>38292</v>
      </c>
      <c r="B49" s="4">
        <v>38893555</v>
      </c>
      <c r="C49" s="4">
        <v>41129521</v>
      </c>
      <c r="D49" s="4">
        <v>15760</v>
      </c>
      <c r="E49" s="4">
        <f t="shared" si="0"/>
        <v>-2251726</v>
      </c>
    </row>
    <row r="50" spans="1:5" x14ac:dyDescent="0.25">
      <c r="A50" s="2">
        <v>38322</v>
      </c>
      <c r="B50" s="4">
        <v>54739706</v>
      </c>
      <c r="C50" s="4">
        <v>51801956</v>
      </c>
      <c r="D50" s="4">
        <v>39260</v>
      </c>
      <c r="E50" s="4">
        <f t="shared" si="0"/>
        <v>2898490</v>
      </c>
    </row>
    <row r="51" spans="1:5" x14ac:dyDescent="0.25">
      <c r="A51" s="2">
        <v>38353</v>
      </c>
      <c r="B51" s="4">
        <v>51880695</v>
      </c>
      <c r="C51" s="4">
        <v>45891113</v>
      </c>
      <c r="D51" s="4">
        <v>37800</v>
      </c>
      <c r="E51" s="4">
        <f t="shared" si="0"/>
        <v>5951782</v>
      </c>
    </row>
    <row r="52" spans="1:5" x14ac:dyDescent="0.25">
      <c r="A52" s="2">
        <v>38385</v>
      </c>
      <c r="B52" s="4">
        <v>45694775</v>
      </c>
      <c r="C52" s="4">
        <v>46550183</v>
      </c>
      <c r="D52" s="4">
        <v>36440</v>
      </c>
      <c r="E52" s="4">
        <f t="shared" si="0"/>
        <v>-891848</v>
      </c>
    </row>
    <row r="53" spans="1:5" x14ac:dyDescent="0.25">
      <c r="A53" s="2">
        <v>38412</v>
      </c>
      <c r="B53" s="4">
        <v>47846431</v>
      </c>
      <c r="C53" s="4">
        <v>46230381</v>
      </c>
      <c r="D53" s="4">
        <v>38280</v>
      </c>
      <c r="E53" s="4">
        <f t="shared" si="0"/>
        <v>1577770</v>
      </c>
    </row>
    <row r="54" spans="1:5" x14ac:dyDescent="0.25">
      <c r="A54" s="2">
        <v>38443</v>
      </c>
      <c r="B54" s="4">
        <v>35945373</v>
      </c>
      <c r="C54" s="4">
        <v>35372449</v>
      </c>
      <c r="D54" s="4">
        <v>27660</v>
      </c>
      <c r="E54" s="4">
        <f t="shared" si="0"/>
        <v>545264</v>
      </c>
    </row>
    <row r="55" spans="1:5" x14ac:dyDescent="0.25">
      <c r="A55" s="2">
        <v>38473</v>
      </c>
      <c r="B55" s="4">
        <v>35422002</v>
      </c>
      <c r="C55" s="4">
        <v>32750364</v>
      </c>
      <c r="D55" s="4">
        <v>23480</v>
      </c>
      <c r="E55" s="4">
        <f t="shared" si="0"/>
        <v>2648158</v>
      </c>
    </row>
    <row r="56" spans="1:5" x14ac:dyDescent="0.25">
      <c r="A56" s="2">
        <v>38504</v>
      </c>
      <c r="B56" s="4">
        <v>39798386</v>
      </c>
      <c r="C56" s="4">
        <v>38838322</v>
      </c>
      <c r="D56" s="4">
        <v>29460</v>
      </c>
      <c r="E56" s="4">
        <f t="shared" si="0"/>
        <v>930604</v>
      </c>
    </row>
    <row r="57" spans="1:5" x14ac:dyDescent="0.25">
      <c r="A57" s="2">
        <v>38534</v>
      </c>
      <c r="B57" s="4">
        <v>43937779</v>
      </c>
      <c r="C57" s="4">
        <v>39259202</v>
      </c>
      <c r="D57" s="4">
        <v>32940</v>
      </c>
      <c r="E57" s="4">
        <f t="shared" si="0"/>
        <v>4645637</v>
      </c>
    </row>
    <row r="58" spans="1:5" x14ac:dyDescent="0.25">
      <c r="A58" s="2">
        <v>38565</v>
      </c>
      <c r="B58" s="4">
        <v>46327333</v>
      </c>
      <c r="C58" s="4">
        <v>46721068</v>
      </c>
      <c r="D58" s="4">
        <v>32220</v>
      </c>
      <c r="E58" s="4">
        <f t="shared" si="0"/>
        <v>-425955</v>
      </c>
    </row>
    <row r="59" spans="1:5" x14ac:dyDescent="0.25">
      <c r="A59" s="2">
        <v>38596</v>
      </c>
      <c r="B59" s="4">
        <v>38208872</v>
      </c>
      <c r="C59" s="4">
        <v>38852000</v>
      </c>
      <c r="D59" s="4">
        <v>31320</v>
      </c>
      <c r="E59" s="4">
        <f t="shared" si="0"/>
        <v>-674448</v>
      </c>
    </row>
    <row r="60" spans="1:5" x14ac:dyDescent="0.25">
      <c r="A60" s="2">
        <v>38626</v>
      </c>
      <c r="B60" s="4">
        <v>37996091</v>
      </c>
      <c r="C60" s="4">
        <v>31293199</v>
      </c>
      <c r="D60" s="4">
        <v>27340</v>
      </c>
      <c r="E60" s="4">
        <f t="shared" si="0"/>
        <v>6675552</v>
      </c>
    </row>
    <row r="61" spans="1:5" x14ac:dyDescent="0.25">
      <c r="A61" s="2">
        <v>38661</v>
      </c>
      <c r="B61" s="4">
        <v>43064795</v>
      </c>
      <c r="C61" s="4">
        <v>42212309</v>
      </c>
      <c r="D61" s="4">
        <v>22000</v>
      </c>
      <c r="E61" s="4">
        <f t="shared" si="0"/>
        <v>830486</v>
      </c>
    </row>
    <row r="62" spans="1:5" x14ac:dyDescent="0.25">
      <c r="A62" s="2">
        <v>38687</v>
      </c>
      <c r="B62" s="4">
        <v>58701252</v>
      </c>
      <c r="C62" s="4">
        <v>55475032</v>
      </c>
      <c r="D62" s="4">
        <v>49460</v>
      </c>
      <c r="E62" s="4">
        <f t="shared" si="0"/>
        <v>3176760</v>
      </c>
    </row>
    <row r="63" spans="1:5" x14ac:dyDescent="0.25">
      <c r="A63" s="2">
        <v>38718</v>
      </c>
      <c r="B63" s="4">
        <v>50022578</v>
      </c>
      <c r="C63" s="4">
        <v>46729484</v>
      </c>
      <c r="D63" s="4">
        <v>33800</v>
      </c>
      <c r="E63" s="4">
        <f t="shared" si="0"/>
        <v>3259294</v>
      </c>
    </row>
    <row r="64" spans="1:5" x14ac:dyDescent="0.25">
      <c r="A64" s="2">
        <v>38749</v>
      </c>
      <c r="B64" s="4">
        <v>50126011</v>
      </c>
      <c r="C64" s="4">
        <v>47961204</v>
      </c>
      <c r="D64" s="4">
        <v>38740</v>
      </c>
      <c r="E64" s="4">
        <f t="shared" si="0"/>
        <v>2126067</v>
      </c>
    </row>
    <row r="65" spans="1:5" x14ac:dyDescent="0.25">
      <c r="A65" s="2">
        <v>38777</v>
      </c>
      <c r="B65" s="4">
        <v>45691791</v>
      </c>
      <c r="C65" s="4">
        <v>46534821</v>
      </c>
      <c r="D65" s="4">
        <v>41880</v>
      </c>
      <c r="E65" s="4">
        <f t="shared" si="0"/>
        <v>-884910</v>
      </c>
    </row>
    <row r="66" spans="1:5" x14ac:dyDescent="0.25">
      <c r="A66" s="2">
        <v>38808</v>
      </c>
      <c r="B66" s="4">
        <v>34748712</v>
      </c>
      <c r="C66" s="4">
        <v>31718512</v>
      </c>
      <c r="D66" s="4">
        <v>31320</v>
      </c>
      <c r="E66" s="4">
        <f t="shared" si="0"/>
        <v>2998880</v>
      </c>
    </row>
    <row r="67" spans="1:5" x14ac:dyDescent="0.25">
      <c r="A67" s="2">
        <v>38838</v>
      </c>
      <c r="B67" s="4">
        <v>36408523</v>
      </c>
      <c r="C67" s="4">
        <v>32876041</v>
      </c>
      <c r="D67" s="4">
        <v>30820</v>
      </c>
      <c r="E67" s="4">
        <f t="shared" si="0"/>
        <v>3501662</v>
      </c>
    </row>
    <row r="68" spans="1:5" x14ac:dyDescent="0.25">
      <c r="A68" s="2">
        <v>38874</v>
      </c>
      <c r="B68" s="4">
        <v>38490938</v>
      </c>
      <c r="C68" s="4">
        <v>39873350</v>
      </c>
      <c r="D68" s="4">
        <v>40020</v>
      </c>
      <c r="E68" s="4">
        <f t="shared" ref="E68:E131" si="1">B68-C68-D68</f>
        <v>-1422432</v>
      </c>
    </row>
    <row r="69" spans="1:5" x14ac:dyDescent="0.25">
      <c r="A69" s="2">
        <v>38904</v>
      </c>
      <c r="B69" s="4">
        <v>44579153</v>
      </c>
      <c r="C69" s="4">
        <v>38466386</v>
      </c>
      <c r="D69" s="4">
        <v>51880</v>
      </c>
      <c r="E69" s="4">
        <f t="shared" si="1"/>
        <v>6060887</v>
      </c>
    </row>
    <row r="70" spans="1:5" x14ac:dyDescent="0.25">
      <c r="A70" s="2">
        <v>38935</v>
      </c>
      <c r="B70" s="4">
        <v>47311588</v>
      </c>
      <c r="C70" s="4">
        <v>47911480</v>
      </c>
      <c r="D70" s="4">
        <v>75140</v>
      </c>
      <c r="E70" s="4">
        <f t="shared" si="1"/>
        <v>-675032</v>
      </c>
    </row>
    <row r="71" spans="1:5" x14ac:dyDescent="0.25">
      <c r="A71" s="2">
        <v>38966</v>
      </c>
      <c r="B71" s="4">
        <v>34524083</v>
      </c>
      <c r="C71" s="4">
        <v>34056134</v>
      </c>
      <c r="D71" s="4">
        <v>58540</v>
      </c>
      <c r="E71" s="4">
        <f t="shared" si="1"/>
        <v>409409</v>
      </c>
    </row>
    <row r="72" spans="1:5" x14ac:dyDescent="0.25">
      <c r="A72" s="2">
        <v>38996</v>
      </c>
      <c r="B72" s="4">
        <v>40509643</v>
      </c>
      <c r="C72" s="4">
        <v>35919259</v>
      </c>
      <c r="D72" s="4">
        <v>43780</v>
      </c>
      <c r="E72" s="4">
        <f t="shared" si="1"/>
        <v>4546604</v>
      </c>
    </row>
    <row r="73" spans="1:5" x14ac:dyDescent="0.25">
      <c r="A73" s="2">
        <v>39027</v>
      </c>
      <c r="B73" s="4">
        <v>44882279</v>
      </c>
      <c r="C73" s="4">
        <v>43559687</v>
      </c>
      <c r="D73" s="4">
        <v>48140</v>
      </c>
      <c r="E73" s="4">
        <f t="shared" si="1"/>
        <v>1274452</v>
      </c>
    </row>
    <row r="74" spans="1:5" x14ac:dyDescent="0.25">
      <c r="A74" s="2">
        <v>39057</v>
      </c>
      <c r="B74" s="4">
        <v>51714253</v>
      </c>
      <c r="C74" s="4">
        <v>48084502</v>
      </c>
      <c r="D74" s="4">
        <v>70020</v>
      </c>
      <c r="E74" s="4">
        <f t="shared" si="1"/>
        <v>3559731</v>
      </c>
    </row>
    <row r="75" spans="1:5" x14ac:dyDescent="0.25">
      <c r="A75" s="2">
        <v>39089</v>
      </c>
      <c r="B75" s="4">
        <v>55417212</v>
      </c>
      <c r="C75" s="4">
        <v>50604681</v>
      </c>
      <c r="D75" s="4">
        <v>70300</v>
      </c>
      <c r="E75" s="4">
        <f t="shared" si="1"/>
        <v>4742231</v>
      </c>
    </row>
    <row r="76" spans="1:5" x14ac:dyDescent="0.25">
      <c r="A76" s="2">
        <v>39120</v>
      </c>
      <c r="B76" s="4">
        <v>56765166</v>
      </c>
      <c r="C76" s="4">
        <v>56620807</v>
      </c>
      <c r="D76" s="4">
        <v>90560</v>
      </c>
      <c r="E76" s="4">
        <f t="shared" si="1"/>
        <v>53799</v>
      </c>
    </row>
    <row r="77" spans="1:5" x14ac:dyDescent="0.25">
      <c r="A77" s="2">
        <v>39148</v>
      </c>
      <c r="B77" s="4">
        <v>42500529</v>
      </c>
      <c r="C77" s="4">
        <v>41801694</v>
      </c>
      <c r="D77" s="4">
        <v>62780</v>
      </c>
      <c r="E77" s="4">
        <f t="shared" si="1"/>
        <v>636055</v>
      </c>
    </row>
    <row r="78" spans="1:5" x14ac:dyDescent="0.25">
      <c r="A78" s="2">
        <v>39173</v>
      </c>
      <c r="B78" s="4">
        <v>39583213</v>
      </c>
      <c r="C78" s="4">
        <v>37518761</v>
      </c>
      <c r="D78" s="4">
        <v>50920</v>
      </c>
      <c r="E78" s="4">
        <f t="shared" si="1"/>
        <v>2013532</v>
      </c>
    </row>
    <row r="79" spans="1:5" x14ac:dyDescent="0.25">
      <c r="A79" s="2">
        <v>39203</v>
      </c>
      <c r="B79" s="4">
        <v>37398516</v>
      </c>
      <c r="C79" s="4">
        <v>36044638</v>
      </c>
      <c r="D79" s="4">
        <v>45400</v>
      </c>
      <c r="E79" s="4">
        <f t="shared" si="1"/>
        <v>1308478</v>
      </c>
    </row>
    <row r="80" spans="1:5" x14ac:dyDescent="0.25">
      <c r="A80" s="2">
        <v>39234</v>
      </c>
      <c r="B80" s="4">
        <v>40163940</v>
      </c>
      <c r="C80" s="4">
        <v>36962810</v>
      </c>
      <c r="D80" s="4">
        <v>56600</v>
      </c>
      <c r="E80" s="4">
        <f t="shared" si="1"/>
        <v>3144530</v>
      </c>
    </row>
    <row r="81" spans="1:5" x14ac:dyDescent="0.25">
      <c r="A81" s="2">
        <v>39264</v>
      </c>
      <c r="B81" s="4">
        <v>42510439</v>
      </c>
      <c r="C81" s="4">
        <v>39723439</v>
      </c>
      <c r="D81" s="4">
        <v>60200</v>
      </c>
      <c r="E81" s="4">
        <f t="shared" si="1"/>
        <v>2726800</v>
      </c>
    </row>
    <row r="82" spans="1:5" x14ac:dyDescent="0.25">
      <c r="A82" s="2">
        <v>39301</v>
      </c>
      <c r="B82" s="4">
        <v>51176221</v>
      </c>
      <c r="C82" s="4">
        <v>50785045</v>
      </c>
      <c r="D82" s="4">
        <v>75620</v>
      </c>
      <c r="E82" s="4">
        <f t="shared" si="1"/>
        <v>315556</v>
      </c>
    </row>
    <row r="83" spans="1:5" x14ac:dyDescent="0.25">
      <c r="A83" s="2">
        <v>39332</v>
      </c>
      <c r="B83" s="4">
        <v>38742856</v>
      </c>
      <c r="C83" s="4">
        <v>36817864</v>
      </c>
      <c r="D83" s="4">
        <v>59240</v>
      </c>
      <c r="E83" s="4">
        <f t="shared" si="1"/>
        <v>1865752</v>
      </c>
    </row>
    <row r="84" spans="1:5" x14ac:dyDescent="0.25">
      <c r="A84" s="2">
        <v>39362</v>
      </c>
      <c r="B84" s="4">
        <v>37300022</v>
      </c>
      <c r="C84" s="4">
        <v>35984254</v>
      </c>
      <c r="D84" s="4">
        <v>51100</v>
      </c>
      <c r="E84" s="4">
        <f t="shared" si="1"/>
        <v>1264668</v>
      </c>
    </row>
    <row r="85" spans="1:5" x14ac:dyDescent="0.25">
      <c r="A85" s="2">
        <v>39387</v>
      </c>
      <c r="B85" s="4">
        <v>45215743</v>
      </c>
      <c r="C85" s="4">
        <v>42510083</v>
      </c>
      <c r="D85" s="4">
        <v>62520</v>
      </c>
      <c r="E85" s="4">
        <f t="shared" si="1"/>
        <v>2643140</v>
      </c>
    </row>
    <row r="86" spans="1:5" x14ac:dyDescent="0.25">
      <c r="A86" s="2">
        <v>39423</v>
      </c>
      <c r="B86" s="4">
        <v>50100008</v>
      </c>
      <c r="C86" s="4">
        <v>45173900</v>
      </c>
      <c r="D86" s="4">
        <v>81420</v>
      </c>
      <c r="E86" s="4">
        <f t="shared" si="1"/>
        <v>4844688</v>
      </c>
    </row>
    <row r="87" spans="1:5" x14ac:dyDescent="0.25">
      <c r="A87" s="2">
        <v>39448</v>
      </c>
      <c r="B87" s="4">
        <v>60981441</v>
      </c>
      <c r="C87" s="4">
        <v>57632064</v>
      </c>
      <c r="D87" s="4">
        <v>103800</v>
      </c>
      <c r="E87" s="4">
        <f t="shared" si="1"/>
        <v>3245577</v>
      </c>
    </row>
    <row r="88" spans="1:5" x14ac:dyDescent="0.25">
      <c r="A88" s="2">
        <v>39479</v>
      </c>
      <c r="B88" s="4">
        <v>51068903</v>
      </c>
      <c r="C88" s="4">
        <v>49627465</v>
      </c>
      <c r="D88" s="4">
        <v>92120</v>
      </c>
      <c r="E88" s="4">
        <f t="shared" si="1"/>
        <v>1349318</v>
      </c>
    </row>
    <row r="89" spans="1:5" x14ac:dyDescent="0.25">
      <c r="A89" s="2">
        <v>39508</v>
      </c>
      <c r="B89" s="4">
        <v>47618651</v>
      </c>
      <c r="C89" s="4">
        <v>45518126</v>
      </c>
      <c r="D89" s="4">
        <v>78060</v>
      </c>
      <c r="E89" s="4">
        <f t="shared" si="1"/>
        <v>2022465</v>
      </c>
    </row>
    <row r="90" spans="1:5" x14ac:dyDescent="0.25">
      <c r="A90" s="2">
        <v>39539</v>
      </c>
      <c r="B90" s="4">
        <v>37242002</v>
      </c>
      <c r="C90" s="4">
        <v>38360857</v>
      </c>
      <c r="D90" s="4">
        <v>48860</v>
      </c>
      <c r="E90" s="4">
        <f t="shared" si="1"/>
        <v>-1167715</v>
      </c>
    </row>
    <row r="91" spans="1:5" x14ac:dyDescent="0.25">
      <c r="A91" s="2">
        <v>39569</v>
      </c>
      <c r="B91" s="4">
        <v>34352713</v>
      </c>
      <c r="C91" s="4">
        <v>31393546</v>
      </c>
      <c r="D91" s="4">
        <v>24720</v>
      </c>
      <c r="E91" s="4">
        <f t="shared" si="1"/>
        <v>2934447</v>
      </c>
    </row>
    <row r="92" spans="1:5" x14ac:dyDescent="0.25">
      <c r="A92" s="2">
        <v>39607</v>
      </c>
      <c r="B92" s="4">
        <v>40735462</v>
      </c>
      <c r="C92" s="4">
        <v>37677193</v>
      </c>
      <c r="D92" s="4">
        <v>31140</v>
      </c>
      <c r="E92" s="4">
        <f t="shared" si="1"/>
        <v>3027129</v>
      </c>
    </row>
    <row r="93" spans="1:5" x14ac:dyDescent="0.25">
      <c r="A93" s="2">
        <v>39637</v>
      </c>
      <c r="B93" s="4">
        <v>42637065</v>
      </c>
      <c r="C93" s="4">
        <v>41508404</v>
      </c>
      <c r="D93" s="4">
        <v>27440</v>
      </c>
      <c r="E93" s="4">
        <f t="shared" si="1"/>
        <v>1101221</v>
      </c>
    </row>
    <row r="94" spans="1:5" x14ac:dyDescent="0.25">
      <c r="A94" s="2">
        <v>39668</v>
      </c>
      <c r="B94" s="4">
        <v>42708917</v>
      </c>
      <c r="C94" s="4">
        <v>40161714</v>
      </c>
      <c r="D94" s="4">
        <v>29120</v>
      </c>
      <c r="E94" s="4">
        <f t="shared" si="1"/>
        <v>2518083</v>
      </c>
    </row>
    <row r="95" spans="1:5" x14ac:dyDescent="0.25">
      <c r="A95" s="2">
        <v>39699</v>
      </c>
      <c r="B95" s="4">
        <v>37759154</v>
      </c>
      <c r="C95" s="4">
        <v>38120865</v>
      </c>
      <c r="D95" s="4">
        <v>27660</v>
      </c>
      <c r="E95" s="4">
        <f t="shared" si="1"/>
        <v>-389371</v>
      </c>
    </row>
    <row r="96" spans="1:5" x14ac:dyDescent="0.25">
      <c r="A96" s="2">
        <v>39729</v>
      </c>
      <c r="B96" s="4">
        <v>39547277</v>
      </c>
      <c r="C96" s="4">
        <v>37062778</v>
      </c>
      <c r="D96" s="4">
        <v>28660</v>
      </c>
      <c r="E96" s="4">
        <f t="shared" si="1"/>
        <v>2455839</v>
      </c>
    </row>
    <row r="97" spans="1:5" x14ac:dyDescent="0.25">
      <c r="A97" s="2">
        <v>39760</v>
      </c>
      <c r="B97" s="4">
        <v>48559024</v>
      </c>
      <c r="C97" s="4">
        <v>42512545</v>
      </c>
      <c r="D97" s="4">
        <v>34680</v>
      </c>
      <c r="E97" s="4">
        <f t="shared" si="1"/>
        <v>6011799</v>
      </c>
    </row>
    <row r="98" spans="1:5" x14ac:dyDescent="0.25">
      <c r="A98" s="2">
        <v>39790</v>
      </c>
      <c r="B98" s="4">
        <v>55361587</v>
      </c>
      <c r="C98" s="4">
        <v>56892882</v>
      </c>
      <c r="D98" s="4">
        <v>46980</v>
      </c>
      <c r="E98" s="4">
        <f t="shared" si="1"/>
        <v>-1578275</v>
      </c>
    </row>
    <row r="99" spans="1:5" x14ac:dyDescent="0.25">
      <c r="A99" s="2">
        <v>39822</v>
      </c>
      <c r="B99" s="4">
        <v>63161212</v>
      </c>
      <c r="C99" s="4">
        <v>55616287</v>
      </c>
      <c r="D99" s="4">
        <v>44700</v>
      </c>
      <c r="E99" s="4">
        <f t="shared" si="1"/>
        <v>7500225</v>
      </c>
    </row>
    <row r="100" spans="1:5" x14ac:dyDescent="0.25">
      <c r="A100" s="2">
        <v>39853</v>
      </c>
      <c r="B100" s="4">
        <v>51043988</v>
      </c>
      <c r="C100" s="4">
        <v>51072125</v>
      </c>
      <c r="D100" s="4">
        <v>44660</v>
      </c>
      <c r="E100" s="4">
        <f t="shared" si="1"/>
        <v>-72797</v>
      </c>
    </row>
    <row r="101" spans="1:5" x14ac:dyDescent="0.25">
      <c r="A101" s="2">
        <v>39881</v>
      </c>
      <c r="B101" s="4">
        <v>46857609</v>
      </c>
      <c r="C101" s="4">
        <v>44111760</v>
      </c>
      <c r="D101" s="4">
        <v>32120</v>
      </c>
      <c r="E101" s="4">
        <f t="shared" si="1"/>
        <v>2713729</v>
      </c>
    </row>
    <row r="102" spans="1:5" x14ac:dyDescent="0.25">
      <c r="A102" s="2">
        <v>39912</v>
      </c>
      <c r="B102" s="4">
        <v>38970945</v>
      </c>
      <c r="C102" s="4">
        <v>41667370</v>
      </c>
      <c r="D102" s="4">
        <v>30720</v>
      </c>
      <c r="E102" s="4">
        <f t="shared" si="1"/>
        <v>-2727145</v>
      </c>
    </row>
    <row r="103" spans="1:5" x14ac:dyDescent="0.25">
      <c r="A103" s="2">
        <v>39942</v>
      </c>
      <c r="B103" s="4">
        <v>35534803</v>
      </c>
      <c r="C103" s="4">
        <v>32048715</v>
      </c>
      <c r="D103" s="4">
        <v>21900</v>
      </c>
      <c r="E103" s="4">
        <f t="shared" si="1"/>
        <v>3464188</v>
      </c>
    </row>
    <row r="104" spans="1:5" x14ac:dyDescent="0.25">
      <c r="A104" s="2">
        <v>39973</v>
      </c>
      <c r="B104" s="4">
        <v>39654279</v>
      </c>
      <c r="C104" s="4">
        <v>36573666</v>
      </c>
      <c r="D104" s="4">
        <v>26140</v>
      </c>
      <c r="E104" s="4">
        <f t="shared" si="1"/>
        <v>3054473</v>
      </c>
    </row>
    <row r="105" spans="1:5" x14ac:dyDescent="0.25">
      <c r="A105" s="3">
        <v>40025</v>
      </c>
      <c r="B105" s="4">
        <v>39452151</v>
      </c>
      <c r="C105" s="4">
        <v>39838308</v>
      </c>
      <c r="D105" s="4">
        <v>27260</v>
      </c>
      <c r="E105" s="4">
        <f t="shared" si="1"/>
        <v>-413417</v>
      </c>
    </row>
    <row r="106" spans="1:5" x14ac:dyDescent="0.25">
      <c r="A106" s="3">
        <v>40056</v>
      </c>
      <c r="B106" s="4">
        <v>42175126</v>
      </c>
      <c r="C106" s="4">
        <v>39054566</v>
      </c>
      <c r="D106" s="4">
        <v>28420</v>
      </c>
      <c r="E106" s="4">
        <f t="shared" si="1"/>
        <v>3092140</v>
      </c>
    </row>
    <row r="107" spans="1:5" x14ac:dyDescent="0.25">
      <c r="A107" s="3">
        <v>40086</v>
      </c>
      <c r="B107" s="4">
        <v>36203806</v>
      </c>
      <c r="C107" s="4">
        <v>37046977</v>
      </c>
      <c r="D107" s="4">
        <v>25480</v>
      </c>
      <c r="E107" s="4">
        <f t="shared" si="1"/>
        <v>-868651</v>
      </c>
    </row>
    <row r="108" spans="1:5" x14ac:dyDescent="0.25">
      <c r="A108" s="3">
        <v>40095</v>
      </c>
      <c r="B108" s="4">
        <v>37570730</v>
      </c>
      <c r="C108" s="4">
        <v>34751730</v>
      </c>
      <c r="D108" s="4">
        <v>25260</v>
      </c>
      <c r="E108" s="4">
        <f t="shared" si="1"/>
        <v>2793740</v>
      </c>
    </row>
    <row r="109" spans="1:5" x14ac:dyDescent="0.25">
      <c r="A109" s="3">
        <v>40126</v>
      </c>
      <c r="B109" s="4">
        <v>42498651</v>
      </c>
      <c r="C109" s="4">
        <v>40963074</v>
      </c>
      <c r="D109" s="4">
        <v>29300</v>
      </c>
      <c r="E109" s="4">
        <f t="shared" si="1"/>
        <v>1506277</v>
      </c>
    </row>
    <row r="110" spans="1:5" x14ac:dyDescent="0.25">
      <c r="A110" s="3">
        <v>40148</v>
      </c>
      <c r="B110" s="4">
        <v>55920599</v>
      </c>
      <c r="C110" s="4">
        <v>50755323</v>
      </c>
      <c r="D110" s="4">
        <v>45160</v>
      </c>
      <c r="E110" s="4">
        <f t="shared" si="1"/>
        <v>5120116</v>
      </c>
    </row>
    <row r="111" spans="1:5" x14ac:dyDescent="0.25">
      <c r="A111" s="3">
        <v>40188</v>
      </c>
      <c r="B111" s="4">
        <v>65698630</v>
      </c>
      <c r="C111" s="4">
        <v>58097273</v>
      </c>
      <c r="D111" s="4">
        <v>51920</v>
      </c>
      <c r="E111" s="4">
        <f t="shared" si="1"/>
        <v>7549437</v>
      </c>
    </row>
    <row r="112" spans="1:5" x14ac:dyDescent="0.25">
      <c r="A112" s="3">
        <v>40219</v>
      </c>
      <c r="B112" s="4">
        <v>58132915</v>
      </c>
      <c r="C112" s="4">
        <v>56502044</v>
      </c>
      <c r="D112" s="4">
        <v>49500</v>
      </c>
      <c r="E112" s="4">
        <f t="shared" si="1"/>
        <v>1581371</v>
      </c>
    </row>
    <row r="113" spans="1:5" x14ac:dyDescent="0.25">
      <c r="A113" s="3">
        <v>40238</v>
      </c>
      <c r="B113" s="4">
        <v>47682035</v>
      </c>
      <c r="C113" s="4">
        <v>50739367</v>
      </c>
      <c r="D113" s="4">
        <v>40240</v>
      </c>
      <c r="E113" s="4">
        <f t="shared" si="1"/>
        <v>-3097572</v>
      </c>
    </row>
    <row r="114" spans="1:5" x14ac:dyDescent="0.25">
      <c r="A114" s="3">
        <v>40269</v>
      </c>
      <c r="B114" s="4">
        <v>34539275</v>
      </c>
      <c r="C114" s="4">
        <v>34555066</v>
      </c>
      <c r="D114" s="4">
        <v>25880</v>
      </c>
      <c r="E114" s="4">
        <f t="shared" si="1"/>
        <v>-41671</v>
      </c>
    </row>
    <row r="115" spans="1:5" x14ac:dyDescent="0.25">
      <c r="A115" s="3">
        <v>40299</v>
      </c>
      <c r="B115" s="4">
        <v>37037342</v>
      </c>
      <c r="C115" s="4">
        <v>32082701</v>
      </c>
      <c r="D115" s="4">
        <v>23880</v>
      </c>
      <c r="E115" s="4">
        <f t="shared" si="1"/>
        <v>4930761</v>
      </c>
    </row>
    <row r="116" spans="1:5" x14ac:dyDescent="0.25">
      <c r="A116" s="3">
        <v>40330</v>
      </c>
      <c r="B116" s="4">
        <v>44533295</v>
      </c>
      <c r="C116" s="4">
        <v>44685286</v>
      </c>
      <c r="D116" s="4">
        <v>30020</v>
      </c>
      <c r="E116" s="4">
        <f t="shared" si="1"/>
        <v>-182011</v>
      </c>
    </row>
    <row r="117" spans="1:5" x14ac:dyDescent="0.25">
      <c r="A117" s="3">
        <v>40360</v>
      </c>
      <c r="B117" s="4">
        <v>47439262</v>
      </c>
      <c r="C117" s="4">
        <v>44102390</v>
      </c>
      <c r="D117" s="4">
        <v>32880</v>
      </c>
      <c r="E117" s="4">
        <f t="shared" si="1"/>
        <v>3303992</v>
      </c>
    </row>
    <row r="118" spans="1:5" x14ac:dyDescent="0.25">
      <c r="A118" s="3">
        <v>40391</v>
      </c>
      <c r="B118" s="4">
        <v>48692014</v>
      </c>
      <c r="C118" s="4">
        <v>46940029</v>
      </c>
      <c r="D118" s="4">
        <v>32840</v>
      </c>
      <c r="E118" s="4">
        <f t="shared" si="1"/>
        <v>1719145</v>
      </c>
    </row>
    <row r="119" spans="1:5" x14ac:dyDescent="0.25">
      <c r="A119" s="3">
        <v>40422</v>
      </c>
      <c r="B119" s="4">
        <v>37888368</v>
      </c>
      <c r="C119" s="4">
        <v>40299827</v>
      </c>
      <c r="D119" s="4">
        <v>28720</v>
      </c>
      <c r="E119" s="4">
        <f t="shared" si="1"/>
        <v>-2440179</v>
      </c>
    </row>
    <row r="120" spans="1:5" x14ac:dyDescent="0.25">
      <c r="A120" s="3">
        <v>40452</v>
      </c>
      <c r="B120" s="4">
        <v>36771563</v>
      </c>
      <c r="C120" s="4">
        <v>32327927</v>
      </c>
      <c r="D120" s="4">
        <v>23100</v>
      </c>
      <c r="E120" s="4">
        <f t="shared" si="1"/>
        <v>4420536</v>
      </c>
    </row>
    <row r="121" spans="1:5" x14ac:dyDescent="0.25">
      <c r="A121" s="3">
        <v>40483</v>
      </c>
      <c r="B121" s="4">
        <v>43753629</v>
      </c>
      <c r="C121" s="4">
        <v>41734478</v>
      </c>
      <c r="D121" s="4">
        <v>31660</v>
      </c>
      <c r="E121" s="4">
        <f t="shared" si="1"/>
        <v>1987491</v>
      </c>
    </row>
    <row r="122" spans="1:5" x14ac:dyDescent="0.25">
      <c r="A122" s="3">
        <v>40513</v>
      </c>
      <c r="B122" s="4">
        <v>66668965</v>
      </c>
      <c r="C122" s="4">
        <v>63089628</v>
      </c>
      <c r="D122" s="4">
        <v>49980</v>
      </c>
      <c r="E122" s="4">
        <f t="shared" si="1"/>
        <v>3529357</v>
      </c>
    </row>
    <row r="123" spans="1:5" x14ac:dyDescent="0.25">
      <c r="A123" s="3">
        <v>40544</v>
      </c>
      <c r="B123" s="4">
        <v>63410548</v>
      </c>
      <c r="C123" s="4">
        <v>57171689</v>
      </c>
      <c r="D123" s="4">
        <v>46080</v>
      </c>
      <c r="E123" s="4">
        <f t="shared" si="1"/>
        <v>6192779</v>
      </c>
    </row>
    <row r="124" spans="1:5" x14ac:dyDescent="0.25">
      <c r="A124" s="3">
        <v>40575</v>
      </c>
      <c r="B124" s="4">
        <v>47698725</v>
      </c>
      <c r="C124" s="4">
        <v>48905532</v>
      </c>
      <c r="D124" s="4">
        <v>39088</v>
      </c>
      <c r="E124" s="4">
        <f t="shared" si="1"/>
        <v>-1245895</v>
      </c>
    </row>
    <row r="125" spans="1:5" x14ac:dyDescent="0.25">
      <c r="A125" s="3">
        <v>40603</v>
      </c>
      <c r="B125" s="4">
        <v>45323529</v>
      </c>
      <c r="C125" s="4">
        <v>43631223</v>
      </c>
      <c r="D125" s="4">
        <v>31272</v>
      </c>
      <c r="E125" s="4">
        <f t="shared" si="1"/>
        <v>1661034</v>
      </c>
    </row>
    <row r="126" spans="1:5" x14ac:dyDescent="0.25">
      <c r="A126" s="3">
        <v>40634</v>
      </c>
      <c r="B126" s="4">
        <v>35966411</v>
      </c>
      <c r="C126" s="4">
        <v>36628641</v>
      </c>
      <c r="D126" s="4">
        <v>30980</v>
      </c>
      <c r="E126" s="4">
        <f t="shared" si="1"/>
        <v>-693210</v>
      </c>
    </row>
    <row r="127" spans="1:5" x14ac:dyDescent="0.25">
      <c r="A127" s="3">
        <v>40664</v>
      </c>
      <c r="B127" s="4">
        <v>37796461</v>
      </c>
      <c r="C127" s="4">
        <v>33720819</v>
      </c>
      <c r="D127" s="4">
        <v>25140</v>
      </c>
      <c r="E127" s="4">
        <f t="shared" si="1"/>
        <v>4050502</v>
      </c>
    </row>
    <row r="128" spans="1:5" x14ac:dyDescent="0.25">
      <c r="A128" s="3">
        <v>40695</v>
      </c>
      <c r="B128" s="4">
        <v>41727678</v>
      </c>
      <c r="C128" s="4">
        <v>42512707</v>
      </c>
      <c r="D128" s="4">
        <v>29300</v>
      </c>
      <c r="E128" s="4">
        <f t="shared" si="1"/>
        <v>-814329</v>
      </c>
    </row>
    <row r="129" spans="1:5" x14ac:dyDescent="0.25">
      <c r="A129" s="3">
        <v>40725</v>
      </c>
      <c r="B129" s="4">
        <v>46982271</v>
      </c>
      <c r="C129" s="4">
        <v>40569727</v>
      </c>
      <c r="D129" s="4">
        <v>31360</v>
      </c>
      <c r="E129" s="4">
        <f t="shared" si="1"/>
        <v>6381184</v>
      </c>
    </row>
    <row r="130" spans="1:5" x14ac:dyDescent="0.25">
      <c r="A130" s="3">
        <v>40756</v>
      </c>
      <c r="B130" s="4">
        <v>45592539</v>
      </c>
      <c r="C130" s="4">
        <v>48347548</v>
      </c>
      <c r="D130" s="4">
        <v>32220</v>
      </c>
      <c r="E130" s="4">
        <f t="shared" si="1"/>
        <v>-2787229</v>
      </c>
    </row>
    <row r="131" spans="1:5" x14ac:dyDescent="0.25">
      <c r="A131" s="3">
        <v>40787</v>
      </c>
      <c r="B131" s="4">
        <v>34904841</v>
      </c>
      <c r="C131" s="4">
        <v>35229809</v>
      </c>
      <c r="D131" s="4">
        <v>29640</v>
      </c>
      <c r="E131" s="4">
        <f t="shared" si="1"/>
        <v>-354608</v>
      </c>
    </row>
    <row r="132" spans="1:5" x14ac:dyDescent="0.25">
      <c r="A132" s="3">
        <v>40817</v>
      </c>
      <c r="B132" s="4">
        <v>37765116</v>
      </c>
      <c r="C132" s="4">
        <v>32392992</v>
      </c>
      <c r="D132" s="4">
        <v>25160</v>
      </c>
      <c r="E132" s="4">
        <f t="shared" ref="E132:E195" si="2">B132-C132-D132</f>
        <v>5346964</v>
      </c>
    </row>
    <row r="133" spans="1:5" x14ac:dyDescent="0.25">
      <c r="A133" s="3">
        <v>40848</v>
      </c>
      <c r="B133" s="4">
        <v>41826624</v>
      </c>
      <c r="C133" s="4">
        <v>41060069</v>
      </c>
      <c r="D133" s="4">
        <v>31600</v>
      </c>
      <c r="E133" s="4">
        <f t="shared" si="2"/>
        <v>734955</v>
      </c>
    </row>
    <row r="134" spans="1:5" x14ac:dyDescent="0.25">
      <c r="A134" s="3">
        <v>40878</v>
      </c>
      <c r="B134" s="4">
        <v>50445137</v>
      </c>
      <c r="C134" s="4">
        <v>47079865</v>
      </c>
      <c r="D134" s="4">
        <v>45120</v>
      </c>
      <c r="E134" s="4">
        <f t="shared" si="2"/>
        <v>3320152</v>
      </c>
    </row>
    <row r="135" spans="1:5" x14ac:dyDescent="0.25">
      <c r="A135" s="3">
        <v>40939</v>
      </c>
      <c r="B135" s="4">
        <v>53579966</v>
      </c>
      <c r="C135" s="4">
        <v>50325415</v>
      </c>
      <c r="D135" s="4">
        <v>40740</v>
      </c>
      <c r="E135" s="4">
        <f t="shared" si="2"/>
        <v>3213811</v>
      </c>
    </row>
    <row r="136" spans="1:5" x14ac:dyDescent="0.25">
      <c r="A136" s="3">
        <v>40968</v>
      </c>
      <c r="B136" s="4">
        <v>47124370</v>
      </c>
      <c r="C136" s="4">
        <v>49695719</v>
      </c>
      <c r="D136" s="4">
        <v>45840</v>
      </c>
      <c r="E136" s="4">
        <f t="shared" si="2"/>
        <v>-2617189</v>
      </c>
    </row>
    <row r="137" spans="1:5" x14ac:dyDescent="0.25">
      <c r="A137" s="3">
        <v>40999</v>
      </c>
      <c r="B137" s="4">
        <v>37409054</v>
      </c>
      <c r="C137" s="4">
        <v>34587559</v>
      </c>
      <c r="D137" s="4">
        <v>35320</v>
      </c>
      <c r="E137" s="4">
        <f t="shared" si="2"/>
        <v>2786175</v>
      </c>
    </row>
    <row r="138" spans="1:5" x14ac:dyDescent="0.25">
      <c r="A138" s="3">
        <v>41029</v>
      </c>
      <c r="B138" s="4">
        <v>34263803</v>
      </c>
      <c r="C138" s="4">
        <v>32691172</v>
      </c>
      <c r="D138" s="4">
        <v>25040</v>
      </c>
      <c r="E138" s="4">
        <f t="shared" si="2"/>
        <v>1547591</v>
      </c>
    </row>
    <row r="139" spans="1:5" x14ac:dyDescent="0.25">
      <c r="A139" s="3">
        <v>41060</v>
      </c>
      <c r="B139" s="4">
        <v>37550662</v>
      </c>
      <c r="C139" s="4">
        <v>37133132</v>
      </c>
      <c r="D139" s="4">
        <v>28140</v>
      </c>
      <c r="E139" s="4">
        <f t="shared" si="2"/>
        <v>389390</v>
      </c>
    </row>
    <row r="140" spans="1:5" x14ac:dyDescent="0.25">
      <c r="A140" s="3">
        <v>41090</v>
      </c>
      <c r="B140" s="4">
        <v>38934460</v>
      </c>
      <c r="C140" s="4">
        <v>32743620</v>
      </c>
      <c r="D140" s="4">
        <v>31840</v>
      </c>
      <c r="E140" s="4">
        <f t="shared" si="2"/>
        <v>6159000</v>
      </c>
    </row>
    <row r="141" spans="1:5" x14ac:dyDescent="0.25">
      <c r="A141" s="3">
        <v>41121</v>
      </c>
      <c r="B141" s="4">
        <v>44894158</v>
      </c>
      <c r="C141" s="4">
        <v>42559277</v>
      </c>
      <c r="D141" s="4">
        <v>34840</v>
      </c>
      <c r="E141" s="4">
        <f t="shared" si="2"/>
        <v>2300041</v>
      </c>
    </row>
    <row r="142" spans="1:5" x14ac:dyDescent="0.25">
      <c r="A142" s="3">
        <v>41152</v>
      </c>
      <c r="B142" s="4">
        <v>40736894</v>
      </c>
      <c r="C142" s="4">
        <v>42384054</v>
      </c>
      <c r="D142" s="4">
        <v>34160</v>
      </c>
      <c r="E142" s="4">
        <f t="shared" si="2"/>
        <v>-1681320</v>
      </c>
    </row>
    <row r="143" spans="1:5" x14ac:dyDescent="0.25">
      <c r="A143" s="3">
        <v>41182</v>
      </c>
      <c r="B143" s="4">
        <v>33827590</v>
      </c>
      <c r="C143" s="4">
        <v>32635412</v>
      </c>
      <c r="D143" s="4">
        <v>29880</v>
      </c>
      <c r="E143" s="4">
        <f t="shared" si="2"/>
        <v>1162298</v>
      </c>
    </row>
    <row r="144" spans="1:5" x14ac:dyDescent="0.25">
      <c r="A144" s="3">
        <v>41213</v>
      </c>
      <c r="B144" s="4">
        <v>37032114</v>
      </c>
      <c r="C144" s="4">
        <v>33614631</v>
      </c>
      <c r="D144" s="4">
        <v>29660</v>
      </c>
      <c r="E144" s="4">
        <f t="shared" si="2"/>
        <v>3387823</v>
      </c>
    </row>
    <row r="145" spans="1:5" x14ac:dyDescent="0.25">
      <c r="A145" s="3">
        <v>41243</v>
      </c>
      <c r="B145" s="4">
        <v>45212090</v>
      </c>
      <c r="C145" s="4">
        <v>43338330</v>
      </c>
      <c r="D145" s="4">
        <v>41420</v>
      </c>
      <c r="E145" s="4">
        <f t="shared" si="2"/>
        <v>1832340</v>
      </c>
    </row>
    <row r="146" spans="1:5" x14ac:dyDescent="0.25">
      <c r="A146" s="3">
        <v>41274</v>
      </c>
      <c r="B146" s="4">
        <v>47140833</v>
      </c>
      <c r="C146" s="4">
        <v>41453674</v>
      </c>
      <c r="D146" s="4">
        <v>37120</v>
      </c>
      <c r="E146" s="4">
        <f t="shared" si="2"/>
        <v>5650039</v>
      </c>
    </row>
    <row r="147" spans="1:5" x14ac:dyDescent="0.25">
      <c r="A147" s="3">
        <v>41305</v>
      </c>
      <c r="B147" s="4">
        <v>52235803</v>
      </c>
      <c r="C147" s="4">
        <v>51682382</v>
      </c>
      <c r="D147" s="4">
        <v>62586</v>
      </c>
      <c r="E147" s="4">
        <f t="shared" si="2"/>
        <v>490835</v>
      </c>
    </row>
    <row r="148" spans="1:5" x14ac:dyDescent="0.25">
      <c r="A148" s="3">
        <v>41333</v>
      </c>
      <c r="B148" s="4">
        <v>46100201</v>
      </c>
      <c r="C148" s="4">
        <v>45714844</v>
      </c>
      <c r="D148" s="4">
        <v>81592</v>
      </c>
      <c r="E148" s="4">
        <f t="shared" si="2"/>
        <v>303765</v>
      </c>
    </row>
    <row r="149" spans="1:5" x14ac:dyDescent="0.25">
      <c r="A149" s="3">
        <v>41364</v>
      </c>
      <c r="B149" s="4">
        <v>48912833</v>
      </c>
      <c r="C149" s="4">
        <v>43267843</v>
      </c>
      <c r="D149" s="4">
        <v>60758</v>
      </c>
      <c r="E149" s="4">
        <f t="shared" si="2"/>
        <v>5584232</v>
      </c>
    </row>
    <row r="150" spans="1:5" x14ac:dyDescent="0.25">
      <c r="A150" s="3">
        <v>41394</v>
      </c>
      <c r="B150" s="4">
        <v>34000093</v>
      </c>
      <c r="C150" s="4">
        <v>35617622</v>
      </c>
      <c r="D150" s="4">
        <v>53888</v>
      </c>
      <c r="E150" s="4">
        <f t="shared" si="2"/>
        <v>-1671417</v>
      </c>
    </row>
    <row r="151" spans="1:5" x14ac:dyDescent="0.25">
      <c r="A151" s="3">
        <v>41425</v>
      </c>
      <c r="B151" s="4">
        <v>33295979</v>
      </c>
      <c r="C151" s="4">
        <v>31539478</v>
      </c>
      <c r="D151" s="4">
        <v>45238</v>
      </c>
      <c r="E151" s="4">
        <f t="shared" si="2"/>
        <v>1711263</v>
      </c>
    </row>
    <row r="152" spans="1:5" x14ac:dyDescent="0.25">
      <c r="A152" s="3">
        <v>41455</v>
      </c>
      <c r="B152" s="4">
        <v>36363174</v>
      </c>
      <c r="C152" s="4">
        <v>34773004</v>
      </c>
      <c r="D152" s="4">
        <v>24864</v>
      </c>
      <c r="E152" s="4">
        <f t="shared" si="2"/>
        <v>1565306</v>
      </c>
    </row>
    <row r="153" spans="1:5" x14ac:dyDescent="0.25">
      <c r="A153" s="3">
        <v>41486</v>
      </c>
      <c r="B153" s="4">
        <v>38708354</v>
      </c>
      <c r="C153" s="4">
        <v>35293631</v>
      </c>
      <c r="D153" s="4">
        <v>36578</v>
      </c>
      <c r="E153" s="4">
        <f t="shared" si="2"/>
        <v>3378145</v>
      </c>
    </row>
    <row r="154" spans="1:5" x14ac:dyDescent="0.25">
      <c r="A154" s="3">
        <v>41517</v>
      </c>
      <c r="B154" s="4">
        <v>38913015</v>
      </c>
      <c r="C154" s="4">
        <v>36865009</v>
      </c>
      <c r="D154" s="4">
        <v>31852</v>
      </c>
      <c r="E154" s="4">
        <f t="shared" si="2"/>
        <v>2016154</v>
      </c>
    </row>
    <row r="155" spans="1:5" x14ac:dyDescent="0.25">
      <c r="A155" s="3">
        <v>41547</v>
      </c>
      <c r="B155" s="4">
        <v>33176560</v>
      </c>
      <c r="C155" s="4">
        <v>33641778</v>
      </c>
      <c r="D155" s="4">
        <v>35624</v>
      </c>
      <c r="E155" s="4">
        <f t="shared" si="2"/>
        <v>-500842</v>
      </c>
    </row>
    <row r="156" spans="1:5" x14ac:dyDescent="0.25">
      <c r="A156" s="3">
        <v>41578</v>
      </c>
      <c r="B156" s="4">
        <v>34160160</v>
      </c>
      <c r="C156" s="4">
        <v>31310843</v>
      </c>
      <c r="D156" s="4">
        <v>34234</v>
      </c>
      <c r="E156" s="4">
        <f t="shared" si="2"/>
        <v>2815083</v>
      </c>
    </row>
    <row r="157" spans="1:5" x14ac:dyDescent="0.25">
      <c r="A157" s="3">
        <v>41608</v>
      </c>
      <c r="B157" s="4">
        <v>43854140</v>
      </c>
      <c r="C157" s="4">
        <v>37526480</v>
      </c>
      <c r="D157" s="4">
        <v>46173</v>
      </c>
      <c r="E157" s="4">
        <f t="shared" si="2"/>
        <v>6281487</v>
      </c>
    </row>
    <row r="158" spans="1:5" x14ac:dyDescent="0.25">
      <c r="A158" s="3">
        <v>41639</v>
      </c>
      <c r="B158" s="4">
        <v>50255213</v>
      </c>
      <c r="C158" s="4">
        <v>48006477</v>
      </c>
      <c r="D158" s="4">
        <v>74790</v>
      </c>
      <c r="E158" s="4">
        <f t="shared" si="2"/>
        <v>2173946</v>
      </c>
    </row>
    <row r="159" spans="1:5" x14ac:dyDescent="0.25">
      <c r="A159" s="3">
        <v>41670</v>
      </c>
      <c r="B159" s="4">
        <v>65033649</v>
      </c>
      <c r="C159" s="4">
        <v>59424769</v>
      </c>
      <c r="D159" s="4">
        <v>133596</v>
      </c>
      <c r="E159" s="4">
        <f t="shared" si="2"/>
        <v>5475284</v>
      </c>
    </row>
    <row r="160" spans="1:5" x14ac:dyDescent="0.25">
      <c r="A160" s="3">
        <v>41698</v>
      </c>
      <c r="B160" s="4">
        <v>48631730</v>
      </c>
      <c r="C160" s="4">
        <v>51399462</v>
      </c>
      <c r="D160" s="4">
        <v>66841</v>
      </c>
      <c r="E160" s="4">
        <f t="shared" si="2"/>
        <v>-2834573</v>
      </c>
    </row>
    <row r="161" spans="1:5" x14ac:dyDescent="0.25">
      <c r="A161" s="3">
        <v>41729</v>
      </c>
      <c r="B161" s="4">
        <v>45767236</v>
      </c>
      <c r="C161" s="4">
        <v>43685626</v>
      </c>
      <c r="D161" s="4">
        <v>71092</v>
      </c>
      <c r="E161" s="4">
        <f t="shared" si="2"/>
        <v>2010518</v>
      </c>
    </row>
    <row r="162" spans="1:5" x14ac:dyDescent="0.25">
      <c r="A162" s="3">
        <v>41759</v>
      </c>
      <c r="B162" s="4">
        <v>31962853</v>
      </c>
      <c r="C162" s="4">
        <v>32612580</v>
      </c>
      <c r="D162" s="4">
        <v>56153</v>
      </c>
      <c r="E162" s="4">
        <f t="shared" si="2"/>
        <v>-705880</v>
      </c>
    </row>
    <row r="163" spans="1:5" x14ac:dyDescent="0.25">
      <c r="A163" s="3">
        <v>41790</v>
      </c>
      <c r="B163" s="4">
        <v>33686012</v>
      </c>
      <c r="C163" s="4">
        <v>32512751</v>
      </c>
      <c r="D163" s="4">
        <v>22374</v>
      </c>
      <c r="E163" s="4">
        <f t="shared" si="2"/>
        <v>1150887</v>
      </c>
    </row>
    <row r="164" spans="1:5" x14ac:dyDescent="0.25">
      <c r="A164" s="3">
        <v>41820</v>
      </c>
      <c r="B164" s="4">
        <v>37249545</v>
      </c>
      <c r="C164" s="4">
        <v>34628005</v>
      </c>
      <c r="D164" s="4">
        <v>34515</v>
      </c>
      <c r="E164" s="4">
        <f t="shared" si="2"/>
        <v>2587025</v>
      </c>
    </row>
    <row r="165" spans="1:5" x14ac:dyDescent="0.25">
      <c r="A165" s="3">
        <v>41851</v>
      </c>
      <c r="B165" s="4">
        <v>37957506</v>
      </c>
      <c r="C165" s="4">
        <v>36830835</v>
      </c>
      <c r="D165" s="4">
        <v>35254</v>
      </c>
      <c r="E165" s="4">
        <f t="shared" si="2"/>
        <v>1091417</v>
      </c>
    </row>
    <row r="166" spans="1:5" x14ac:dyDescent="0.25">
      <c r="A166" s="3">
        <v>41882</v>
      </c>
      <c r="B166" s="4">
        <v>39063842</v>
      </c>
      <c r="C166" s="4">
        <v>37194541</v>
      </c>
      <c r="D166" s="4">
        <v>34910</v>
      </c>
      <c r="E166" s="4">
        <f t="shared" si="2"/>
        <v>1834391</v>
      </c>
    </row>
    <row r="167" spans="1:5" x14ac:dyDescent="0.25">
      <c r="A167" s="3">
        <v>41912</v>
      </c>
      <c r="B167" s="4">
        <v>32660166</v>
      </c>
      <c r="C167" s="4">
        <v>31983746</v>
      </c>
      <c r="D167" s="4">
        <v>31307</v>
      </c>
      <c r="E167" s="4">
        <f t="shared" si="2"/>
        <v>645113</v>
      </c>
    </row>
    <row r="168" spans="1:5" x14ac:dyDescent="0.25">
      <c r="A168" s="3">
        <v>41943</v>
      </c>
      <c r="B168" s="4">
        <v>32731215</v>
      </c>
      <c r="C168" s="4">
        <v>31673093</v>
      </c>
      <c r="D168" s="4">
        <v>36501</v>
      </c>
      <c r="E168" s="4">
        <f t="shared" si="2"/>
        <v>1021621</v>
      </c>
    </row>
    <row r="169" spans="1:5" x14ac:dyDescent="0.25">
      <c r="A169" s="3">
        <v>41973</v>
      </c>
      <c r="B169" s="4">
        <v>45961948</v>
      </c>
      <c r="C169" s="4">
        <v>43897643</v>
      </c>
      <c r="D169" s="4">
        <v>68507</v>
      </c>
      <c r="E169" s="4">
        <f t="shared" si="2"/>
        <v>1995798</v>
      </c>
    </row>
    <row r="170" spans="1:5" x14ac:dyDescent="0.25">
      <c r="A170" s="3">
        <v>42004</v>
      </c>
      <c r="B170" s="4">
        <v>47401248</v>
      </c>
      <c r="C170" s="4">
        <v>42370891</v>
      </c>
      <c r="D170" s="4">
        <v>67186</v>
      </c>
      <c r="E170" s="4">
        <f t="shared" si="2"/>
        <v>4963171</v>
      </c>
    </row>
    <row r="171" spans="1:5" x14ac:dyDescent="0.25">
      <c r="A171" s="3">
        <v>42035</v>
      </c>
      <c r="B171" s="4">
        <v>56218136</v>
      </c>
      <c r="C171" s="4">
        <v>50713770</v>
      </c>
      <c r="D171" s="4">
        <v>83389</v>
      </c>
      <c r="E171" s="4">
        <f t="shared" si="2"/>
        <v>5420977</v>
      </c>
    </row>
    <row r="172" spans="1:5" x14ac:dyDescent="0.25">
      <c r="A172" s="3">
        <v>42063</v>
      </c>
      <c r="B172" s="4">
        <v>56874596</v>
      </c>
      <c r="C172" s="4">
        <v>57374109</v>
      </c>
      <c r="D172" s="4">
        <v>102155</v>
      </c>
      <c r="E172" s="4">
        <f t="shared" si="2"/>
        <v>-601668</v>
      </c>
    </row>
    <row r="173" spans="1:5" x14ac:dyDescent="0.25">
      <c r="A173" s="3">
        <v>42064</v>
      </c>
      <c r="B173" s="4">
        <v>42293677</v>
      </c>
      <c r="C173" s="4">
        <v>39099953</v>
      </c>
      <c r="D173" s="4">
        <v>67441</v>
      </c>
      <c r="E173" s="4">
        <f t="shared" si="2"/>
        <v>3126283</v>
      </c>
    </row>
    <row r="174" spans="1:5" x14ac:dyDescent="0.25">
      <c r="A174" s="2">
        <v>42095</v>
      </c>
      <c r="B174" s="4">
        <v>30637274</v>
      </c>
      <c r="C174" s="4">
        <v>32547348</v>
      </c>
      <c r="D174" s="4">
        <v>47107</v>
      </c>
      <c r="E174" s="4">
        <f t="shared" si="2"/>
        <v>-1957181</v>
      </c>
    </row>
    <row r="175" spans="1:5" x14ac:dyDescent="0.25">
      <c r="A175" s="2">
        <v>42125</v>
      </c>
      <c r="B175" s="4">
        <v>33224564</v>
      </c>
      <c r="C175" s="4">
        <v>30632378</v>
      </c>
      <c r="D175" s="4">
        <v>23947</v>
      </c>
      <c r="E175" s="4">
        <f t="shared" si="2"/>
        <v>2568239</v>
      </c>
    </row>
    <row r="176" spans="1:5" x14ac:dyDescent="0.25">
      <c r="A176" s="2">
        <v>42156</v>
      </c>
      <c r="B176" s="4">
        <v>37740468</v>
      </c>
      <c r="C176" s="4">
        <v>35219825</v>
      </c>
      <c r="D176" s="4">
        <v>33743</v>
      </c>
      <c r="E176" s="4">
        <f t="shared" si="2"/>
        <v>2486900</v>
      </c>
    </row>
    <row r="177" spans="1:5" x14ac:dyDescent="0.25">
      <c r="A177" s="3">
        <v>42216</v>
      </c>
      <c r="B177" s="4">
        <v>40504129</v>
      </c>
      <c r="C177" s="4">
        <v>39082373</v>
      </c>
      <c r="D177" s="4">
        <v>34326</v>
      </c>
      <c r="E177" s="4">
        <f t="shared" si="2"/>
        <v>1387430</v>
      </c>
    </row>
    <row r="178" spans="1:5" x14ac:dyDescent="0.25">
      <c r="A178" s="3">
        <v>42247</v>
      </c>
      <c r="B178" s="4">
        <v>37507040</v>
      </c>
      <c r="C178" s="4">
        <v>35360356</v>
      </c>
      <c r="D178" s="4">
        <v>32556</v>
      </c>
      <c r="E178" s="4">
        <f t="shared" si="2"/>
        <v>2114128</v>
      </c>
    </row>
    <row r="179" spans="1:5" x14ac:dyDescent="0.25">
      <c r="A179" s="3">
        <v>42277</v>
      </c>
      <c r="B179" s="4">
        <v>32618254</v>
      </c>
      <c r="C179" s="4">
        <v>31878955</v>
      </c>
      <c r="D179" s="4">
        <v>36071</v>
      </c>
      <c r="E179" s="4">
        <f t="shared" si="2"/>
        <v>703228</v>
      </c>
    </row>
    <row r="180" spans="1:5" x14ac:dyDescent="0.25">
      <c r="A180" s="3">
        <v>42308</v>
      </c>
      <c r="B180" s="4">
        <v>31703231</v>
      </c>
      <c r="C180" s="4">
        <v>30669356</v>
      </c>
      <c r="D180" s="4">
        <v>32255</v>
      </c>
      <c r="E180" s="4">
        <f t="shared" si="2"/>
        <v>1001620</v>
      </c>
    </row>
    <row r="181" spans="1:5" x14ac:dyDescent="0.25">
      <c r="A181" s="3">
        <v>42338</v>
      </c>
      <c r="B181" s="4">
        <v>35334116</v>
      </c>
      <c r="C181" s="4">
        <v>34588791</v>
      </c>
      <c r="D181" s="4">
        <v>42036</v>
      </c>
      <c r="E181" s="4">
        <f t="shared" si="2"/>
        <v>703289</v>
      </c>
    </row>
    <row r="182" spans="1:5" x14ac:dyDescent="0.25">
      <c r="A182" s="2">
        <v>42369</v>
      </c>
      <c r="B182" s="4">
        <v>38262906</v>
      </c>
      <c r="C182" s="4">
        <v>34983378</v>
      </c>
      <c r="D182" s="4">
        <v>53822</v>
      </c>
      <c r="E182" s="4">
        <f t="shared" si="2"/>
        <v>3225706</v>
      </c>
    </row>
    <row r="183" spans="1:5" x14ac:dyDescent="0.25">
      <c r="A183" s="3">
        <v>42400</v>
      </c>
      <c r="B183" s="4">
        <v>55278411</v>
      </c>
      <c r="C183" s="4">
        <v>49496835</v>
      </c>
      <c r="D183" s="4">
        <v>68929</v>
      </c>
      <c r="E183" s="4">
        <f t="shared" si="2"/>
        <v>5712647</v>
      </c>
    </row>
    <row r="184" spans="1:5" x14ac:dyDescent="0.25">
      <c r="A184" s="3">
        <v>42428</v>
      </c>
      <c r="B184" s="4">
        <v>45366123</v>
      </c>
      <c r="C184" s="4">
        <v>44385065</v>
      </c>
      <c r="D184" s="4">
        <v>78745</v>
      </c>
      <c r="E184" s="4">
        <f t="shared" si="2"/>
        <v>902313</v>
      </c>
    </row>
    <row r="185" spans="1:5" x14ac:dyDescent="0.25">
      <c r="A185" s="3">
        <v>42430</v>
      </c>
      <c r="B185" s="4">
        <v>35517212</v>
      </c>
      <c r="C185" s="4">
        <v>35650877</v>
      </c>
      <c r="D185" s="4">
        <v>53947</v>
      </c>
      <c r="E185" s="4">
        <f t="shared" si="2"/>
        <v>-187612</v>
      </c>
    </row>
    <row r="186" spans="1:5" x14ac:dyDescent="0.25">
      <c r="A186" s="2">
        <v>42461</v>
      </c>
      <c r="B186" s="4">
        <v>30945440</v>
      </c>
      <c r="C186" s="4">
        <v>30690002</v>
      </c>
      <c r="D186" s="4">
        <v>33598</v>
      </c>
      <c r="E186" s="4">
        <f t="shared" si="2"/>
        <v>221840</v>
      </c>
    </row>
    <row r="187" spans="1:5" x14ac:dyDescent="0.25">
      <c r="A187" s="2">
        <v>42491</v>
      </c>
      <c r="B187" s="4">
        <v>31129466</v>
      </c>
      <c r="C187" s="4">
        <v>27031456</v>
      </c>
      <c r="D187" s="4">
        <v>28916</v>
      </c>
      <c r="E187" s="4">
        <f t="shared" si="2"/>
        <v>4069094</v>
      </c>
    </row>
    <row r="188" spans="1:5" x14ac:dyDescent="0.25">
      <c r="A188" s="2">
        <v>42522</v>
      </c>
      <c r="B188" s="4">
        <v>36860459</v>
      </c>
      <c r="C188" s="4">
        <v>35762970</v>
      </c>
      <c r="D188" s="4">
        <v>31175</v>
      </c>
      <c r="E188" s="4">
        <f t="shared" si="2"/>
        <v>1066314</v>
      </c>
    </row>
    <row r="189" spans="1:5" x14ac:dyDescent="0.25">
      <c r="A189" s="2">
        <v>42552</v>
      </c>
      <c r="B189" s="4">
        <v>40737833</v>
      </c>
      <c r="C189" s="4">
        <v>38967272</v>
      </c>
      <c r="D189" s="4">
        <v>30698</v>
      </c>
      <c r="E189" s="4">
        <f t="shared" si="2"/>
        <v>1739863</v>
      </c>
    </row>
    <row r="190" spans="1:5" x14ac:dyDescent="0.25">
      <c r="A190" s="2">
        <v>42583</v>
      </c>
      <c r="B190" s="4">
        <v>41398758</v>
      </c>
      <c r="C190" s="4">
        <v>37510241</v>
      </c>
      <c r="D190" s="4">
        <v>36639</v>
      </c>
      <c r="E190" s="4">
        <f t="shared" si="2"/>
        <v>3851878</v>
      </c>
    </row>
    <row r="191" spans="1:5" x14ac:dyDescent="0.25">
      <c r="A191" s="2">
        <v>42614</v>
      </c>
      <c r="B191" s="4">
        <v>33826487</v>
      </c>
      <c r="C191" s="4">
        <v>37493165</v>
      </c>
      <c r="D191" s="4">
        <v>33026</v>
      </c>
      <c r="E191" s="4">
        <f t="shared" si="2"/>
        <v>-3699704</v>
      </c>
    </row>
    <row r="192" spans="1:5" x14ac:dyDescent="0.25">
      <c r="A192" s="2">
        <v>42644</v>
      </c>
      <c r="B192" s="4">
        <v>29423346</v>
      </c>
      <c r="C192" s="4">
        <v>26118483</v>
      </c>
      <c r="D192" s="4">
        <v>26319</v>
      </c>
      <c r="E192" s="4">
        <f t="shared" si="2"/>
        <v>3278544</v>
      </c>
    </row>
    <row r="193" spans="1:5" x14ac:dyDescent="0.25">
      <c r="A193" s="2">
        <v>42675</v>
      </c>
      <c r="B193" s="4">
        <v>35756342</v>
      </c>
      <c r="C193" s="4">
        <v>34803690</v>
      </c>
      <c r="D193" s="4">
        <v>44909</v>
      </c>
      <c r="E193" s="4">
        <f t="shared" si="2"/>
        <v>907743</v>
      </c>
    </row>
    <row r="194" spans="1:5" x14ac:dyDescent="0.25">
      <c r="A194" s="2">
        <v>42705</v>
      </c>
      <c r="B194" s="4">
        <v>47179731</v>
      </c>
      <c r="C194" s="4">
        <v>42566306</v>
      </c>
      <c r="D194" s="4">
        <v>67497</v>
      </c>
      <c r="E194" s="4">
        <f t="shared" si="2"/>
        <v>4545928</v>
      </c>
    </row>
    <row r="195" spans="1:5" x14ac:dyDescent="0.25">
      <c r="A195" s="2">
        <v>42736</v>
      </c>
      <c r="B195" s="4">
        <v>43870038</v>
      </c>
      <c r="C195" s="4">
        <v>39375094</v>
      </c>
      <c r="D195" s="4">
        <v>66431</v>
      </c>
      <c r="E195" s="4">
        <f t="shared" si="2"/>
        <v>4428513</v>
      </c>
    </row>
    <row r="196" spans="1:5" x14ac:dyDescent="0.25">
      <c r="A196" s="2">
        <v>42767</v>
      </c>
      <c r="B196" s="4">
        <v>36346461</v>
      </c>
      <c r="C196" s="4">
        <v>37645757</v>
      </c>
      <c r="D196" s="4">
        <v>66893</v>
      </c>
      <c r="E196" s="4">
        <f t="shared" ref="E196:E259" si="3">B196-C196-D196</f>
        <v>-1366189</v>
      </c>
    </row>
    <row r="197" spans="1:5" x14ac:dyDescent="0.25">
      <c r="A197" s="2">
        <v>42795</v>
      </c>
      <c r="B197" s="4">
        <v>38319927</v>
      </c>
      <c r="C197" s="4">
        <v>37623209</v>
      </c>
      <c r="D197" s="4">
        <v>55796</v>
      </c>
      <c r="E197" s="4">
        <f t="shared" si="3"/>
        <v>640922</v>
      </c>
    </row>
    <row r="198" spans="1:5" x14ac:dyDescent="0.25">
      <c r="A198" s="2">
        <v>42826</v>
      </c>
      <c r="B198" s="4">
        <v>29071596</v>
      </c>
      <c r="C198" s="4">
        <v>27317144</v>
      </c>
      <c r="D198" s="4">
        <v>28551</v>
      </c>
      <c r="E198" s="4">
        <f t="shared" si="3"/>
        <v>1725901</v>
      </c>
    </row>
    <row r="199" spans="1:5" x14ac:dyDescent="0.25">
      <c r="A199" s="2">
        <v>42856</v>
      </c>
      <c r="B199" s="4">
        <v>30912627</v>
      </c>
      <c r="C199" s="4">
        <v>29493206</v>
      </c>
      <c r="D199" s="5">
        <v>25787</v>
      </c>
      <c r="E199" s="4">
        <f t="shared" si="3"/>
        <v>1393634</v>
      </c>
    </row>
    <row r="200" spans="1:5" x14ac:dyDescent="0.25">
      <c r="A200" s="2">
        <v>42887</v>
      </c>
      <c r="B200" s="4">
        <v>33037467</v>
      </c>
      <c r="C200" s="4">
        <v>32141713</v>
      </c>
      <c r="D200" s="5">
        <v>25507</v>
      </c>
      <c r="E200" s="4">
        <f t="shared" si="3"/>
        <v>870247</v>
      </c>
    </row>
    <row r="201" spans="1:5" x14ac:dyDescent="0.25">
      <c r="A201" s="2">
        <v>42917</v>
      </c>
      <c r="B201" s="4">
        <v>39285786</v>
      </c>
      <c r="C201" s="4">
        <v>34986365</v>
      </c>
      <c r="D201" s="5">
        <v>25432</v>
      </c>
      <c r="E201" s="4">
        <f t="shared" si="3"/>
        <v>4273989</v>
      </c>
    </row>
    <row r="202" spans="1:5" x14ac:dyDescent="0.25">
      <c r="A202" s="2">
        <v>42948</v>
      </c>
      <c r="B202" s="4">
        <v>36264283</v>
      </c>
      <c r="C202" s="4">
        <v>35619645</v>
      </c>
      <c r="D202" s="5">
        <v>29792</v>
      </c>
      <c r="E202" s="4">
        <f t="shared" si="3"/>
        <v>614846</v>
      </c>
    </row>
    <row r="203" spans="1:5" x14ac:dyDescent="0.25">
      <c r="A203" s="2">
        <v>42979</v>
      </c>
      <c r="B203" s="4">
        <v>30023081</v>
      </c>
      <c r="C203" s="4">
        <v>30047419</v>
      </c>
      <c r="D203" s="5">
        <v>23609</v>
      </c>
      <c r="E203" s="4">
        <f t="shared" si="3"/>
        <v>-47947</v>
      </c>
    </row>
    <row r="204" spans="1:5" x14ac:dyDescent="0.25">
      <c r="A204" s="2">
        <v>43009</v>
      </c>
      <c r="B204" s="4">
        <v>32004659</v>
      </c>
      <c r="C204" s="4">
        <v>27075801</v>
      </c>
      <c r="D204" s="5">
        <v>24637</v>
      </c>
      <c r="E204" s="4">
        <f t="shared" si="3"/>
        <v>4904221</v>
      </c>
    </row>
    <row r="205" spans="1:5" x14ac:dyDescent="0.25">
      <c r="A205" s="2">
        <v>43040</v>
      </c>
      <c r="B205" s="4">
        <v>37417931</v>
      </c>
      <c r="C205" s="4">
        <v>36312744</v>
      </c>
      <c r="D205" s="5">
        <v>39958</v>
      </c>
      <c r="E205" s="4">
        <f t="shared" si="3"/>
        <v>1065229</v>
      </c>
    </row>
    <row r="206" spans="1:5" x14ac:dyDescent="0.25">
      <c r="A206" s="2">
        <v>43070</v>
      </c>
      <c r="B206" s="4">
        <v>49514652</v>
      </c>
      <c r="C206" s="4">
        <v>45608272</v>
      </c>
      <c r="D206" s="5">
        <v>60486</v>
      </c>
      <c r="E206" s="4">
        <f t="shared" si="3"/>
        <v>3845894</v>
      </c>
    </row>
    <row r="207" spans="1:5" x14ac:dyDescent="0.25">
      <c r="A207" s="2">
        <v>43101</v>
      </c>
      <c r="B207" s="4">
        <v>59103504</v>
      </c>
      <c r="C207" s="4">
        <v>53015535</v>
      </c>
      <c r="D207" s="5">
        <v>90872</v>
      </c>
      <c r="E207" s="4">
        <f t="shared" si="3"/>
        <v>5997097</v>
      </c>
    </row>
    <row r="208" spans="1:5" x14ac:dyDescent="0.25">
      <c r="A208" s="2">
        <v>43132</v>
      </c>
      <c r="B208" s="4">
        <v>36482777</v>
      </c>
      <c r="C208" s="4">
        <v>41845383</v>
      </c>
      <c r="D208" s="5">
        <v>62025</v>
      </c>
      <c r="E208" s="4">
        <f t="shared" si="3"/>
        <v>-5424631</v>
      </c>
    </row>
    <row r="209" spans="1:5" x14ac:dyDescent="0.25">
      <c r="A209" s="2">
        <v>43160</v>
      </c>
      <c r="B209" s="4">
        <v>40565917</v>
      </c>
      <c r="C209" s="4">
        <v>37055632</v>
      </c>
      <c r="D209" s="5">
        <v>50933</v>
      </c>
      <c r="E209" s="4">
        <f t="shared" si="3"/>
        <v>3459352</v>
      </c>
    </row>
    <row r="210" spans="1:5" x14ac:dyDescent="0.25">
      <c r="A210" s="2">
        <v>43191</v>
      </c>
      <c r="B210" s="4">
        <v>33641783</v>
      </c>
      <c r="C210" s="4">
        <v>32589046</v>
      </c>
      <c r="D210" s="5">
        <v>52788</v>
      </c>
      <c r="E210" s="4">
        <f t="shared" si="3"/>
        <v>999949</v>
      </c>
    </row>
    <row r="211" spans="1:5" x14ac:dyDescent="0.25">
      <c r="A211" s="2">
        <v>43221</v>
      </c>
      <c r="B211" s="4">
        <v>33468706</v>
      </c>
      <c r="C211" s="4">
        <v>32331211</v>
      </c>
      <c r="D211" s="5">
        <v>19735</v>
      </c>
      <c r="E211" s="4">
        <f t="shared" si="3"/>
        <v>1117760</v>
      </c>
    </row>
    <row r="212" spans="1:5" x14ac:dyDescent="0.25">
      <c r="A212" s="2">
        <v>43252</v>
      </c>
      <c r="B212" s="4">
        <v>36492385</v>
      </c>
      <c r="C212" s="4">
        <v>34079665</v>
      </c>
      <c r="D212" s="5">
        <v>26654</v>
      </c>
      <c r="E212" s="4">
        <f t="shared" si="3"/>
        <v>2386066</v>
      </c>
    </row>
    <row r="213" spans="1:5" x14ac:dyDescent="0.25">
      <c r="A213" s="2">
        <v>43282</v>
      </c>
      <c r="B213" s="4">
        <v>39720018</v>
      </c>
      <c r="C213" s="4">
        <v>36952095</v>
      </c>
      <c r="D213" s="5">
        <v>32437</v>
      </c>
      <c r="E213" s="4">
        <f t="shared" si="3"/>
        <v>2735486</v>
      </c>
    </row>
    <row r="214" spans="1:5" x14ac:dyDescent="0.25">
      <c r="A214" s="2">
        <v>43313</v>
      </c>
      <c r="B214" s="4">
        <v>37332893</v>
      </c>
      <c r="C214" s="4">
        <v>35386787</v>
      </c>
      <c r="D214" s="5">
        <v>23899</v>
      </c>
      <c r="E214" s="4">
        <f t="shared" si="3"/>
        <v>1922207</v>
      </c>
    </row>
    <row r="215" spans="1:5" x14ac:dyDescent="0.25">
      <c r="A215" s="2">
        <v>43344</v>
      </c>
      <c r="B215" s="4">
        <v>34565973</v>
      </c>
      <c r="C215" s="4">
        <v>35228113</v>
      </c>
      <c r="D215" s="5">
        <v>26958</v>
      </c>
      <c r="E215" s="4">
        <f t="shared" si="3"/>
        <v>-689098</v>
      </c>
    </row>
    <row r="216" spans="1:5" x14ac:dyDescent="0.25">
      <c r="A216" s="2">
        <v>43374</v>
      </c>
      <c r="B216" s="4">
        <v>33003085</v>
      </c>
      <c r="C216" s="4">
        <v>28912766</v>
      </c>
      <c r="D216" s="5">
        <v>28081</v>
      </c>
      <c r="E216" s="4">
        <f t="shared" si="3"/>
        <v>4062238</v>
      </c>
    </row>
    <row r="217" spans="1:5" x14ac:dyDescent="0.25">
      <c r="A217" s="2">
        <v>43405</v>
      </c>
      <c r="B217" s="4">
        <v>41038979</v>
      </c>
      <c r="C217" s="4">
        <v>37873973</v>
      </c>
      <c r="D217" s="5">
        <v>41245</v>
      </c>
      <c r="E217" s="4">
        <f t="shared" si="3"/>
        <v>3123761</v>
      </c>
    </row>
    <row r="218" spans="1:5" x14ac:dyDescent="0.25">
      <c r="A218" s="2">
        <v>43435</v>
      </c>
      <c r="B218" s="4">
        <v>45125345</v>
      </c>
      <c r="C218" s="4">
        <v>43651946</v>
      </c>
      <c r="D218" s="5">
        <v>58093</v>
      </c>
      <c r="E218" s="4">
        <f t="shared" si="3"/>
        <v>1415306</v>
      </c>
    </row>
    <row r="219" spans="1:5" x14ac:dyDescent="0.25">
      <c r="A219" s="2">
        <v>43496</v>
      </c>
      <c r="B219" s="4">
        <v>49983784</v>
      </c>
      <c r="C219" s="4">
        <v>43514299</v>
      </c>
      <c r="D219" s="5">
        <v>77660</v>
      </c>
      <c r="E219" s="4">
        <f t="shared" si="3"/>
        <v>6391825</v>
      </c>
    </row>
    <row r="220" spans="1:5" x14ac:dyDescent="0.25">
      <c r="A220" s="2">
        <v>43524</v>
      </c>
      <c r="B220" s="4">
        <v>37470875</v>
      </c>
      <c r="C220" s="4">
        <v>41710522</v>
      </c>
      <c r="D220" s="5">
        <v>77233</v>
      </c>
      <c r="E220" s="4">
        <f t="shared" si="3"/>
        <v>-4316880</v>
      </c>
    </row>
    <row r="221" spans="1:5" x14ac:dyDescent="0.25">
      <c r="A221" s="2">
        <v>43525</v>
      </c>
      <c r="B221" s="4">
        <v>40189840</v>
      </c>
      <c r="C221" s="4">
        <v>37363056</v>
      </c>
      <c r="D221" s="5">
        <v>60325</v>
      </c>
      <c r="E221" s="4">
        <f t="shared" si="3"/>
        <v>2766459</v>
      </c>
    </row>
    <row r="222" spans="1:5" x14ac:dyDescent="0.25">
      <c r="A222" s="2">
        <v>43556</v>
      </c>
      <c r="B222" s="4">
        <v>28900164</v>
      </c>
      <c r="C222" s="4">
        <v>28367414</v>
      </c>
      <c r="D222" s="5">
        <v>41596</v>
      </c>
      <c r="E222" s="4">
        <f t="shared" si="3"/>
        <v>491154</v>
      </c>
    </row>
    <row r="223" spans="1:5" x14ac:dyDescent="0.25">
      <c r="A223" s="2">
        <v>43586</v>
      </c>
      <c r="B223" s="4">
        <v>32035323</v>
      </c>
      <c r="C223" s="4">
        <v>29563104</v>
      </c>
      <c r="D223" s="5">
        <v>19474</v>
      </c>
      <c r="E223" s="4">
        <f t="shared" si="3"/>
        <v>2452745</v>
      </c>
    </row>
    <row r="224" spans="1:5" x14ac:dyDescent="0.25">
      <c r="A224" s="2">
        <v>43617</v>
      </c>
      <c r="B224" s="4">
        <v>32619526</v>
      </c>
      <c r="C224" s="4">
        <v>31006283</v>
      </c>
      <c r="D224" s="5">
        <v>23294</v>
      </c>
      <c r="E224" s="4">
        <f t="shared" si="3"/>
        <v>1589949</v>
      </c>
    </row>
    <row r="225" spans="1:5" x14ac:dyDescent="0.25">
      <c r="A225" s="2">
        <v>43647</v>
      </c>
      <c r="B225" s="4">
        <v>38382774</v>
      </c>
      <c r="C225" s="4">
        <v>35378413</v>
      </c>
      <c r="D225" s="5">
        <v>28873</v>
      </c>
      <c r="E225" s="4">
        <f t="shared" si="3"/>
        <v>2975488</v>
      </c>
    </row>
    <row r="226" spans="1:5" x14ac:dyDescent="0.25">
      <c r="A226" s="2">
        <v>43678</v>
      </c>
      <c r="B226" s="4">
        <v>37509811</v>
      </c>
      <c r="C226" s="4">
        <v>37405883</v>
      </c>
      <c r="D226" s="5">
        <v>28921</v>
      </c>
      <c r="E226" s="4">
        <f t="shared" si="3"/>
        <v>75007</v>
      </c>
    </row>
    <row r="227" spans="1:5" x14ac:dyDescent="0.25">
      <c r="A227" s="2">
        <v>43709</v>
      </c>
      <c r="B227" s="4">
        <v>34124465</v>
      </c>
      <c r="C227" s="4">
        <v>32716784</v>
      </c>
      <c r="D227" s="5">
        <v>29925</v>
      </c>
      <c r="E227" s="4">
        <f t="shared" si="3"/>
        <v>1377756</v>
      </c>
    </row>
    <row r="228" spans="1:5" x14ac:dyDescent="0.25">
      <c r="A228" s="2">
        <v>43739</v>
      </c>
      <c r="B228" s="4">
        <v>29698624</v>
      </c>
      <c r="C228" s="4">
        <v>29366715</v>
      </c>
      <c r="D228" s="5">
        <v>23264</v>
      </c>
      <c r="E228" s="4">
        <f t="shared" si="3"/>
        <v>308645</v>
      </c>
    </row>
    <row r="229" spans="1:5" x14ac:dyDescent="0.25">
      <c r="A229" s="2">
        <v>43770</v>
      </c>
      <c r="B229" s="4">
        <v>40073231</v>
      </c>
      <c r="C229" s="4">
        <v>36078485</v>
      </c>
      <c r="D229" s="5">
        <v>60127</v>
      </c>
      <c r="E229" s="4">
        <f t="shared" si="3"/>
        <v>3934619</v>
      </c>
    </row>
    <row r="230" spans="1:5" x14ac:dyDescent="0.25">
      <c r="A230" s="2">
        <v>43800</v>
      </c>
      <c r="B230" s="4">
        <v>41575041</v>
      </c>
      <c r="C230" s="4">
        <v>42306371</v>
      </c>
      <c r="D230" s="5">
        <v>62624</v>
      </c>
      <c r="E230" s="4">
        <f t="shared" si="3"/>
        <v>-793954</v>
      </c>
    </row>
    <row r="231" spans="1:5" x14ac:dyDescent="0.25">
      <c r="A231" s="2">
        <v>43831</v>
      </c>
      <c r="B231" s="4">
        <v>42708766</v>
      </c>
      <c r="C231" s="4">
        <v>37611411</v>
      </c>
      <c r="D231" s="5">
        <v>64255</v>
      </c>
      <c r="E231" s="4">
        <f t="shared" si="3"/>
        <v>5033100</v>
      </c>
    </row>
    <row r="232" spans="1:5" x14ac:dyDescent="0.25">
      <c r="A232" s="2">
        <v>43862</v>
      </c>
      <c r="B232" s="4">
        <v>40484400</v>
      </c>
      <c r="C232" s="4">
        <v>38369605</v>
      </c>
      <c r="D232" s="5">
        <v>66626</v>
      </c>
      <c r="E232" s="4">
        <f t="shared" si="3"/>
        <v>2048169</v>
      </c>
    </row>
    <row r="233" spans="1:5" x14ac:dyDescent="0.25">
      <c r="A233" s="2">
        <v>43891</v>
      </c>
      <c r="B233" s="4">
        <v>33252552</v>
      </c>
      <c r="C233" s="4">
        <v>33328299</v>
      </c>
      <c r="D233" s="5">
        <v>55786</v>
      </c>
      <c r="E233" s="4">
        <f t="shared" si="3"/>
        <v>-131533</v>
      </c>
    </row>
    <row r="234" spans="1:5" x14ac:dyDescent="0.25">
      <c r="A234" s="2">
        <v>43922</v>
      </c>
      <c r="B234" s="4">
        <v>29037388</v>
      </c>
      <c r="C234" s="4">
        <v>29054306</v>
      </c>
      <c r="D234" s="5">
        <v>29605</v>
      </c>
      <c r="E234" s="4">
        <f t="shared" si="3"/>
        <v>-46523</v>
      </c>
    </row>
    <row r="235" spans="1:5" x14ac:dyDescent="0.25">
      <c r="A235" s="2">
        <v>43952</v>
      </c>
      <c r="B235" s="4">
        <v>29584842</v>
      </c>
      <c r="C235" s="4">
        <v>27283312</v>
      </c>
      <c r="D235" s="5">
        <v>26007</v>
      </c>
      <c r="E235" s="4">
        <f t="shared" si="3"/>
        <v>2275523</v>
      </c>
    </row>
    <row r="236" spans="1:5" x14ac:dyDescent="0.25">
      <c r="A236" s="2">
        <v>43983</v>
      </c>
      <c r="B236" s="4">
        <v>32046751</v>
      </c>
      <c r="C236" s="4">
        <v>29300755</v>
      </c>
      <c r="D236" s="5">
        <v>23372</v>
      </c>
      <c r="E236" s="4">
        <f t="shared" si="3"/>
        <v>2722624</v>
      </c>
    </row>
    <row r="237" spans="1:5" x14ac:dyDescent="0.25">
      <c r="A237" s="2">
        <v>44013</v>
      </c>
      <c r="B237" s="4">
        <v>40228391</v>
      </c>
      <c r="C237" s="4">
        <v>38131060</v>
      </c>
      <c r="D237" s="5">
        <v>25675</v>
      </c>
      <c r="E237" s="4">
        <f t="shared" si="3"/>
        <v>2071656</v>
      </c>
    </row>
    <row r="238" spans="1:5" x14ac:dyDescent="0.25">
      <c r="A238" s="2">
        <v>44044</v>
      </c>
      <c r="B238" s="4">
        <v>36730977</v>
      </c>
      <c r="C238" s="4">
        <v>34653711</v>
      </c>
      <c r="D238" s="5">
        <v>25166</v>
      </c>
      <c r="E238" s="4">
        <f t="shared" si="3"/>
        <v>2052100</v>
      </c>
    </row>
    <row r="239" spans="1:5" x14ac:dyDescent="0.25">
      <c r="A239" s="2">
        <v>44075</v>
      </c>
      <c r="B239" s="4">
        <v>30113633</v>
      </c>
      <c r="C239" s="4">
        <v>30163189</v>
      </c>
      <c r="D239" s="5">
        <v>28359</v>
      </c>
      <c r="E239" s="4">
        <f t="shared" si="3"/>
        <v>-77915</v>
      </c>
    </row>
    <row r="240" spans="1:5" x14ac:dyDescent="0.25">
      <c r="A240" s="2">
        <v>44105</v>
      </c>
      <c r="B240" s="4">
        <v>27860053</v>
      </c>
      <c r="C240" s="4">
        <v>26967490</v>
      </c>
      <c r="D240" s="5">
        <v>24790</v>
      </c>
      <c r="E240" s="4">
        <f t="shared" si="3"/>
        <v>867773</v>
      </c>
    </row>
    <row r="241" spans="1:5" x14ac:dyDescent="0.25">
      <c r="A241" s="2">
        <v>44136</v>
      </c>
      <c r="B241" s="4">
        <v>34073250</v>
      </c>
      <c r="C241" s="4">
        <v>32060443</v>
      </c>
      <c r="D241" s="5">
        <v>41012</v>
      </c>
      <c r="E241" s="4">
        <f t="shared" si="3"/>
        <v>1971795</v>
      </c>
    </row>
    <row r="242" spans="1:5" x14ac:dyDescent="0.25">
      <c r="A242" s="2">
        <v>44166</v>
      </c>
      <c r="B242" s="4">
        <v>48352570</v>
      </c>
      <c r="C242" s="4">
        <v>45525408</v>
      </c>
      <c r="D242" s="5">
        <v>67717</v>
      </c>
      <c r="E242" s="4">
        <f t="shared" si="3"/>
        <v>2759445</v>
      </c>
    </row>
    <row r="243" spans="1:5" x14ac:dyDescent="0.25">
      <c r="A243" s="2">
        <v>44197</v>
      </c>
      <c r="B243" s="4">
        <v>49013406</v>
      </c>
      <c r="C243" s="4">
        <v>43975140</v>
      </c>
      <c r="D243" s="5">
        <v>79663</v>
      </c>
      <c r="E243" s="4">
        <f t="shared" si="3"/>
        <v>4958603</v>
      </c>
    </row>
    <row r="244" spans="1:5" x14ac:dyDescent="0.25">
      <c r="A244" s="2">
        <v>44228</v>
      </c>
      <c r="B244" s="4">
        <v>46577281</v>
      </c>
      <c r="C244" s="4">
        <v>47813323</v>
      </c>
      <c r="D244" s="5">
        <v>74627</v>
      </c>
      <c r="E244" s="4">
        <f t="shared" si="3"/>
        <v>-1310669</v>
      </c>
    </row>
    <row r="245" spans="1:5" x14ac:dyDescent="0.25">
      <c r="A245" s="2">
        <v>44256</v>
      </c>
      <c r="B245" s="4">
        <v>34618890</v>
      </c>
      <c r="C245" s="4">
        <v>32990169</v>
      </c>
      <c r="D245" s="5">
        <v>49251</v>
      </c>
      <c r="E245" s="4">
        <f t="shared" si="3"/>
        <v>1579470</v>
      </c>
    </row>
    <row r="246" spans="1:5" x14ac:dyDescent="0.25">
      <c r="A246" s="2">
        <v>44287</v>
      </c>
      <c r="B246" s="4">
        <v>30576725</v>
      </c>
      <c r="C246" s="4">
        <v>32614836</v>
      </c>
      <c r="D246" s="5">
        <v>32459</v>
      </c>
      <c r="E246" s="4">
        <f t="shared" si="3"/>
        <v>-2070570</v>
      </c>
    </row>
    <row r="247" spans="1:5" x14ac:dyDescent="0.25">
      <c r="A247" s="2">
        <v>44317</v>
      </c>
      <c r="B247" s="4">
        <v>28937541</v>
      </c>
      <c r="C247" s="4">
        <v>23268120</v>
      </c>
      <c r="D247" s="5">
        <v>30131</v>
      </c>
      <c r="E247" s="4">
        <f t="shared" si="3"/>
        <v>5639290</v>
      </c>
    </row>
    <row r="248" spans="1:5" x14ac:dyDescent="0.25">
      <c r="A248" s="2">
        <v>44348</v>
      </c>
      <c r="B248" s="4">
        <v>33454773</v>
      </c>
      <c r="C248" s="4">
        <v>32183621</v>
      </c>
      <c r="D248" s="5">
        <v>18407</v>
      </c>
      <c r="E248" s="4">
        <f t="shared" si="3"/>
        <v>1252745</v>
      </c>
    </row>
    <row r="249" spans="1:5" x14ac:dyDescent="0.25">
      <c r="A249" s="2">
        <v>44378</v>
      </c>
      <c r="B249" s="4">
        <v>37620751</v>
      </c>
      <c r="C249" s="4">
        <v>35021642</v>
      </c>
      <c r="D249" s="5">
        <v>25251</v>
      </c>
      <c r="E249" s="4">
        <f t="shared" si="3"/>
        <v>2573858</v>
      </c>
    </row>
    <row r="250" spans="1:5" x14ac:dyDescent="0.25">
      <c r="A250" s="2">
        <v>44409</v>
      </c>
      <c r="B250" s="4">
        <v>38343897</v>
      </c>
      <c r="C250" s="4">
        <v>35922753</v>
      </c>
      <c r="D250" s="5">
        <v>27817</v>
      </c>
      <c r="E250" s="4">
        <f t="shared" si="3"/>
        <v>2393327</v>
      </c>
    </row>
    <row r="251" spans="1:5" x14ac:dyDescent="0.25">
      <c r="A251" s="2">
        <v>44440</v>
      </c>
      <c r="B251" s="4">
        <v>29541122</v>
      </c>
      <c r="C251" s="4">
        <v>31359728</v>
      </c>
      <c r="D251" s="5">
        <v>23844</v>
      </c>
      <c r="E251" s="4">
        <f t="shared" si="3"/>
        <v>-1842450</v>
      </c>
    </row>
    <row r="252" spans="1:5" x14ac:dyDescent="0.25">
      <c r="A252" s="2">
        <v>44470</v>
      </c>
      <c r="B252" s="4">
        <v>28550513</v>
      </c>
      <c r="C252" s="4">
        <v>25356748</v>
      </c>
      <c r="D252" s="5">
        <v>29995</v>
      </c>
      <c r="E252" s="4">
        <f t="shared" si="3"/>
        <v>3163770</v>
      </c>
    </row>
    <row r="253" spans="1:5" x14ac:dyDescent="0.25">
      <c r="A253" s="2">
        <v>44501</v>
      </c>
      <c r="B253" s="4">
        <v>40291897</v>
      </c>
      <c r="C253" s="4">
        <v>39630489</v>
      </c>
      <c r="D253" s="5">
        <v>63213</v>
      </c>
      <c r="E253" s="4">
        <f t="shared" si="3"/>
        <v>598195</v>
      </c>
    </row>
    <row r="254" spans="1:5" x14ac:dyDescent="0.25">
      <c r="A254" s="2">
        <v>44531</v>
      </c>
      <c r="B254" s="4">
        <v>37794819</v>
      </c>
      <c r="C254" s="4">
        <v>36169650</v>
      </c>
      <c r="D254" s="5">
        <v>57819</v>
      </c>
      <c r="E254" s="4">
        <f t="shared" si="3"/>
        <v>1567350</v>
      </c>
    </row>
    <row r="255" spans="1:5" x14ac:dyDescent="0.25">
      <c r="A255" s="2">
        <v>44562</v>
      </c>
      <c r="B255" s="4">
        <v>54229753</v>
      </c>
      <c r="C255" s="4">
        <v>44964994</v>
      </c>
      <c r="D255" s="5">
        <v>74344</v>
      </c>
      <c r="E255" s="4">
        <f t="shared" si="3"/>
        <v>9190415</v>
      </c>
    </row>
    <row r="256" spans="1:5" x14ac:dyDescent="0.25">
      <c r="A256" s="2">
        <v>44593</v>
      </c>
      <c r="B256" s="4">
        <v>41370648</v>
      </c>
      <c r="C256" s="4">
        <v>42811779</v>
      </c>
      <c r="D256" s="5">
        <v>75721</v>
      </c>
      <c r="E256" s="4">
        <f t="shared" si="3"/>
        <v>-1516852</v>
      </c>
    </row>
    <row r="257" spans="1:5" x14ac:dyDescent="0.25">
      <c r="A257" s="2">
        <v>44621</v>
      </c>
      <c r="B257" s="4">
        <v>37918360</v>
      </c>
      <c r="C257" s="4">
        <v>37654760</v>
      </c>
      <c r="D257" s="5">
        <v>56900</v>
      </c>
      <c r="E257" s="4">
        <f t="shared" si="3"/>
        <v>206700</v>
      </c>
    </row>
    <row r="258" spans="1:5" x14ac:dyDescent="0.25">
      <c r="A258" s="2">
        <v>44652</v>
      </c>
      <c r="B258" s="4">
        <v>35493614</v>
      </c>
      <c r="C258" s="4">
        <v>35465993</v>
      </c>
      <c r="D258" s="5">
        <v>38514</v>
      </c>
      <c r="E258" s="4">
        <f t="shared" si="3"/>
        <v>-10893</v>
      </c>
    </row>
    <row r="259" spans="1:5" x14ac:dyDescent="0.25">
      <c r="A259" s="2">
        <v>44682</v>
      </c>
      <c r="B259" s="4">
        <v>34452126</v>
      </c>
      <c r="C259" s="4">
        <v>31130687</v>
      </c>
      <c r="D259" s="5">
        <v>21696</v>
      </c>
      <c r="E259" s="4">
        <f t="shared" si="3"/>
        <v>3299743</v>
      </c>
    </row>
    <row r="260" spans="1:5" x14ac:dyDescent="0.25">
      <c r="A260" s="2">
        <v>44713</v>
      </c>
      <c r="B260" s="4">
        <v>41531943</v>
      </c>
      <c r="C260" s="4">
        <v>40717134</v>
      </c>
      <c r="D260" s="5">
        <v>25638</v>
      </c>
      <c r="E260" s="4">
        <f t="shared" ref="E260:E283" si="4">B260-C260-D260</f>
        <v>789171</v>
      </c>
    </row>
    <row r="261" spans="1:5" x14ac:dyDescent="0.25">
      <c r="A261" s="2">
        <v>44743</v>
      </c>
      <c r="B261" s="4">
        <v>48838289</v>
      </c>
      <c r="C261" s="4">
        <v>45908026</v>
      </c>
      <c r="D261" s="5">
        <v>25863</v>
      </c>
      <c r="E261" s="4">
        <f t="shared" si="4"/>
        <v>2904400</v>
      </c>
    </row>
    <row r="262" spans="1:5" x14ac:dyDescent="0.25">
      <c r="A262" s="2">
        <v>44774</v>
      </c>
      <c r="B262" s="4">
        <v>47389776</v>
      </c>
      <c r="C262" s="4">
        <v>47455177</v>
      </c>
      <c r="D262" s="5">
        <v>27935</v>
      </c>
      <c r="E262" s="4">
        <f t="shared" si="4"/>
        <v>-93336</v>
      </c>
    </row>
    <row r="263" spans="1:5" x14ac:dyDescent="0.25">
      <c r="A263" s="2">
        <v>44805</v>
      </c>
      <c r="B263" s="4">
        <v>40623655</v>
      </c>
      <c r="C263" s="4">
        <v>41113130</v>
      </c>
      <c r="D263" s="5">
        <v>23358</v>
      </c>
      <c r="E263" s="4">
        <f t="shared" si="4"/>
        <v>-512833</v>
      </c>
    </row>
    <row r="264" spans="1:5" x14ac:dyDescent="0.25">
      <c r="A264" s="2">
        <v>44835</v>
      </c>
      <c r="B264" s="4">
        <v>42514387</v>
      </c>
      <c r="C264" s="4">
        <v>39709994</v>
      </c>
      <c r="D264" s="5">
        <v>32880</v>
      </c>
      <c r="E264" s="4">
        <f t="shared" si="4"/>
        <v>2771513</v>
      </c>
    </row>
    <row r="265" spans="1:5" x14ac:dyDescent="0.25">
      <c r="A265" s="2">
        <v>44866</v>
      </c>
      <c r="B265" s="4">
        <v>48399833</v>
      </c>
      <c r="C265" s="4">
        <v>47414060</v>
      </c>
      <c r="D265" s="5">
        <v>55928</v>
      </c>
      <c r="E265" s="4">
        <f t="shared" si="4"/>
        <v>929845</v>
      </c>
    </row>
    <row r="266" spans="1:5" x14ac:dyDescent="0.25">
      <c r="A266" s="2">
        <v>44896</v>
      </c>
      <c r="B266" s="4">
        <v>56320463</v>
      </c>
      <c r="C266" s="4">
        <v>54270279</v>
      </c>
      <c r="D266" s="5">
        <v>74205</v>
      </c>
      <c r="E266" s="4">
        <f t="shared" si="4"/>
        <v>1975979</v>
      </c>
    </row>
    <row r="267" spans="1:5" x14ac:dyDescent="0.25">
      <c r="A267" s="2">
        <v>44927</v>
      </c>
      <c r="B267" s="4">
        <v>49717616</v>
      </c>
      <c r="C267" s="4">
        <v>44141937</v>
      </c>
      <c r="D267" s="5">
        <v>58701</v>
      </c>
      <c r="E267" s="4">
        <f t="shared" si="4"/>
        <v>5516978</v>
      </c>
    </row>
    <row r="268" spans="1:5" x14ac:dyDescent="0.25">
      <c r="A268" s="2">
        <v>44958</v>
      </c>
      <c r="B268" s="4">
        <v>41440657</v>
      </c>
      <c r="C268" s="4">
        <v>44444697</v>
      </c>
      <c r="D268" s="5">
        <v>54222</v>
      </c>
      <c r="E268" s="4">
        <f t="shared" si="4"/>
        <v>-3058262</v>
      </c>
    </row>
    <row r="269" spans="1:5" x14ac:dyDescent="0.25">
      <c r="A269" s="2">
        <v>44986</v>
      </c>
      <c r="B269" s="4">
        <v>44019645</v>
      </c>
      <c r="C269" s="4">
        <v>40789459</v>
      </c>
      <c r="D269" s="5">
        <v>43027</v>
      </c>
      <c r="E269" s="4">
        <f t="shared" si="4"/>
        <v>3187159</v>
      </c>
    </row>
    <row r="270" spans="1:5" x14ac:dyDescent="0.25">
      <c r="A270" s="2">
        <v>45017</v>
      </c>
      <c r="B270" s="4">
        <v>35451881</v>
      </c>
      <c r="C270" s="4">
        <v>34016146</v>
      </c>
      <c r="D270" s="5">
        <v>30090</v>
      </c>
      <c r="E270" s="4">
        <f t="shared" si="4"/>
        <v>1405645</v>
      </c>
    </row>
    <row r="271" spans="1:5" x14ac:dyDescent="0.25">
      <c r="A271" s="2">
        <v>45047</v>
      </c>
      <c r="B271" s="4">
        <v>36646256</v>
      </c>
      <c r="C271" s="4">
        <v>36433658</v>
      </c>
      <c r="D271" s="5">
        <v>24946</v>
      </c>
      <c r="E271" s="4">
        <f t="shared" si="4"/>
        <v>187652</v>
      </c>
    </row>
    <row r="272" spans="1:5" x14ac:dyDescent="0.25">
      <c r="A272" s="2">
        <v>45078</v>
      </c>
      <c r="B272" s="4">
        <v>33327782</v>
      </c>
      <c r="C272" s="4">
        <v>30805324</v>
      </c>
      <c r="D272" s="5">
        <v>22020</v>
      </c>
      <c r="E272" s="4">
        <f t="shared" si="4"/>
        <v>2500438</v>
      </c>
    </row>
    <row r="273" spans="1:5" x14ac:dyDescent="0.25">
      <c r="A273" s="2">
        <v>45108</v>
      </c>
      <c r="B273" s="4">
        <v>49487713</v>
      </c>
      <c r="C273" s="4">
        <v>44686719</v>
      </c>
      <c r="D273" s="5">
        <v>20495</v>
      </c>
      <c r="E273" s="4">
        <f t="shared" si="4"/>
        <v>4780499</v>
      </c>
    </row>
    <row r="274" spans="1:5" x14ac:dyDescent="0.25">
      <c r="A274" s="2">
        <v>45139</v>
      </c>
      <c r="B274" s="4">
        <v>49753999</v>
      </c>
      <c r="C274" s="4">
        <v>50902816</v>
      </c>
      <c r="D274" s="5">
        <v>25673</v>
      </c>
      <c r="E274" s="4">
        <f t="shared" si="4"/>
        <v>-1174490</v>
      </c>
    </row>
    <row r="275" spans="1:5" x14ac:dyDescent="0.25">
      <c r="A275" s="2">
        <v>45170</v>
      </c>
      <c r="B275" s="4">
        <v>42163070</v>
      </c>
      <c r="C275" s="4">
        <v>41408640</v>
      </c>
      <c r="D275" s="5">
        <v>22086</v>
      </c>
      <c r="E275" s="4">
        <f t="shared" si="4"/>
        <v>732344</v>
      </c>
    </row>
    <row r="276" spans="1:5" x14ac:dyDescent="0.25">
      <c r="A276" s="2">
        <v>45200</v>
      </c>
      <c r="B276" s="4">
        <v>42862984</v>
      </c>
      <c r="C276" s="4">
        <v>40382870</v>
      </c>
      <c r="D276" s="5">
        <v>25001</v>
      </c>
      <c r="E276" s="4">
        <f t="shared" si="4"/>
        <v>2455113</v>
      </c>
    </row>
    <row r="277" spans="1:5" x14ac:dyDescent="0.25">
      <c r="A277" s="2">
        <v>45231</v>
      </c>
      <c r="B277" s="4">
        <v>49903796</v>
      </c>
      <c r="C277" s="4">
        <v>49162699</v>
      </c>
      <c r="D277" s="5">
        <v>67958</v>
      </c>
      <c r="E277" s="4">
        <f t="shared" si="4"/>
        <v>673139</v>
      </c>
    </row>
    <row r="278" spans="1:5" x14ac:dyDescent="0.25">
      <c r="A278" s="2">
        <v>45261</v>
      </c>
      <c r="B278" s="4">
        <v>57121771</v>
      </c>
      <c r="C278" s="4">
        <v>52604942</v>
      </c>
      <c r="D278" s="5">
        <v>58089</v>
      </c>
      <c r="E278" s="4">
        <f t="shared" si="4"/>
        <v>4458740</v>
      </c>
    </row>
    <row r="279" spans="1:5" x14ac:dyDescent="0.25">
      <c r="A279" s="2">
        <v>45292</v>
      </c>
      <c r="B279" s="4">
        <v>65430787</v>
      </c>
      <c r="C279" s="4">
        <v>63928710</v>
      </c>
      <c r="D279" s="5">
        <v>76042</v>
      </c>
      <c r="E279" s="4">
        <f t="shared" si="4"/>
        <v>1426035</v>
      </c>
    </row>
    <row r="280" spans="1:5" x14ac:dyDescent="0.25">
      <c r="A280" s="2">
        <v>45323</v>
      </c>
      <c r="B280" s="4">
        <v>51841132</v>
      </c>
      <c r="C280" s="4">
        <v>51890153</v>
      </c>
      <c r="D280" s="5">
        <v>58381</v>
      </c>
      <c r="E280" s="4">
        <f t="shared" si="4"/>
        <v>-107402</v>
      </c>
    </row>
    <row r="281" spans="1:5" x14ac:dyDescent="0.25">
      <c r="A281" s="2">
        <v>45352</v>
      </c>
      <c r="B281" s="4">
        <v>47361444</v>
      </c>
      <c r="C281" s="4">
        <v>43583127</v>
      </c>
      <c r="D281" s="5">
        <v>39299</v>
      </c>
      <c r="E281" s="4">
        <f t="shared" si="4"/>
        <v>3739018</v>
      </c>
    </row>
    <row r="282" spans="1:5" x14ac:dyDescent="0.25">
      <c r="A282" s="2">
        <v>45383</v>
      </c>
      <c r="B282" s="4">
        <v>42276708</v>
      </c>
      <c r="C282" s="4">
        <v>41485004</v>
      </c>
      <c r="D282" s="5">
        <v>28222</v>
      </c>
      <c r="E282" s="4">
        <f t="shared" si="4"/>
        <v>763482</v>
      </c>
    </row>
    <row r="283" spans="1:5" x14ac:dyDescent="0.25">
      <c r="A283" s="2">
        <v>45413</v>
      </c>
      <c r="B283" s="4">
        <v>42472802</v>
      </c>
      <c r="C283" s="4">
        <v>42572199</v>
      </c>
      <c r="D283" s="5">
        <v>30675</v>
      </c>
      <c r="E283" s="4">
        <f t="shared" si="4"/>
        <v>-130072</v>
      </c>
    </row>
    <row r="284" spans="1:5" x14ac:dyDescent="0.25">
      <c r="A284" s="2"/>
    </row>
  </sheetData>
  <mergeCells count="1">
    <mergeCell ref="B1:E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A1DB-76AA-4792-AA06-B277357A7D46}">
  <sheetPr codeName="Sheet10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33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440537490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420346510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497257</v>
      </c>
      <c r="G9" s="13">
        <f>D9-E9-F9</f>
        <v>19693723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40228391</v>
      </c>
      <c r="E10" s="13">
        <f>VLOOKUP(DATE(G4-1,MONTH(DATEVALUE(E4 &amp; "1")),1),Table1[#All],COLUMN(Table1[[#Headers],[kWh Sold]]))</f>
        <v>38131060</v>
      </c>
      <c r="F10" s="13">
        <f>VLOOKUP(DATE(G4-1,MONTH(DATEVALUE(E4 &amp; "1")),1),Table1[#All],COLUMN(Table1[[#Headers],[Coop Use]]))</f>
        <v>25675</v>
      </c>
      <c r="G10" s="13">
        <f t="shared" ref="G10:G11" si="0">D10-E10-F10</f>
        <v>2071656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37620751</v>
      </c>
      <c r="E11" s="13">
        <f>VLOOKUP(DATE(G4,MONTH(DATEVALUE(E4 &amp; "1")),1),Table1[#All],COLUMN(Table1[[#Headers],[kWh Sold]]))</f>
        <v>35021642</v>
      </c>
      <c r="F11" s="13">
        <f>VLOOKUP(DATE(G4,MONTH(DATEVALUE(E4 &amp; "1")),1),Table1[#All],COLUMN(Table1[[#Headers],[Coop Use]]))</f>
        <v>25251</v>
      </c>
      <c r="G11" s="13">
        <f t="shared" si="0"/>
        <v>2573858</v>
      </c>
    </row>
    <row r="12" spans="1:10" x14ac:dyDescent="0.25">
      <c r="A12" s="17" t="s">
        <v>18</v>
      </c>
      <c r="B12" s="17"/>
      <c r="C12" s="17"/>
      <c r="D12" s="13">
        <f>D9-D10+D11</f>
        <v>437929850</v>
      </c>
      <c r="E12" s="13">
        <f t="shared" ref="E12:G12" si="1">E9-E10+E11</f>
        <v>417237092</v>
      </c>
      <c r="F12" s="13">
        <f t="shared" si="1"/>
        <v>496833</v>
      </c>
      <c r="G12" s="13">
        <f t="shared" si="1"/>
        <v>20195925</v>
      </c>
    </row>
    <row r="14" spans="1:10" x14ac:dyDescent="0.25">
      <c r="A14" t="s">
        <v>21</v>
      </c>
      <c r="B14" s="15">
        <f>G12</f>
        <v>20195925</v>
      </c>
      <c r="C14" s="12" t="s">
        <v>20</v>
      </c>
      <c r="D14" s="12" t="s">
        <v>22</v>
      </c>
      <c r="E14" s="15">
        <f>D12</f>
        <v>437929850</v>
      </c>
      <c r="F14" s="12" t="s">
        <v>19</v>
      </c>
      <c r="G14" s="6">
        <f>B14/E14</f>
        <v>4.6116803867103373E-2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A92D-E20B-40C0-B4DB-E8639A482DCB}">
  <sheetPr codeName="Sheet11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34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437929850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417237092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496833</v>
      </c>
      <c r="G9" s="13">
        <f>D9-E9-F9</f>
        <v>20195925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36730977</v>
      </c>
      <c r="E10" s="13">
        <f>VLOOKUP(DATE(G4-1,MONTH(DATEVALUE(E4 &amp; "1")),1),Table1[#All],COLUMN(Table1[[#Headers],[kWh Sold]]))</f>
        <v>34653711</v>
      </c>
      <c r="F10" s="13">
        <f>VLOOKUP(DATE(G4-1,MONTH(DATEVALUE(E4 &amp; "1")),1),Table1[#All],COLUMN(Table1[[#Headers],[Coop Use]]))</f>
        <v>25166</v>
      </c>
      <c r="G10" s="13">
        <f t="shared" ref="G10:G11" si="0">D10-E10-F10</f>
        <v>2052100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38343897</v>
      </c>
      <c r="E11" s="13">
        <f>VLOOKUP(DATE(G4,MONTH(DATEVALUE(E4 &amp; "1")),1),Table1[#All],COLUMN(Table1[[#Headers],[kWh Sold]]))</f>
        <v>35922753</v>
      </c>
      <c r="F11" s="13">
        <f>VLOOKUP(DATE(G4,MONTH(DATEVALUE(E4 &amp; "1")),1),Table1[#All],COLUMN(Table1[[#Headers],[Coop Use]]))</f>
        <v>27817</v>
      </c>
      <c r="G11" s="13">
        <f t="shared" si="0"/>
        <v>2393327</v>
      </c>
    </row>
    <row r="12" spans="1:10" x14ac:dyDescent="0.25">
      <c r="A12" s="17" t="s">
        <v>18</v>
      </c>
      <c r="B12" s="17"/>
      <c r="C12" s="17"/>
      <c r="D12" s="13">
        <f>D9-D10+D11</f>
        <v>439542770</v>
      </c>
      <c r="E12" s="13">
        <f t="shared" ref="E12:G12" si="1">E9-E10+E11</f>
        <v>418506134</v>
      </c>
      <c r="F12" s="13">
        <f t="shared" si="1"/>
        <v>499484</v>
      </c>
      <c r="G12" s="13">
        <f t="shared" si="1"/>
        <v>20537152</v>
      </c>
    </row>
    <row r="14" spans="1:10" x14ac:dyDescent="0.25">
      <c r="A14" t="s">
        <v>21</v>
      </c>
      <c r="B14" s="14">
        <f>G12</f>
        <v>20537152</v>
      </c>
      <c r="C14" s="12" t="s">
        <v>20</v>
      </c>
      <c r="D14" s="12" t="s">
        <v>22</v>
      </c>
      <c r="E14" s="14">
        <f>D12</f>
        <v>439542770</v>
      </c>
      <c r="F14" s="12" t="s">
        <v>19</v>
      </c>
      <c r="G14" s="6">
        <f>B14/E14</f>
        <v>4.6723899018973739E-2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480A-0934-449C-9587-0EC56771D0E0}">
  <sheetPr codeName="Sheet12"/>
  <dimension ref="A1:J15"/>
  <sheetViews>
    <sheetView workbookViewId="0">
      <selection activeCell="B14" sqref="B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35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439542770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418506134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499484</v>
      </c>
      <c r="G9" s="13">
        <f>D9-E9-F9</f>
        <v>20537152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30113633</v>
      </c>
      <c r="E10" s="13">
        <f>VLOOKUP(DATE(G4-1,MONTH(DATEVALUE(E4 &amp; "1")),1),Table1[#All],COLUMN(Table1[[#Headers],[kWh Sold]]))</f>
        <v>30163189</v>
      </c>
      <c r="F10" s="13">
        <f>VLOOKUP(DATE(G4-1,MONTH(DATEVALUE(E4 &amp; "1")),1),Table1[#All],COLUMN(Table1[[#Headers],[Coop Use]]))</f>
        <v>28359</v>
      </c>
      <c r="G10" s="13">
        <f t="shared" ref="G10:G11" si="0">D10-E10-F10</f>
        <v>-77915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29541122</v>
      </c>
      <c r="E11" s="13">
        <f>VLOOKUP(DATE(G4,MONTH(DATEVALUE(E4 &amp; "1")),1),Table1[#All],COLUMN(Table1[[#Headers],[kWh Sold]]))</f>
        <v>31359728</v>
      </c>
      <c r="F11" s="13">
        <f>VLOOKUP(DATE(G4,MONTH(DATEVALUE(E4 &amp; "1")),1),Table1[#All],COLUMN(Table1[[#Headers],[Coop Use]]))</f>
        <v>23844</v>
      </c>
      <c r="G11" s="13">
        <f t="shared" si="0"/>
        <v>-1842450</v>
      </c>
    </row>
    <row r="12" spans="1:10" x14ac:dyDescent="0.25">
      <c r="A12" s="17" t="s">
        <v>18</v>
      </c>
      <c r="B12" s="17"/>
      <c r="C12" s="17"/>
      <c r="D12" s="13">
        <f>D9-D10+D11</f>
        <v>438970259</v>
      </c>
      <c r="E12" s="13">
        <f t="shared" ref="E12:G12" si="1">E9-E10+E11</f>
        <v>419702673</v>
      </c>
      <c r="F12" s="13">
        <f t="shared" si="1"/>
        <v>494969</v>
      </c>
      <c r="G12" s="13">
        <f t="shared" si="1"/>
        <v>18772617</v>
      </c>
    </row>
    <row r="14" spans="1:10" x14ac:dyDescent="0.25">
      <c r="A14" t="s">
        <v>21</v>
      </c>
      <c r="B14" s="15">
        <f>G12</f>
        <v>18772617</v>
      </c>
      <c r="C14" s="12" t="s">
        <v>20</v>
      </c>
      <c r="D14" s="12" t="s">
        <v>22</v>
      </c>
      <c r="E14" s="15">
        <f>D12</f>
        <v>438970259</v>
      </c>
      <c r="F14" s="12" t="s">
        <v>19</v>
      </c>
      <c r="G14" s="6">
        <f>B14/E14</f>
        <v>4.2765122727824713E-2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59CB-C16B-4B57-A7DB-45173D227066}">
  <sheetPr codeName="Sheet13"/>
  <dimension ref="A1:J15"/>
  <sheetViews>
    <sheetView workbookViewId="0">
      <selection activeCell="B14" sqref="B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36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438970259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419702673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494969</v>
      </c>
      <c r="G9" s="13">
        <f>D9-E9-F9</f>
        <v>18772617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27860053</v>
      </c>
      <c r="E10" s="13">
        <f>VLOOKUP(DATE(G4-1,MONTH(DATEVALUE(E4 &amp; "1")),1),Table1[#All],COLUMN(Table1[[#Headers],[kWh Sold]]))</f>
        <v>26967490</v>
      </c>
      <c r="F10" s="13">
        <f>VLOOKUP(DATE(G4-1,MONTH(DATEVALUE(E4 &amp; "1")),1),Table1[#All],COLUMN(Table1[[#Headers],[Coop Use]]))</f>
        <v>24790</v>
      </c>
      <c r="G10" s="13">
        <f t="shared" ref="G10:G11" si="0">D10-E10-F10</f>
        <v>867773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28550513</v>
      </c>
      <c r="E11" s="13">
        <f>VLOOKUP(DATE(G4,MONTH(DATEVALUE(E4 &amp; "1")),1),Table1[#All],COLUMN(Table1[[#Headers],[kWh Sold]]))</f>
        <v>25356748</v>
      </c>
      <c r="F11" s="13">
        <f>VLOOKUP(DATE(G4,MONTH(DATEVALUE(E4 &amp; "1")),1),Table1[#All],COLUMN(Table1[[#Headers],[Coop Use]]))</f>
        <v>29995</v>
      </c>
      <c r="G11" s="13">
        <f t="shared" si="0"/>
        <v>3163770</v>
      </c>
    </row>
    <row r="12" spans="1:10" x14ac:dyDescent="0.25">
      <c r="A12" s="17" t="s">
        <v>18</v>
      </c>
      <c r="B12" s="17"/>
      <c r="C12" s="17"/>
      <c r="D12" s="13">
        <f>D9-D10+D11</f>
        <v>439660719</v>
      </c>
      <c r="E12" s="13">
        <f t="shared" ref="E12:G12" si="1">E9-E10+E11</f>
        <v>418091931</v>
      </c>
      <c r="F12" s="13">
        <f t="shared" si="1"/>
        <v>500174</v>
      </c>
      <c r="G12" s="13">
        <f t="shared" si="1"/>
        <v>21068614</v>
      </c>
    </row>
    <row r="14" spans="1:10" x14ac:dyDescent="0.25">
      <c r="A14" t="s">
        <v>21</v>
      </c>
      <c r="B14" s="15">
        <f>G12</f>
        <v>21068614</v>
      </c>
      <c r="C14" s="12" t="s">
        <v>20</v>
      </c>
      <c r="D14" s="12" t="s">
        <v>22</v>
      </c>
      <c r="E14" s="15">
        <f>D12</f>
        <v>439660719</v>
      </c>
      <c r="F14" s="12" t="s">
        <v>19</v>
      </c>
      <c r="G14" s="6">
        <f>B14/E14</f>
        <v>4.7920164548518607E-2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07C4-3755-4631-A9DA-CC6CF7E1A5D8}">
  <sheetPr codeName="Sheet14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37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439660719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418091931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500174</v>
      </c>
      <c r="G9" s="13">
        <f>D9-E9-F9</f>
        <v>21068614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34073250</v>
      </c>
      <c r="E10" s="13">
        <f>VLOOKUP(DATE(G4-1,MONTH(DATEVALUE(E4 &amp; "1")),1),Table1[#All],COLUMN(Table1[[#Headers],[kWh Sold]]))</f>
        <v>32060443</v>
      </c>
      <c r="F10" s="13">
        <f>VLOOKUP(DATE(G4-1,MONTH(DATEVALUE(E4 &amp; "1")),1),Table1[#All],COLUMN(Table1[[#Headers],[Coop Use]]))</f>
        <v>41012</v>
      </c>
      <c r="G10" s="13">
        <f t="shared" ref="G10:G11" si="0">D10-E10-F10</f>
        <v>1971795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40291897</v>
      </c>
      <c r="E11" s="13">
        <f>VLOOKUP(DATE(G4,MONTH(DATEVALUE(E4 &amp; "1")),1),Table1[#All],COLUMN(Table1[[#Headers],[kWh Sold]]))</f>
        <v>39630489</v>
      </c>
      <c r="F11" s="13">
        <f>VLOOKUP(DATE(G4,MONTH(DATEVALUE(E4 &amp; "1")),1),Table1[#All],COLUMN(Table1[[#Headers],[Coop Use]]))</f>
        <v>63213</v>
      </c>
      <c r="G11" s="13">
        <f t="shared" si="0"/>
        <v>598195</v>
      </c>
    </row>
    <row r="12" spans="1:10" x14ac:dyDescent="0.25">
      <c r="A12" s="17" t="s">
        <v>18</v>
      </c>
      <c r="B12" s="17"/>
      <c r="C12" s="17"/>
      <c r="D12" s="13">
        <f>D9-D10+D11</f>
        <v>445879366</v>
      </c>
      <c r="E12" s="13">
        <f t="shared" ref="E12:G12" si="1">E9-E10+E11</f>
        <v>425661977</v>
      </c>
      <c r="F12" s="13">
        <f t="shared" si="1"/>
        <v>522375</v>
      </c>
      <c r="G12" s="13">
        <f t="shared" si="1"/>
        <v>19695014</v>
      </c>
    </row>
    <row r="14" spans="1:10" x14ac:dyDescent="0.25">
      <c r="A14" t="s">
        <v>21</v>
      </c>
      <c r="B14" s="15">
        <f>G12</f>
        <v>19695014</v>
      </c>
      <c r="C14" s="12" t="s">
        <v>20</v>
      </c>
      <c r="D14" s="12" t="s">
        <v>22</v>
      </c>
      <c r="E14" s="15">
        <f>D12</f>
        <v>445879366</v>
      </c>
      <c r="F14" s="12" t="s">
        <v>19</v>
      </c>
      <c r="G14" s="6">
        <f>B14/E14</f>
        <v>4.4171171625824908E-2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7FEE-195E-4696-BFBC-D11308AF4FB3}">
  <sheetPr codeName="Sheet15"/>
  <dimension ref="A1:J15"/>
  <sheetViews>
    <sheetView workbookViewId="0">
      <selection activeCell="B14" sqref="B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38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445879366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425661977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522375</v>
      </c>
      <c r="G9" s="13">
        <f>D9-E9-F9</f>
        <v>19695014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48352570</v>
      </c>
      <c r="E10" s="13">
        <f>VLOOKUP(DATE(G4-1,MONTH(DATEVALUE(E4 &amp; "1")),1),Table1[#All],COLUMN(Table1[[#Headers],[kWh Sold]]))</f>
        <v>45525408</v>
      </c>
      <c r="F10" s="13">
        <f>VLOOKUP(DATE(G4-1,MONTH(DATEVALUE(E4 &amp; "1")),1),Table1[#All],COLUMN(Table1[[#Headers],[Coop Use]]))</f>
        <v>67717</v>
      </c>
      <c r="G10" s="13">
        <f t="shared" ref="G10:G11" si="0">D10-E10-F10</f>
        <v>2759445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37794819</v>
      </c>
      <c r="E11" s="13">
        <f>VLOOKUP(DATE(G4,MONTH(DATEVALUE(E4 &amp; "1")),1),Table1[#All],COLUMN(Table1[[#Headers],[kWh Sold]]))</f>
        <v>36169650</v>
      </c>
      <c r="F11" s="13">
        <f>VLOOKUP(DATE(G4,MONTH(DATEVALUE(E4 &amp; "1")),1),Table1[#All],COLUMN(Table1[[#Headers],[Coop Use]]))</f>
        <v>57819</v>
      </c>
      <c r="G11" s="13">
        <f t="shared" si="0"/>
        <v>1567350</v>
      </c>
    </row>
    <row r="12" spans="1:10" x14ac:dyDescent="0.25">
      <c r="A12" s="17" t="s">
        <v>18</v>
      </c>
      <c r="B12" s="17"/>
      <c r="C12" s="17"/>
      <c r="D12" s="13">
        <f>D9-D10+D11</f>
        <v>435321615</v>
      </c>
      <c r="E12" s="13">
        <f t="shared" ref="E12:G12" si="1">E9-E10+E11</f>
        <v>416306219</v>
      </c>
      <c r="F12" s="13">
        <f t="shared" si="1"/>
        <v>512477</v>
      </c>
      <c r="G12" s="13">
        <f t="shared" si="1"/>
        <v>18502919</v>
      </c>
    </row>
    <row r="14" spans="1:10" x14ac:dyDescent="0.25">
      <c r="A14" t="s">
        <v>21</v>
      </c>
      <c r="B14" s="15">
        <f>G12</f>
        <v>18502919</v>
      </c>
      <c r="C14" s="12" t="s">
        <v>20</v>
      </c>
      <c r="D14" s="12" t="s">
        <v>22</v>
      </c>
      <c r="E14" s="15">
        <f>D12</f>
        <v>435321615</v>
      </c>
      <c r="F14" s="12" t="s">
        <v>19</v>
      </c>
      <c r="G14" s="6">
        <f>B14/E14</f>
        <v>4.2504020849045136E-2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CD00-96B1-4134-BEE5-8A82FBE1CDD0}">
  <sheetPr codeName="Sheet16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28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435321615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416306219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512477</v>
      </c>
      <c r="G9" s="13">
        <f>D9-E9-F9</f>
        <v>18502919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49013406</v>
      </c>
      <c r="E10" s="13">
        <f>VLOOKUP(DATE(G4-1,MONTH(DATEVALUE(E4 &amp; "1")),1),Table1[#All],COLUMN(Table1[[#Headers],[kWh Sold]]))</f>
        <v>43975140</v>
      </c>
      <c r="F10" s="13">
        <f>VLOOKUP(DATE(G4-1,MONTH(DATEVALUE(E4 &amp; "1")),1),Table1[#All],COLUMN(Table1[[#Headers],[Coop Use]]))</f>
        <v>79663</v>
      </c>
      <c r="G10" s="13">
        <f t="shared" ref="G10:G11" si="0">D10-E10-F10</f>
        <v>4958603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54229753</v>
      </c>
      <c r="E11" s="13">
        <f>VLOOKUP(DATE(G4,MONTH(DATEVALUE(E4 &amp; "1")),1),Table1[#All],COLUMN(Table1[[#Headers],[kWh Sold]]))</f>
        <v>44964994</v>
      </c>
      <c r="F11" s="13">
        <f>VLOOKUP(DATE(G4,MONTH(DATEVALUE(E4 &amp; "1")),1),Table1[#All],COLUMN(Table1[[#Headers],[Coop Use]]))</f>
        <v>74344</v>
      </c>
      <c r="G11" s="13">
        <f t="shared" si="0"/>
        <v>9190415</v>
      </c>
    </row>
    <row r="12" spans="1:10" x14ac:dyDescent="0.25">
      <c r="A12" s="17" t="s">
        <v>18</v>
      </c>
      <c r="B12" s="17"/>
      <c r="C12" s="17"/>
      <c r="D12" s="13">
        <f>D9-D10+D11</f>
        <v>440537962</v>
      </c>
      <c r="E12" s="13">
        <f t="shared" ref="E12:G12" si="1">E9-E10+E11</f>
        <v>417296073</v>
      </c>
      <c r="F12" s="13">
        <f t="shared" si="1"/>
        <v>507158</v>
      </c>
      <c r="G12" s="13">
        <f t="shared" si="1"/>
        <v>22734731</v>
      </c>
    </row>
    <row r="14" spans="1:10" x14ac:dyDescent="0.25">
      <c r="A14" t="s">
        <v>21</v>
      </c>
      <c r="B14" s="15">
        <f>G12</f>
        <v>22734731</v>
      </c>
      <c r="C14" s="12" t="s">
        <v>20</v>
      </c>
      <c r="D14" s="12" t="s">
        <v>22</v>
      </c>
      <c r="E14" s="15">
        <f>D12</f>
        <v>440537962</v>
      </c>
      <c r="F14" s="12" t="s">
        <v>19</v>
      </c>
      <c r="G14" s="6">
        <f>B14/E14</f>
        <v>5.160674666216393E-2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8085-F479-4361-ADCD-481DB8435846}">
  <sheetPr codeName="Sheet17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29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440537962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417296073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507158</v>
      </c>
      <c r="G9" s="13">
        <f>D9-E9-F9</f>
        <v>22734731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46577281</v>
      </c>
      <c r="E10" s="13">
        <f>VLOOKUP(DATE(G4-1,MONTH(DATEVALUE(E4 &amp; "1")),1),Table1[#All],COLUMN(Table1[[#Headers],[kWh Sold]]))</f>
        <v>47813323</v>
      </c>
      <c r="F10" s="13">
        <f>VLOOKUP(DATE(G4-1,MONTH(DATEVALUE(E4 &amp; "1")),1),Table1[#All],COLUMN(Table1[[#Headers],[Coop Use]]))</f>
        <v>74627</v>
      </c>
      <c r="G10" s="13">
        <f t="shared" ref="G10:G11" si="0">D10-E10-F10</f>
        <v>-1310669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41370648</v>
      </c>
      <c r="E11" s="13">
        <f>VLOOKUP(DATE(G4,MONTH(DATEVALUE(E4 &amp; "1")),1),Table1[#All],COLUMN(Table1[[#Headers],[kWh Sold]]))</f>
        <v>42811779</v>
      </c>
      <c r="F11" s="13">
        <f>VLOOKUP(DATE(G4,MONTH(DATEVALUE(E4 &amp; "1")),1),Table1[#All],COLUMN(Table1[[#Headers],[Coop Use]]))</f>
        <v>75721</v>
      </c>
      <c r="G11" s="13">
        <f t="shared" si="0"/>
        <v>-1516852</v>
      </c>
    </row>
    <row r="12" spans="1:10" x14ac:dyDescent="0.25">
      <c r="A12" s="17" t="s">
        <v>18</v>
      </c>
      <c r="B12" s="17"/>
      <c r="C12" s="17"/>
      <c r="D12" s="13">
        <f>D9-D10+D11</f>
        <v>435331329</v>
      </c>
      <c r="E12" s="13">
        <f t="shared" ref="E12:G12" si="1">E9-E10+E11</f>
        <v>412294529</v>
      </c>
      <c r="F12" s="13">
        <f t="shared" si="1"/>
        <v>508252</v>
      </c>
      <c r="G12" s="13">
        <f t="shared" si="1"/>
        <v>22528548</v>
      </c>
    </row>
    <row r="14" spans="1:10" x14ac:dyDescent="0.25">
      <c r="A14" t="s">
        <v>21</v>
      </c>
      <c r="B14" s="15">
        <f>G12</f>
        <v>22528548</v>
      </c>
      <c r="C14" s="12" t="s">
        <v>20</v>
      </c>
      <c r="D14" s="12" t="s">
        <v>22</v>
      </c>
      <c r="E14" s="15">
        <f>D12</f>
        <v>435331329</v>
      </c>
      <c r="F14" s="12" t="s">
        <v>19</v>
      </c>
      <c r="G14" s="6">
        <f>B14/E14</f>
        <v>5.1750348525915535E-2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FC5A-05D3-4391-BEBC-B648EC8476D0}">
  <sheetPr codeName="Sheet18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39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435331329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412294529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508252</v>
      </c>
      <c r="G9" s="13">
        <f>D9-E9-F9</f>
        <v>22528548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34618890</v>
      </c>
      <c r="E10" s="13">
        <f>VLOOKUP(DATE(G4-1,MONTH(DATEVALUE(E4 &amp; "1")),1),Table1[#All],COLUMN(Table1[[#Headers],[kWh Sold]]))</f>
        <v>32990169</v>
      </c>
      <c r="F10" s="13">
        <f>VLOOKUP(DATE(G4-1,MONTH(DATEVALUE(E4 &amp; "1")),1),Table1[#All],COLUMN(Table1[[#Headers],[Coop Use]]))</f>
        <v>49251</v>
      </c>
      <c r="G10" s="13">
        <f t="shared" ref="G10:G11" si="0">D10-E10-F10</f>
        <v>1579470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37918360</v>
      </c>
      <c r="E11" s="13">
        <f>VLOOKUP(DATE(G4,MONTH(DATEVALUE(E4 &amp; "1")),1),Table1[#All],COLUMN(Table1[[#Headers],[kWh Sold]]))</f>
        <v>37654760</v>
      </c>
      <c r="F11" s="13">
        <f>VLOOKUP(DATE(G4,MONTH(DATEVALUE(E4 &amp; "1")),1),Table1[#All],COLUMN(Table1[[#Headers],[Coop Use]]))</f>
        <v>56900</v>
      </c>
      <c r="G11" s="13">
        <f t="shared" si="0"/>
        <v>206700</v>
      </c>
    </row>
    <row r="12" spans="1:10" x14ac:dyDescent="0.25">
      <c r="A12" s="17" t="s">
        <v>18</v>
      </c>
      <c r="B12" s="17"/>
      <c r="C12" s="17"/>
      <c r="D12" s="13">
        <f>D9-D10+D11</f>
        <v>438630799</v>
      </c>
      <c r="E12" s="13">
        <f t="shared" ref="E12:G12" si="1">E9-E10+E11</f>
        <v>416959120</v>
      </c>
      <c r="F12" s="13">
        <f t="shared" si="1"/>
        <v>515901</v>
      </c>
      <c r="G12" s="13">
        <f t="shared" si="1"/>
        <v>21155778</v>
      </c>
    </row>
    <row r="14" spans="1:10" x14ac:dyDescent="0.25">
      <c r="A14" t="s">
        <v>21</v>
      </c>
      <c r="B14" s="15">
        <f>G12</f>
        <v>21155778</v>
      </c>
      <c r="C14" s="12" t="s">
        <v>20</v>
      </c>
      <c r="D14" s="12" t="s">
        <v>22</v>
      </c>
      <c r="E14" s="15">
        <f>D12</f>
        <v>438630799</v>
      </c>
      <c r="F14" s="12" t="s">
        <v>19</v>
      </c>
      <c r="G14" s="6">
        <f>B14/E14</f>
        <v>4.8231401096848196E-2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E83-EF8B-4767-A45E-C8686C3D44E8}">
  <sheetPr codeName="Sheet19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40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438630799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416959120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515901</v>
      </c>
      <c r="G9" s="13">
        <f>D9-E9-F9</f>
        <v>21155778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30576725</v>
      </c>
      <c r="E10" s="13">
        <f>VLOOKUP(DATE(G4-1,MONTH(DATEVALUE(E4 &amp; "1")),1),Table1[#All],COLUMN(Table1[[#Headers],[kWh Sold]]))</f>
        <v>32614836</v>
      </c>
      <c r="F10" s="13">
        <f>VLOOKUP(DATE(G4-1,MONTH(DATEVALUE(E4 &amp; "1")),1),Table1[#All],COLUMN(Table1[[#Headers],[Coop Use]]))</f>
        <v>32459</v>
      </c>
      <c r="G10" s="13">
        <f t="shared" ref="G10:G11" si="0">D10-E10-F10</f>
        <v>-2070570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35493614</v>
      </c>
      <c r="E11" s="13">
        <f>VLOOKUP(DATE(G4,MONTH(DATEVALUE(E4 &amp; "1")),1),Table1[#All],COLUMN(Table1[[#Headers],[kWh Sold]]))</f>
        <v>35465993</v>
      </c>
      <c r="F11" s="13">
        <f>VLOOKUP(DATE(G4,MONTH(DATEVALUE(E4 &amp; "1")),1),Table1[#All],COLUMN(Table1[[#Headers],[Coop Use]]))</f>
        <v>38514</v>
      </c>
      <c r="G11" s="13">
        <f t="shared" si="0"/>
        <v>-10893</v>
      </c>
    </row>
    <row r="12" spans="1:10" x14ac:dyDescent="0.25">
      <c r="A12" s="17" t="s">
        <v>18</v>
      </c>
      <c r="B12" s="17"/>
      <c r="C12" s="17"/>
      <c r="D12" s="13">
        <f>D9-D10+D11</f>
        <v>443547688</v>
      </c>
      <c r="E12" s="13">
        <f t="shared" ref="E12:G12" si="1">E9-E10+E11</f>
        <v>419810277</v>
      </c>
      <c r="F12" s="13">
        <f t="shared" si="1"/>
        <v>521956</v>
      </c>
      <c r="G12" s="13">
        <f t="shared" si="1"/>
        <v>23215455</v>
      </c>
    </row>
    <row r="14" spans="1:10" x14ac:dyDescent="0.25">
      <c r="A14" t="s">
        <v>21</v>
      </c>
      <c r="B14" s="15">
        <f>G12</f>
        <v>23215455</v>
      </c>
      <c r="C14" s="12" t="s">
        <v>20</v>
      </c>
      <c r="D14" s="12" t="s">
        <v>22</v>
      </c>
      <c r="E14" s="15">
        <f>D12</f>
        <v>443547688</v>
      </c>
      <c r="F14" s="12" t="s">
        <v>19</v>
      </c>
      <c r="G14" s="6">
        <f>B14/E14</f>
        <v>5.2340381041508212E-2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D936-08D5-4E41-B58E-7BCD0FCC5ADE}">
  <sheetPr codeName="Sheet2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26</v>
      </c>
      <c r="F4" t="s">
        <v>9</v>
      </c>
      <c r="G4" s="7">
        <v>2020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423696025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403247994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492392</v>
      </c>
      <c r="G9" s="13">
        <f>D9-E9-F9</f>
        <v>19955639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40073231</v>
      </c>
      <c r="E10" s="13">
        <f>VLOOKUP(DATE(G4-1,MONTH(DATEVALUE(E4 &amp; "1")),1),Table1[#All],COLUMN(Table1[[#Headers],[kWh Sold]]))</f>
        <v>36078485</v>
      </c>
      <c r="F10" s="13">
        <f>VLOOKUP(DATE(G4-1,MONTH(DATEVALUE(E4 &amp; "1")),1),Table1[#All],COLUMN(Table1[[#Headers],[Coop Use]]))</f>
        <v>60127</v>
      </c>
      <c r="G10" s="13">
        <f t="shared" ref="G10:G11" si="0">D10-E10-F10</f>
        <v>3934619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34073250</v>
      </c>
      <c r="E11" s="13">
        <f>VLOOKUP(DATE(G4,MONTH(DATEVALUE(E4 &amp; "1")),1),Table1[#All],COLUMN(Table1[[#Headers],[kWh Sold]]))</f>
        <v>32060443</v>
      </c>
      <c r="F11" s="13">
        <f>VLOOKUP(DATE(G4,MONTH(DATEVALUE(E4 &amp; "1")),1),Table1[#All],COLUMN(Table1[[#Headers],[Coop Use]]))</f>
        <v>41012</v>
      </c>
      <c r="G11" s="13">
        <f t="shared" si="0"/>
        <v>1971795</v>
      </c>
    </row>
    <row r="12" spans="1:10" x14ac:dyDescent="0.25">
      <c r="A12" s="17" t="s">
        <v>18</v>
      </c>
      <c r="B12" s="17"/>
      <c r="C12" s="17"/>
      <c r="D12" s="13">
        <f>D9-D10+D11</f>
        <v>417696044</v>
      </c>
      <c r="E12" s="13">
        <f t="shared" ref="E12:G12" si="1">E9-E10+E11</f>
        <v>399229952</v>
      </c>
      <c r="F12" s="13">
        <f t="shared" si="1"/>
        <v>473277</v>
      </c>
      <c r="G12" s="13">
        <f t="shared" si="1"/>
        <v>17992815</v>
      </c>
    </row>
    <row r="14" spans="1:10" x14ac:dyDescent="0.25">
      <c r="A14" t="s">
        <v>21</v>
      </c>
      <c r="B14" s="15">
        <f>G12</f>
        <v>17992815</v>
      </c>
      <c r="C14" s="12" t="s">
        <v>20</v>
      </c>
      <c r="D14" s="12" t="s">
        <v>22</v>
      </c>
      <c r="E14" s="15">
        <f>D12</f>
        <v>417696044</v>
      </c>
      <c r="F14" s="12" t="s">
        <v>19</v>
      </c>
      <c r="G14" s="6">
        <f>B14/E14</f>
        <v>4.3076335671496088E-2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9:C9"/>
    <mergeCell ref="A10:C10"/>
    <mergeCell ref="A11:C11"/>
    <mergeCell ref="A3:H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613C-6E49-40E9-9ED5-5DB5A7D71E54}">
  <sheetPr codeName="Sheet20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31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443547688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419810277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521956</v>
      </c>
      <c r="G9" s="13">
        <f>D9-E9-F9</f>
        <v>23215455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28937541</v>
      </c>
      <c r="E10" s="13">
        <f>VLOOKUP(DATE(G4-1,MONTH(DATEVALUE(E4 &amp; "1")),1),Table1[#All],COLUMN(Table1[[#Headers],[kWh Sold]]))</f>
        <v>23268120</v>
      </c>
      <c r="F10" s="13">
        <f>VLOOKUP(DATE(G4-1,MONTH(DATEVALUE(E4 &amp; "1")),1),Table1[#All],COLUMN(Table1[[#Headers],[Coop Use]]))</f>
        <v>30131</v>
      </c>
      <c r="G10" s="13">
        <f t="shared" ref="G10:G11" si="0">D10-E10-F10</f>
        <v>5639290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34452126</v>
      </c>
      <c r="E11" s="13">
        <f>VLOOKUP(DATE(G4,MONTH(DATEVALUE(E4 &amp; "1")),1),Table1[#All],COLUMN(Table1[[#Headers],[kWh Sold]]))</f>
        <v>31130687</v>
      </c>
      <c r="F11" s="13">
        <f>VLOOKUP(DATE(G4,MONTH(DATEVALUE(E4 &amp; "1")),1),Table1[#All],COLUMN(Table1[[#Headers],[Coop Use]]))</f>
        <v>21696</v>
      </c>
      <c r="G11" s="13">
        <f t="shared" si="0"/>
        <v>3299743</v>
      </c>
    </row>
    <row r="12" spans="1:10" x14ac:dyDescent="0.25">
      <c r="A12" s="17" t="s">
        <v>18</v>
      </c>
      <c r="B12" s="17"/>
      <c r="C12" s="17"/>
      <c r="D12" s="13">
        <f>D9-D10+D11</f>
        <v>449062273</v>
      </c>
      <c r="E12" s="13">
        <f t="shared" ref="E12:G12" si="1">E9-E10+E11</f>
        <v>427672844</v>
      </c>
      <c r="F12" s="13">
        <f t="shared" si="1"/>
        <v>513521</v>
      </c>
      <c r="G12" s="13">
        <f t="shared" si="1"/>
        <v>20875908</v>
      </c>
    </row>
    <row r="14" spans="1:10" x14ac:dyDescent="0.25">
      <c r="A14" t="s">
        <v>21</v>
      </c>
      <c r="B14" s="15">
        <f>G12</f>
        <v>20875908</v>
      </c>
      <c r="C14" s="12" t="s">
        <v>20</v>
      </c>
      <c r="D14" s="12" t="s">
        <v>22</v>
      </c>
      <c r="E14" s="15">
        <f>D12</f>
        <v>449062273</v>
      </c>
      <c r="F14" s="12" t="s">
        <v>19</v>
      </c>
      <c r="G14" s="6">
        <f>B14/E14</f>
        <v>4.6487779658123271E-2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B9D3F-1881-4E37-96FC-359394077EC6}">
  <sheetPr codeName="Sheet21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32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449062273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427672844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513521</v>
      </c>
      <c r="G9" s="13">
        <f>D9-E9-F9</f>
        <v>20875908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33454773</v>
      </c>
      <c r="E10" s="13">
        <f>VLOOKUP(DATE(G4-1,MONTH(DATEVALUE(E4 &amp; "1")),1),Table1[#All],COLUMN(Table1[[#Headers],[kWh Sold]]))</f>
        <v>32183621</v>
      </c>
      <c r="F10" s="13">
        <f>VLOOKUP(DATE(G4-1,MONTH(DATEVALUE(E4 &amp; "1")),1),Table1[#All],COLUMN(Table1[[#Headers],[Coop Use]]))</f>
        <v>18407</v>
      </c>
      <c r="G10" s="13">
        <f t="shared" ref="G10:G11" si="0">D10-E10-F10</f>
        <v>1252745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41531943</v>
      </c>
      <c r="E11" s="13">
        <f>VLOOKUP(DATE(G4,MONTH(DATEVALUE(E4 &amp; "1")),1),Table1[#All],COLUMN(Table1[[#Headers],[kWh Sold]]))</f>
        <v>40717134</v>
      </c>
      <c r="F11" s="13">
        <f>VLOOKUP(DATE(G4,MONTH(DATEVALUE(E4 &amp; "1")),1),Table1[#All],COLUMN(Table1[[#Headers],[Coop Use]]))</f>
        <v>25638</v>
      </c>
      <c r="G11" s="13">
        <f t="shared" si="0"/>
        <v>789171</v>
      </c>
    </row>
    <row r="12" spans="1:10" x14ac:dyDescent="0.25">
      <c r="A12" s="17" t="s">
        <v>18</v>
      </c>
      <c r="B12" s="17"/>
      <c r="C12" s="17"/>
      <c r="D12" s="13">
        <f>D9-D10+D11</f>
        <v>457139443</v>
      </c>
      <c r="E12" s="13">
        <f t="shared" ref="E12:G12" si="1">E9-E10+E11</f>
        <v>436206357</v>
      </c>
      <c r="F12" s="13">
        <f t="shared" si="1"/>
        <v>520752</v>
      </c>
      <c r="G12" s="13">
        <f t="shared" si="1"/>
        <v>20412334</v>
      </c>
    </row>
    <row r="14" spans="1:10" x14ac:dyDescent="0.25">
      <c r="A14" t="s">
        <v>21</v>
      </c>
      <c r="B14" s="15">
        <f>G12</f>
        <v>20412334</v>
      </c>
      <c r="C14" s="12" t="s">
        <v>20</v>
      </c>
      <c r="D14" s="12" t="s">
        <v>22</v>
      </c>
      <c r="E14" s="15">
        <f>D12</f>
        <v>457139443</v>
      </c>
      <c r="F14" s="12" t="s">
        <v>19</v>
      </c>
      <c r="G14" s="6">
        <f>B14/E14</f>
        <v>4.4652314108017149E-2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5948-77BF-4794-9E54-31F45F52CF57}">
  <sheetPr codeName="Sheet22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33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457139443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436206357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520752</v>
      </c>
      <c r="G9" s="13">
        <f>D9-E9-F9</f>
        <v>20412334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37620751</v>
      </c>
      <c r="E10" s="13">
        <f>VLOOKUP(DATE(G4-1,MONTH(DATEVALUE(E4 &amp; "1")),1),Table1[#All],COLUMN(Table1[[#Headers],[kWh Sold]]))</f>
        <v>35021642</v>
      </c>
      <c r="F10" s="13">
        <f>VLOOKUP(DATE(G4-1,MONTH(DATEVALUE(E4 &amp; "1")),1),Table1[#All],COLUMN(Table1[[#Headers],[Coop Use]]))</f>
        <v>25251</v>
      </c>
      <c r="G10" s="13">
        <f t="shared" ref="G10:G11" si="0">D10-E10-F10</f>
        <v>2573858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48838289</v>
      </c>
      <c r="E11" s="13">
        <f>VLOOKUP(DATE(G4,MONTH(DATEVALUE(E4 &amp; "1")),1),Table1[#All],COLUMN(Table1[[#Headers],[kWh Sold]]))</f>
        <v>45908026</v>
      </c>
      <c r="F11" s="13">
        <f>VLOOKUP(DATE(G4,MONTH(DATEVALUE(E4 &amp; "1")),1),Table1[#All],COLUMN(Table1[[#Headers],[Coop Use]]))</f>
        <v>25863</v>
      </c>
      <c r="G11" s="13">
        <f t="shared" si="0"/>
        <v>2904400</v>
      </c>
    </row>
    <row r="12" spans="1:10" x14ac:dyDescent="0.25">
      <c r="A12" s="17" t="s">
        <v>18</v>
      </c>
      <c r="B12" s="17"/>
      <c r="C12" s="17"/>
      <c r="D12" s="13">
        <f>D9-D10+D11</f>
        <v>468356981</v>
      </c>
      <c r="E12" s="13">
        <f t="shared" ref="E12:G12" si="1">E9-E10+E11</f>
        <v>447092741</v>
      </c>
      <c r="F12" s="13">
        <f t="shared" si="1"/>
        <v>521364</v>
      </c>
      <c r="G12" s="13">
        <f t="shared" si="1"/>
        <v>20742876</v>
      </c>
    </row>
    <row r="14" spans="1:10" x14ac:dyDescent="0.25">
      <c r="A14" t="s">
        <v>21</v>
      </c>
      <c r="B14" s="15">
        <f>G12</f>
        <v>20742876</v>
      </c>
      <c r="C14" s="12" t="s">
        <v>20</v>
      </c>
      <c r="D14" s="12" t="s">
        <v>22</v>
      </c>
      <c r="E14" s="15">
        <f>D12</f>
        <v>468356981</v>
      </c>
      <c r="F14" s="12" t="s">
        <v>19</v>
      </c>
      <c r="G14" s="6">
        <f>B14/E14</f>
        <v>4.4288602159214957E-2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38D0-D4F1-4EAB-81DF-66247C4EB46F}">
  <sheetPr codeName="Sheet23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34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468356981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447092741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521364</v>
      </c>
      <c r="G9" s="13">
        <f>D9-E9-F9</f>
        <v>20742876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38343897</v>
      </c>
      <c r="E10" s="13">
        <f>VLOOKUP(DATE(G4-1,MONTH(DATEVALUE(E4 &amp; "1")),1),Table1[#All],COLUMN(Table1[[#Headers],[kWh Sold]]))</f>
        <v>35922753</v>
      </c>
      <c r="F10" s="13">
        <f>VLOOKUP(DATE(G4-1,MONTH(DATEVALUE(E4 &amp; "1")),1),Table1[#All],COLUMN(Table1[[#Headers],[Coop Use]]))</f>
        <v>27817</v>
      </c>
      <c r="G10" s="13">
        <f t="shared" ref="G10:G11" si="0">D10-E10-F10</f>
        <v>2393327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47389776</v>
      </c>
      <c r="E11" s="13">
        <f>VLOOKUP(DATE(G4,MONTH(DATEVALUE(E4 &amp; "1")),1),Table1[#All],COLUMN(Table1[[#Headers],[kWh Sold]]))</f>
        <v>47455177</v>
      </c>
      <c r="F11" s="13">
        <f>VLOOKUP(DATE(G4,MONTH(DATEVALUE(E4 &amp; "1")),1),Table1[#All],COLUMN(Table1[[#Headers],[Coop Use]]))</f>
        <v>27935</v>
      </c>
      <c r="G11" s="13">
        <f t="shared" si="0"/>
        <v>-93336</v>
      </c>
    </row>
    <row r="12" spans="1:10" x14ac:dyDescent="0.25">
      <c r="A12" s="17" t="s">
        <v>18</v>
      </c>
      <c r="B12" s="17"/>
      <c r="C12" s="17"/>
      <c r="D12" s="13">
        <f>D9-D10+D11</f>
        <v>477402860</v>
      </c>
      <c r="E12" s="13">
        <f t="shared" ref="E12:G12" si="1">E9-E10+E11</f>
        <v>458625165</v>
      </c>
      <c r="F12" s="13">
        <f t="shared" si="1"/>
        <v>521482</v>
      </c>
      <c r="G12" s="13">
        <f t="shared" si="1"/>
        <v>18256213</v>
      </c>
    </row>
    <row r="14" spans="1:10" x14ac:dyDescent="0.25">
      <c r="A14" t="s">
        <v>21</v>
      </c>
      <c r="B14" s="15">
        <f>G12</f>
        <v>18256213</v>
      </c>
      <c r="C14" s="12" t="s">
        <v>20</v>
      </c>
      <c r="D14" s="12" t="s">
        <v>22</v>
      </c>
      <c r="E14" s="15">
        <f>D12</f>
        <v>477402860</v>
      </c>
      <c r="F14" s="12" t="s">
        <v>19</v>
      </c>
      <c r="G14" s="6">
        <f>B14/E14</f>
        <v>3.8240686283278653E-2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EE2A-CEBE-4E28-A5ED-F2F6C0C35ED1}">
  <sheetPr codeName="Sheet24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35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477402860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458625165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521482</v>
      </c>
      <c r="G9" s="13">
        <f>D9-E9-F9</f>
        <v>18256213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29541122</v>
      </c>
      <c r="E10" s="13">
        <f>VLOOKUP(DATE(G4-1,MONTH(DATEVALUE(E4 &amp; "1")),1),Table1[#All],COLUMN(Table1[[#Headers],[kWh Sold]]))</f>
        <v>31359728</v>
      </c>
      <c r="F10" s="13">
        <f>VLOOKUP(DATE(G4-1,MONTH(DATEVALUE(E4 &amp; "1")),1),Table1[#All],COLUMN(Table1[[#Headers],[Coop Use]]))</f>
        <v>23844</v>
      </c>
      <c r="G10" s="13">
        <f t="shared" ref="G10:G11" si="0">D10-E10-F10</f>
        <v>-1842450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40623655</v>
      </c>
      <c r="E11" s="13">
        <f>VLOOKUP(DATE(G4,MONTH(DATEVALUE(E4 &amp; "1")),1),Table1[#All],COLUMN(Table1[[#Headers],[kWh Sold]]))</f>
        <v>41113130</v>
      </c>
      <c r="F11" s="13">
        <f>VLOOKUP(DATE(G4,MONTH(DATEVALUE(E4 &amp; "1")),1),Table1[#All],COLUMN(Table1[[#Headers],[Coop Use]]))</f>
        <v>23358</v>
      </c>
      <c r="G11" s="13">
        <f t="shared" si="0"/>
        <v>-512833</v>
      </c>
    </row>
    <row r="12" spans="1:10" x14ac:dyDescent="0.25">
      <c r="A12" s="17" t="s">
        <v>18</v>
      </c>
      <c r="B12" s="17"/>
      <c r="C12" s="17"/>
      <c r="D12" s="13">
        <f>D9-D10+D11</f>
        <v>488485393</v>
      </c>
      <c r="E12" s="13">
        <f t="shared" ref="E12:G12" si="1">E9-E10+E11</f>
        <v>468378567</v>
      </c>
      <c r="F12" s="13">
        <f t="shared" si="1"/>
        <v>520996</v>
      </c>
      <c r="G12" s="13">
        <f t="shared" si="1"/>
        <v>19585830</v>
      </c>
    </row>
    <row r="14" spans="1:10" x14ac:dyDescent="0.25">
      <c r="A14" t="s">
        <v>21</v>
      </c>
      <c r="B14" s="15">
        <f>G12</f>
        <v>19585830</v>
      </c>
      <c r="C14" s="12" t="s">
        <v>20</v>
      </c>
      <c r="D14" s="12" t="s">
        <v>22</v>
      </c>
      <c r="E14" s="15">
        <f>D12</f>
        <v>488485393</v>
      </c>
      <c r="F14" s="12" t="s">
        <v>19</v>
      </c>
      <c r="G14" s="6">
        <f>B14/E14</f>
        <v>4.0095016720387379E-2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614F-AB38-461C-A525-A27DF5F7FC7D}">
  <sheetPr codeName="Sheet25"/>
  <dimension ref="A1:J15"/>
  <sheetViews>
    <sheetView tabSelected="1"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41</v>
      </c>
      <c r="F4" t="s">
        <v>9</v>
      </c>
      <c r="G4" s="7">
        <v>2022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488485393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468378567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520996</v>
      </c>
      <c r="G9" s="13">
        <f>D9-E9-F9</f>
        <v>19585830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28550513</v>
      </c>
      <c r="E10" s="13">
        <f>VLOOKUP(DATE(G4-1,MONTH(DATEVALUE(E4 &amp; "1")),1),Table1[#All],COLUMN(Table1[[#Headers],[kWh Sold]]))</f>
        <v>25356748</v>
      </c>
      <c r="F10" s="13">
        <f>VLOOKUP(DATE(G4-1,MONTH(DATEVALUE(E4 &amp; "1")),1),Table1[#All],COLUMN(Table1[[#Headers],[Coop Use]]))</f>
        <v>29995</v>
      </c>
      <c r="G10" s="13">
        <f t="shared" ref="G10:G11" si="0">D10-E10-F10</f>
        <v>3163770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42514387</v>
      </c>
      <c r="E11" s="13">
        <f>VLOOKUP(DATE(G4,MONTH(DATEVALUE(E4 &amp; "1")),1),Table1[#All],COLUMN(Table1[[#Headers],[kWh Sold]]))</f>
        <v>39709994</v>
      </c>
      <c r="F11" s="13">
        <f>VLOOKUP(DATE(G4,MONTH(DATEVALUE(E4 &amp; "1")),1),Table1[#All],COLUMN(Table1[[#Headers],[Coop Use]]))</f>
        <v>32880</v>
      </c>
      <c r="G11" s="13">
        <f t="shared" si="0"/>
        <v>2771513</v>
      </c>
    </row>
    <row r="12" spans="1:10" x14ac:dyDescent="0.25">
      <c r="A12" s="17" t="s">
        <v>18</v>
      </c>
      <c r="B12" s="17"/>
      <c r="C12" s="17"/>
      <c r="D12" s="13">
        <f>D9-D10+D11</f>
        <v>502449267</v>
      </c>
      <c r="E12" s="13">
        <f t="shared" ref="E12:G12" si="1">E9-E10+E11</f>
        <v>482731813</v>
      </c>
      <c r="F12" s="13">
        <f t="shared" si="1"/>
        <v>523881</v>
      </c>
      <c r="G12" s="13">
        <f t="shared" si="1"/>
        <v>19193573</v>
      </c>
    </row>
    <row r="14" spans="1:10" x14ac:dyDescent="0.25">
      <c r="A14" t="s">
        <v>21</v>
      </c>
      <c r="B14" s="15">
        <f>G12</f>
        <v>19193573</v>
      </c>
      <c r="C14" s="12" t="s">
        <v>20</v>
      </c>
      <c r="D14" s="12" t="s">
        <v>22</v>
      </c>
      <c r="E14" s="15">
        <f>D12</f>
        <v>502449267</v>
      </c>
      <c r="F14" s="12" t="s">
        <v>19</v>
      </c>
      <c r="G14" s="6">
        <f>B14/E14</f>
        <v>3.8200021893951733E-2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50B0-D289-42F5-934C-8B1CEFBCBA0A}">
  <sheetPr codeName="Sheet3"/>
  <dimension ref="A1:J15"/>
  <sheetViews>
    <sheetView workbookViewId="0">
      <selection activeCell="D9" sqref="D9:G12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27</v>
      </c>
      <c r="F4" t="s">
        <v>9</v>
      </c>
      <c r="G4" s="7">
        <v>2020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417696044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399229952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473277</v>
      </c>
      <c r="G9" s="13">
        <f>D9-E9-F9</f>
        <v>17992815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41575041</v>
      </c>
      <c r="E10" s="13">
        <f>VLOOKUP(DATE(G4-1,MONTH(DATEVALUE(E4 &amp; "1")),1),Table1[#All],COLUMN(Table1[[#Headers],[kWh Sold]]))</f>
        <v>42306371</v>
      </c>
      <c r="F10" s="13">
        <f>VLOOKUP(DATE(G4-1,MONTH(DATEVALUE(E4 &amp; "1")),1),Table1[#All],COLUMN(Table1[[#Headers],[Coop Use]]))</f>
        <v>62624</v>
      </c>
      <c r="G10" s="13">
        <f t="shared" ref="G10:G11" si="0">D10-E10-F10</f>
        <v>-793954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48352570</v>
      </c>
      <c r="E11" s="13">
        <f>VLOOKUP(DATE(G4,MONTH(DATEVALUE(E4 &amp; "1")),1),Table1[#All],COLUMN(Table1[[#Headers],[kWh Sold]]))</f>
        <v>45525408</v>
      </c>
      <c r="F11" s="13">
        <f>VLOOKUP(DATE(G4,MONTH(DATEVALUE(E4 &amp; "1")),1),Table1[#All],COLUMN(Table1[[#Headers],[Coop Use]]))</f>
        <v>67717</v>
      </c>
      <c r="G11" s="13">
        <f t="shared" si="0"/>
        <v>2759445</v>
      </c>
    </row>
    <row r="12" spans="1:10" x14ac:dyDescent="0.25">
      <c r="A12" s="17" t="s">
        <v>18</v>
      </c>
      <c r="B12" s="17"/>
      <c r="C12" s="17"/>
      <c r="D12" s="13">
        <f>D9-D10+D11</f>
        <v>424473573</v>
      </c>
      <c r="E12" s="13">
        <f t="shared" ref="E12:G12" si="1">E9-E10+E11</f>
        <v>402448989</v>
      </c>
      <c r="F12" s="13">
        <f t="shared" si="1"/>
        <v>478370</v>
      </c>
      <c r="G12" s="13">
        <f t="shared" si="1"/>
        <v>21546214</v>
      </c>
    </row>
    <row r="14" spans="1:10" x14ac:dyDescent="0.25">
      <c r="A14" t="s">
        <v>21</v>
      </c>
      <c r="B14" s="15">
        <f>G12</f>
        <v>21546214</v>
      </c>
      <c r="C14" s="12" t="s">
        <v>20</v>
      </c>
      <c r="D14" s="12" t="s">
        <v>22</v>
      </c>
      <c r="E14" s="15">
        <f>D12</f>
        <v>424473573</v>
      </c>
      <c r="F14" s="12" t="s">
        <v>19</v>
      </c>
      <c r="G14" s="6">
        <f>B14/E14</f>
        <v>5.07598478928157E-2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D30D-15D3-4BD4-AD77-88015B75331E}">
  <sheetPr codeName="Sheet4"/>
  <dimension ref="A1:J15"/>
  <sheetViews>
    <sheetView workbookViewId="0">
      <selection activeCell="D9" sqref="D9:G12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28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424473573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402448989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478370</v>
      </c>
      <c r="G9" s="13">
        <f>D9-E9-F9</f>
        <v>21546214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42708766</v>
      </c>
      <c r="E10" s="13">
        <f>VLOOKUP(DATE(G4-1,MONTH(DATEVALUE(E4 &amp; "1")),1),Table1[#All],COLUMN(Table1[[#Headers],[kWh Sold]]))</f>
        <v>37611411</v>
      </c>
      <c r="F10" s="13">
        <f>VLOOKUP(DATE(G4-1,MONTH(DATEVALUE(E4 &amp; "1")),1),Table1[#All],COLUMN(Table1[[#Headers],[Coop Use]]))</f>
        <v>64255</v>
      </c>
      <c r="G10" s="13">
        <f t="shared" ref="G10:G11" si="0">D10-E10-F10</f>
        <v>5033100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49013406</v>
      </c>
      <c r="E11" s="13">
        <f>VLOOKUP(DATE(G4,MONTH(DATEVALUE(E4 &amp; "1")),1),Table1[#All],COLUMN(Table1[[#Headers],[kWh Sold]]))</f>
        <v>43975140</v>
      </c>
      <c r="F11" s="13">
        <f>VLOOKUP(DATE(G4,MONTH(DATEVALUE(E4 &amp; "1")),1),Table1[#All],COLUMN(Table1[[#Headers],[Coop Use]]))</f>
        <v>79663</v>
      </c>
      <c r="G11" s="13">
        <f t="shared" si="0"/>
        <v>4958603</v>
      </c>
    </row>
    <row r="12" spans="1:10" x14ac:dyDescent="0.25">
      <c r="A12" s="17" t="s">
        <v>18</v>
      </c>
      <c r="B12" s="17"/>
      <c r="C12" s="17"/>
      <c r="D12" s="13">
        <f>D9-D10+D11</f>
        <v>430778213</v>
      </c>
      <c r="E12" s="13">
        <f t="shared" ref="E12:G12" si="1">E9-E10+E11</f>
        <v>408812718</v>
      </c>
      <c r="F12" s="13">
        <f t="shared" si="1"/>
        <v>493778</v>
      </c>
      <c r="G12" s="13">
        <f t="shared" si="1"/>
        <v>21471717</v>
      </c>
    </row>
    <row r="14" spans="1:10" x14ac:dyDescent="0.25">
      <c r="A14" t="s">
        <v>21</v>
      </c>
      <c r="B14" s="15">
        <f>G12</f>
        <v>21471717</v>
      </c>
      <c r="C14" s="12" t="s">
        <v>20</v>
      </c>
      <c r="D14" s="12" t="s">
        <v>22</v>
      </c>
      <c r="E14" s="15">
        <f>D12</f>
        <v>430778213</v>
      </c>
      <c r="F14" s="12" t="s">
        <v>19</v>
      </c>
      <c r="G14" s="6">
        <f>B14/E14</f>
        <v>4.984401799354695E-2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3935-64FD-4E87-9163-537FC373BCC6}">
  <sheetPr codeName="Sheet5"/>
  <dimension ref="A1:J15"/>
  <sheetViews>
    <sheetView workbookViewId="0">
      <selection activeCell="B14" sqref="B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29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430778213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408812718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493778</v>
      </c>
      <c r="G9" s="13">
        <f>D9-E9-F9</f>
        <v>21471717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40484400</v>
      </c>
      <c r="E10" s="13">
        <f>VLOOKUP(DATE(G4-1,MONTH(DATEVALUE(E4 &amp; "1")),1),Table1[#All],COLUMN(Table1[[#Headers],[kWh Sold]]))</f>
        <v>38369605</v>
      </c>
      <c r="F10" s="13">
        <f>VLOOKUP(DATE(G4-1,MONTH(DATEVALUE(E4 &amp; "1")),1),Table1[#All],COLUMN(Table1[[#Headers],[Coop Use]]))</f>
        <v>66626</v>
      </c>
      <c r="G10" s="13">
        <f t="shared" ref="G10:G11" si="0">D10-E10-F10</f>
        <v>2048169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46577281</v>
      </c>
      <c r="E11" s="13">
        <f>VLOOKUP(DATE(G4,MONTH(DATEVALUE(E4 &amp; "1")),1),Table1[#All],COLUMN(Table1[[#Headers],[kWh Sold]]))</f>
        <v>47813323</v>
      </c>
      <c r="F11" s="13">
        <f>VLOOKUP(DATE(G4,MONTH(DATEVALUE(E4 &amp; "1")),1),Table1[#All],COLUMN(Table1[[#Headers],[Coop Use]]))</f>
        <v>74627</v>
      </c>
      <c r="G11" s="13">
        <f t="shared" si="0"/>
        <v>-1310669</v>
      </c>
    </row>
    <row r="12" spans="1:10" x14ac:dyDescent="0.25">
      <c r="A12" s="17" t="s">
        <v>18</v>
      </c>
      <c r="B12" s="17"/>
      <c r="C12" s="17"/>
      <c r="D12" s="13">
        <f>D9-D10+D11</f>
        <v>436871094</v>
      </c>
      <c r="E12" s="13">
        <f t="shared" ref="E12:G12" si="1">E9-E10+E11</f>
        <v>418256436</v>
      </c>
      <c r="F12" s="13">
        <f t="shared" si="1"/>
        <v>501779</v>
      </c>
      <c r="G12" s="13">
        <f t="shared" si="1"/>
        <v>18112879</v>
      </c>
    </row>
    <row r="14" spans="1:10" x14ac:dyDescent="0.25">
      <c r="A14" t="s">
        <v>21</v>
      </c>
      <c r="B14" s="15">
        <f>G12</f>
        <v>18112879</v>
      </c>
      <c r="C14" s="12" t="s">
        <v>20</v>
      </c>
      <c r="D14" s="12" t="s">
        <v>22</v>
      </c>
      <c r="E14" s="15">
        <f>D12</f>
        <v>436871094</v>
      </c>
      <c r="F14" s="12" t="s">
        <v>19</v>
      </c>
      <c r="G14" s="6">
        <f>B14/E14</f>
        <v>4.1460465681439664E-2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1B17-BF33-42B8-B246-95720666377C}">
  <sheetPr codeName="Sheet6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24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436871094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418256436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501779</v>
      </c>
      <c r="G9" s="13">
        <f>D9-E9-F9</f>
        <v>18112879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33252552</v>
      </c>
      <c r="E10" s="13">
        <f>VLOOKUP(DATE(G4-1,MONTH(DATEVALUE(E4 &amp; "1")),1),Table1[#All],COLUMN(Table1[[#Headers],[kWh Sold]]))</f>
        <v>33328299</v>
      </c>
      <c r="F10" s="13">
        <f>VLOOKUP(DATE(G4-1,MONTH(DATEVALUE(E4 &amp; "1")),1),Table1[#All],COLUMN(Table1[[#Headers],[Coop Use]]))</f>
        <v>55786</v>
      </c>
      <c r="G10" s="13">
        <f t="shared" ref="G10:G11" si="0">D10-E10-F10</f>
        <v>-131533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34618890</v>
      </c>
      <c r="E11" s="13">
        <f>VLOOKUP(DATE(G4,MONTH(DATEVALUE(E4 &amp; "1")),1),Table1[#All],COLUMN(Table1[[#Headers],[kWh Sold]]))</f>
        <v>32990169</v>
      </c>
      <c r="F11" s="13">
        <f>VLOOKUP(DATE(G4,MONTH(DATEVALUE(E4 &amp; "1")),1),Table1[#All],COLUMN(Table1[[#Headers],[Coop Use]]))</f>
        <v>49251</v>
      </c>
      <c r="G11" s="13">
        <f t="shared" si="0"/>
        <v>1579470</v>
      </c>
    </row>
    <row r="12" spans="1:10" x14ac:dyDescent="0.25">
      <c r="A12" s="17" t="s">
        <v>18</v>
      </c>
      <c r="B12" s="17"/>
      <c r="C12" s="17"/>
      <c r="D12" s="13">
        <f>D9-D10+D11</f>
        <v>438237432</v>
      </c>
      <c r="E12" s="13">
        <f t="shared" ref="E12:G12" si="1">E9-E10+E11</f>
        <v>417918306</v>
      </c>
      <c r="F12" s="13">
        <f t="shared" si="1"/>
        <v>495244</v>
      </c>
      <c r="G12" s="13">
        <f t="shared" si="1"/>
        <v>19823882</v>
      </c>
    </row>
    <row r="14" spans="1:10" x14ac:dyDescent="0.25">
      <c r="A14" t="s">
        <v>21</v>
      </c>
      <c r="B14" s="15">
        <f>G12</f>
        <v>19823882</v>
      </c>
      <c r="C14" s="12" t="s">
        <v>20</v>
      </c>
      <c r="D14" s="12" t="s">
        <v>22</v>
      </c>
      <c r="E14" s="15">
        <f>D12</f>
        <v>438237432</v>
      </c>
      <c r="F14" s="12" t="s">
        <v>19</v>
      </c>
      <c r="G14" s="6">
        <f>B14/E14</f>
        <v>4.5235483216321877E-2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3DD3-9573-4B83-8F94-6D6B3D0003E5}">
  <sheetPr codeName="Sheet7"/>
  <dimension ref="A1:J15"/>
  <sheetViews>
    <sheetView workbookViewId="0">
      <selection activeCell="B14" sqref="B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30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438237432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417918306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495244</v>
      </c>
      <c r="G9" s="13">
        <f>D9-E9-F9</f>
        <v>19823882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29037388</v>
      </c>
      <c r="E10" s="13">
        <f>VLOOKUP(DATE(G4-1,MONTH(DATEVALUE(E4 &amp; "1")),1),Table1[#All],COLUMN(Table1[[#Headers],[kWh Sold]]))</f>
        <v>29054306</v>
      </c>
      <c r="F10" s="13">
        <f>VLOOKUP(DATE(G4-1,MONTH(DATEVALUE(E4 &amp; "1")),1),Table1[#All],COLUMN(Table1[[#Headers],[Coop Use]]))</f>
        <v>29605</v>
      </c>
      <c r="G10" s="13">
        <f t="shared" ref="G10:G11" si="0">D10-E10-F10</f>
        <v>-46523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30576725</v>
      </c>
      <c r="E11" s="13">
        <f>VLOOKUP(DATE(G4,MONTH(DATEVALUE(E4 &amp; "1")),1),Table1[#All],COLUMN(Table1[[#Headers],[kWh Sold]]))</f>
        <v>32614836</v>
      </c>
      <c r="F11" s="13">
        <f>VLOOKUP(DATE(G4,MONTH(DATEVALUE(E4 &amp; "1")),1),Table1[#All],COLUMN(Table1[[#Headers],[Coop Use]]))</f>
        <v>32459</v>
      </c>
      <c r="G11" s="13">
        <f t="shared" si="0"/>
        <v>-2070570</v>
      </c>
    </row>
    <row r="12" spans="1:10" x14ac:dyDescent="0.25">
      <c r="A12" s="17" t="s">
        <v>18</v>
      </c>
      <c r="B12" s="17"/>
      <c r="C12" s="17"/>
      <c r="D12" s="13">
        <f>D9-D10+D11</f>
        <v>439776769</v>
      </c>
      <c r="E12" s="13">
        <f t="shared" ref="E12:G12" si="1">E9-E10+E11</f>
        <v>421478836</v>
      </c>
      <c r="F12" s="13">
        <f t="shared" si="1"/>
        <v>498098</v>
      </c>
      <c r="G12" s="13">
        <f t="shared" si="1"/>
        <v>17799835</v>
      </c>
    </row>
    <row r="14" spans="1:10" x14ac:dyDescent="0.25">
      <c r="A14" t="s">
        <v>21</v>
      </c>
      <c r="B14" s="15">
        <f>G12</f>
        <v>17799835</v>
      </c>
      <c r="C14" s="12" t="s">
        <v>20</v>
      </c>
      <c r="D14" s="12" t="s">
        <v>22</v>
      </c>
      <c r="E14" s="15">
        <f>D12</f>
        <v>439776769</v>
      </c>
      <c r="F14" s="12" t="s">
        <v>19</v>
      </c>
      <c r="G14" s="6">
        <f>B14/E14</f>
        <v>4.0474705020173543E-2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1933-6CCC-4C3A-8129-90C0DDBEFE32}">
  <sheetPr codeName="Sheet8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31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439776769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421478836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498098</v>
      </c>
      <c r="G9" s="13">
        <f>D9-E9-F9</f>
        <v>17799835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29584842</v>
      </c>
      <c r="E10" s="13">
        <f>VLOOKUP(DATE(G4-1,MONTH(DATEVALUE(E4 &amp; "1")),1),Table1[#All],COLUMN(Table1[[#Headers],[kWh Sold]]))</f>
        <v>27283312</v>
      </c>
      <c r="F10" s="13">
        <f>VLOOKUP(DATE(G4-1,MONTH(DATEVALUE(E4 &amp; "1")),1),Table1[#All],COLUMN(Table1[[#Headers],[Coop Use]]))</f>
        <v>26007</v>
      </c>
      <c r="G10" s="13">
        <f t="shared" ref="G10:G11" si="0">D10-E10-F10</f>
        <v>2275523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28937541</v>
      </c>
      <c r="E11" s="13">
        <f>VLOOKUP(DATE(G4,MONTH(DATEVALUE(E4 &amp; "1")),1),Table1[#All],COLUMN(Table1[[#Headers],[kWh Sold]]))</f>
        <v>23268120</v>
      </c>
      <c r="F11" s="13">
        <f>VLOOKUP(DATE(G4,MONTH(DATEVALUE(E4 &amp; "1")),1),Table1[#All],COLUMN(Table1[[#Headers],[Coop Use]]))</f>
        <v>30131</v>
      </c>
      <c r="G11" s="13">
        <f t="shared" si="0"/>
        <v>5639290</v>
      </c>
    </row>
    <row r="12" spans="1:10" x14ac:dyDescent="0.25">
      <c r="A12" s="17" t="s">
        <v>18</v>
      </c>
      <c r="B12" s="17"/>
      <c r="C12" s="17"/>
      <c r="D12" s="13">
        <f>D9-D10+D11</f>
        <v>439129468</v>
      </c>
      <c r="E12" s="13">
        <f t="shared" ref="E12:G12" si="1">E9-E10+E11</f>
        <v>417463644</v>
      </c>
      <c r="F12" s="13">
        <f t="shared" si="1"/>
        <v>502222</v>
      </c>
      <c r="G12" s="13">
        <f t="shared" si="1"/>
        <v>21163602</v>
      </c>
    </row>
    <row r="14" spans="1:10" x14ac:dyDescent="0.25">
      <c r="A14" t="s">
        <v>21</v>
      </c>
      <c r="B14" s="14">
        <f>G12</f>
        <v>21163602</v>
      </c>
      <c r="C14" s="12" t="s">
        <v>20</v>
      </c>
      <c r="D14" s="12" t="s">
        <v>22</v>
      </c>
      <c r="E14" s="14">
        <f>D12</f>
        <v>439129468</v>
      </c>
      <c r="F14" s="12" t="s">
        <v>19</v>
      </c>
      <c r="G14" s="6">
        <f>B14/E14</f>
        <v>4.8194447292250496E-2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863E-8B50-4523-A0BF-AFF1606466CC}">
  <sheetPr codeName="Sheet9"/>
  <dimension ref="A1:J15"/>
  <sheetViews>
    <sheetView workbookViewId="0">
      <selection activeCell="E14" sqref="E14"/>
    </sheetView>
  </sheetViews>
  <sheetFormatPr defaultRowHeight="15" x14ac:dyDescent="0.25"/>
  <cols>
    <col min="1" max="3" width="14.85546875" customWidth="1"/>
    <col min="4" max="4" width="15.28515625" bestFit="1" customWidth="1"/>
    <col min="5" max="6" width="14.85546875" customWidth="1"/>
    <col min="7" max="7" width="16" bestFit="1" customWidth="1"/>
  </cols>
  <sheetData>
    <row r="1" spans="1:10" ht="23.25" x14ac:dyDescent="0.35">
      <c r="A1" s="19" t="s">
        <v>6</v>
      </c>
      <c r="B1" s="19"/>
      <c r="C1" s="19"/>
      <c r="D1" s="19"/>
      <c r="E1" s="19"/>
      <c r="F1" s="19"/>
      <c r="G1" s="19"/>
      <c r="H1" s="19"/>
    </row>
    <row r="2" spans="1:10" ht="19.5" x14ac:dyDescent="0.3">
      <c r="A2" s="20" t="s">
        <v>7</v>
      </c>
      <c r="B2" s="20"/>
      <c r="C2" s="20"/>
      <c r="D2" s="20"/>
      <c r="E2" s="20"/>
      <c r="F2" s="20"/>
      <c r="G2" s="20"/>
      <c r="H2" s="20"/>
    </row>
    <row r="3" spans="1:10" ht="20.25" thickBot="1" x14ac:dyDescent="0.35">
      <c r="A3" s="21" t="s">
        <v>25</v>
      </c>
      <c r="B3" s="21"/>
      <c r="C3" s="21"/>
      <c r="D3" s="21"/>
      <c r="E3" s="21"/>
      <c r="F3" s="21"/>
      <c r="G3" s="21"/>
      <c r="H3" s="21"/>
    </row>
    <row r="4" spans="1:10" ht="15.75" thickTop="1" x14ac:dyDescent="0.25">
      <c r="D4" t="s">
        <v>8</v>
      </c>
      <c r="E4" s="7" t="s">
        <v>32</v>
      </c>
      <c r="F4" t="s">
        <v>9</v>
      </c>
      <c r="G4" s="7">
        <v>2021</v>
      </c>
    </row>
    <row r="5" spans="1:10" x14ac:dyDescent="0.25">
      <c r="J5" s="11"/>
    </row>
    <row r="7" spans="1:10" x14ac:dyDescent="0.25">
      <c r="D7" s="1" t="s">
        <v>11</v>
      </c>
      <c r="E7" s="1" t="s">
        <v>12</v>
      </c>
      <c r="F7" s="1" t="s">
        <v>13</v>
      </c>
      <c r="G7" s="1" t="s">
        <v>14</v>
      </c>
    </row>
    <row r="8" spans="1:10" x14ac:dyDescent="0.25">
      <c r="D8" s="10" t="s">
        <v>1</v>
      </c>
      <c r="E8" s="9" t="s">
        <v>2</v>
      </c>
      <c r="F8" s="8" t="s">
        <v>5</v>
      </c>
      <c r="G8" s="8" t="s">
        <v>15</v>
      </c>
    </row>
    <row r="9" spans="1:10" x14ac:dyDescent="0.25">
      <c r="A9" s="17" t="s">
        <v>10</v>
      </c>
      <c r="B9" s="17"/>
      <c r="C9" s="17"/>
      <c r="D9" s="13">
        <f>VLOOKUP(EDATE(DATE(G4,MONTH(DATEVALUE(E4 &amp; "1")),1),-1),Table1[#All],COLUMN(Table1[[#Headers],[kWh Purchased]]))+VLOOKUP(EDATE(DATE(G4,MONTH(DATEVALUE(E4 &amp; "1")),1),-2),Table1[#All],COLUMN(Table1[[#Headers],[kWh Purchased]]))+VLOOKUP(EDATE(DATE(G4,MONTH(DATEVALUE(E4 &amp; "1")),1),-3),Table1[#All],COLUMN(Table1[[#Headers],[kWh Purchased]]))+VLOOKUP(EDATE(DATE(G4,MONTH(DATEVALUE(E4 &amp; "1")),1),-4),Table1[#All],COLUMN(Table1[[#Headers],[kWh Purchased]]))+VLOOKUP(EDATE(DATE(G4,MONTH(DATEVALUE(E4 &amp; "1")),1),-5),Table1[#All],COLUMN(Table1[[#Headers],[kWh Purchased]]))+VLOOKUP(EDATE(DATE(G4,MONTH(DATEVALUE(E4 &amp; "1")),1),-6),Table1[#All],COLUMN(Table1[[#Headers],[kWh Purchased]]))+VLOOKUP(EDATE(DATE(G4,MONTH(DATEVALUE(E4 &amp; "1")),1),-7),Table1[#All],COLUMN(Table1[[#Headers],[kWh Purchased]]))+VLOOKUP(EDATE(DATE(G4,MONTH(DATEVALUE(E4 &amp; "1")),1),-8),Table1[#All],COLUMN(Table1[[#Headers],[kWh Purchased]]))+VLOOKUP(EDATE(DATE(G4,MONTH(DATEVALUE(E4 &amp; "1")),1),-9),Table1[#All],COLUMN(Table1[[#Headers],[kWh Purchased]]))+VLOOKUP(EDATE(DATE(G4,MONTH(DATEVALUE(E4 &amp; "1")),1),-10),Table1[#All],COLUMN(Table1[[#Headers],[kWh Purchased]]))+VLOOKUP(EDATE(DATE(G4,MONTH(DATEVALUE(E4 &amp; "1")),1),-11),Table1[#All],COLUMN(Table1[[#Headers],[kWh Purchased]]))+VLOOKUP(EDATE(DATE(G4,MONTH(DATEVALUE(E4 &amp; "1")),1),-12),Table1[#All],COLUMN(Table1[[#Headers],[kWh Purchased]]))</f>
        <v>439129468</v>
      </c>
      <c r="E9" s="13">
        <f>VLOOKUP(EDATE(DATE(G4,MONTH(DATEVALUE(E4 &amp; "1")),1),-1),Table1[#All],COLUMN(Table1[[#Headers],[kWh Sold]]))+VLOOKUP(EDATE(DATE(G4,MONTH(DATEVALUE(E4 &amp; "1")),1),-2),Table1[#All],COLUMN(Table1[[#Headers],[kWh Sold]]))+VLOOKUP(EDATE(DATE(G4,MONTH(DATEVALUE(E4 &amp; "1")),1),-3),Table1[#All],COLUMN(Table1[[#Headers],[kWh Sold]]))+VLOOKUP(EDATE(DATE(G4,MONTH(DATEVALUE(E4 &amp; "1")),1),-4),Table1[#All],COLUMN(Table1[[#Headers],[kWh Sold]]))+VLOOKUP(EDATE(DATE(G4,MONTH(DATEVALUE(E4 &amp; "1")),1),-5),Table1[#All],COLUMN(Table1[[#Headers],[kWh Sold]]))+VLOOKUP(EDATE(DATE(G4,MONTH(DATEVALUE(E4 &amp; "1")),1),-6),Table1[#All],COLUMN(Table1[[#Headers],[kWh Sold]]))+VLOOKUP(EDATE(DATE(G4,MONTH(DATEVALUE(E4 &amp; "1")),1),-7),Table1[#All],COLUMN(Table1[[#Headers],[kWh Sold]]))+VLOOKUP(EDATE(DATE(G4,MONTH(DATEVALUE(E4 &amp; "1")),1),-8),Table1[#All],COLUMN(Table1[[#Headers],[kWh Sold]]))+VLOOKUP(EDATE(DATE(G4,MONTH(DATEVALUE(E4 &amp; "1")),1),-9),Table1[#All],COLUMN(Table1[[#Headers],[kWh Sold]]))+VLOOKUP(EDATE(DATE(G4,MONTH(DATEVALUE(E4 &amp; "1")),1),-10),Table1[#All],COLUMN(Table1[[#Headers],[kWh Sold]]))+VLOOKUP(EDATE(DATE(G4,MONTH(DATEVALUE(E4 &amp; "1")),1),-11),Table1[#All],COLUMN(Table1[[#Headers],[kWh Sold]]))+VLOOKUP(EDATE(DATE(G4,MONTH(DATEVALUE(E4 &amp; "1")),1),-12),Table1[#All],COLUMN(Table1[[#Headers],[kWh Sold]]))</f>
        <v>417463644</v>
      </c>
      <c r="F9" s="13">
        <f>VLOOKUP(EDATE(DATE(G4,MONTH(DATEVALUE(E4 &amp; "1")),1),-1),Table1[#All],COLUMN(Table1[[#Headers],[Coop Use]]))+VLOOKUP(EDATE(DATE(G4,MONTH(DATEVALUE(E4 &amp; "1")),1),-2),Table1[#All],COLUMN(Table1[[#Headers],[Coop Use]]))+VLOOKUP(EDATE(DATE(G4,MONTH(DATEVALUE(E4 &amp; "1")),1),-3),Table1[#All],COLUMN(Table1[[#Headers],[Coop Use]]))+VLOOKUP(EDATE(DATE(G4,MONTH(DATEVALUE(E4 &amp; "1")),1),-4),Table1[#All],COLUMN(Table1[[#Headers],[Coop Use]]))+VLOOKUP(EDATE(DATE(G4,MONTH(DATEVALUE(E4 &amp; "1")),1),-5),Table1[#All],COLUMN(Table1[[#Headers],[Coop Use]]))+VLOOKUP(EDATE(DATE(G4,MONTH(DATEVALUE(E4 &amp; "1")),1),-6),Table1[#All],COLUMN(Table1[[#Headers],[Coop Use]]))+VLOOKUP(EDATE(DATE(G4,MONTH(DATEVALUE(E4 &amp; "1")),1),-7),Table1[#All],COLUMN(Table1[[#Headers],[Coop Use]]))+VLOOKUP(EDATE(DATE(G4,MONTH(DATEVALUE(E4 &amp; "1")),1),-8),Table1[#All],COLUMN(Table1[[#Headers],[Coop Use]]))+VLOOKUP(EDATE(DATE(G4,MONTH(DATEVALUE(E4 &amp; "1")),1),-9),Table1[#All],COLUMN(Table1[[#Headers],[Coop Use]]))+VLOOKUP(EDATE(DATE(G4,MONTH(DATEVALUE(E4 &amp; "1")),1),-10),Table1[#All],COLUMN(Table1[[#Headers],[Coop Use]]))+VLOOKUP(EDATE(DATE(G4,MONTH(DATEVALUE(E4 &amp; "1")),1),-11),Table1[#All],COLUMN(Table1[[#Headers],[Coop Use]]))+VLOOKUP(EDATE(DATE(G4,MONTH(DATEVALUE(E4 &amp; "1")),1),-12),Table1[#All],COLUMN(Table1[[#Headers],[Coop Use]]))</f>
        <v>502222</v>
      </c>
      <c r="G9" s="13">
        <f>D9-E9-F9</f>
        <v>21163602</v>
      </c>
    </row>
    <row r="10" spans="1:10" x14ac:dyDescent="0.25">
      <c r="A10" s="17" t="s">
        <v>17</v>
      </c>
      <c r="B10" s="17"/>
      <c r="C10" s="17"/>
      <c r="D10" s="13">
        <f>VLOOKUP(DATE(G4-1,MONTH(DATEVALUE(E4 &amp; "1")),1),Table1[#All],COLUMN(Table1[[#Headers],[kWh Purchased]]))</f>
        <v>32046751</v>
      </c>
      <c r="E10" s="13">
        <f>VLOOKUP(DATE(G4-1,MONTH(DATEVALUE(E4 &amp; "1")),1),Table1[#All],COLUMN(Table1[[#Headers],[kWh Sold]]))</f>
        <v>29300755</v>
      </c>
      <c r="F10" s="13">
        <f>VLOOKUP(DATE(G4-1,MONTH(DATEVALUE(E4 &amp; "1")),1),Table1[#All],COLUMN(Table1[[#Headers],[Coop Use]]))</f>
        <v>23372</v>
      </c>
      <c r="G10" s="13">
        <f t="shared" ref="G10:G11" si="0">D10-E10-F10</f>
        <v>2722624</v>
      </c>
    </row>
    <row r="11" spans="1:10" x14ac:dyDescent="0.25">
      <c r="A11" s="17" t="s">
        <v>16</v>
      </c>
      <c r="B11" s="17"/>
      <c r="C11" s="17"/>
      <c r="D11" s="13">
        <f>VLOOKUP(DATE(G4,MONTH(DATEVALUE(E4 &amp; "1")),1),Table1[#All],COLUMN(Table1[[#Headers],[kWh Purchased]]))</f>
        <v>33454773</v>
      </c>
      <c r="E11" s="13">
        <f>VLOOKUP(DATE(G4,MONTH(DATEVALUE(E4 &amp; "1")),1),Table1[#All],COLUMN(Table1[[#Headers],[kWh Sold]]))</f>
        <v>32183621</v>
      </c>
      <c r="F11" s="13">
        <f>VLOOKUP(DATE(G4,MONTH(DATEVALUE(E4 &amp; "1")),1),Table1[#All],COLUMN(Table1[[#Headers],[Coop Use]]))</f>
        <v>18407</v>
      </c>
      <c r="G11" s="13">
        <f t="shared" si="0"/>
        <v>1252745</v>
      </c>
    </row>
    <row r="12" spans="1:10" x14ac:dyDescent="0.25">
      <c r="A12" s="17" t="s">
        <v>18</v>
      </c>
      <c r="B12" s="17"/>
      <c r="C12" s="17"/>
      <c r="D12" s="13">
        <f>D9-D10+D11</f>
        <v>440537490</v>
      </c>
      <c r="E12" s="13">
        <f t="shared" ref="E12:G12" si="1">E9-E10+E11</f>
        <v>420346510</v>
      </c>
      <c r="F12" s="13">
        <f t="shared" si="1"/>
        <v>497257</v>
      </c>
      <c r="G12" s="13">
        <f t="shared" si="1"/>
        <v>19693723</v>
      </c>
    </row>
    <row r="14" spans="1:10" x14ac:dyDescent="0.25">
      <c r="A14" t="s">
        <v>21</v>
      </c>
      <c r="B14" s="14">
        <f>G12</f>
        <v>19693723</v>
      </c>
      <c r="C14" s="12" t="s">
        <v>20</v>
      </c>
      <c r="D14" s="12" t="s">
        <v>22</v>
      </c>
      <c r="E14" s="14">
        <f>D12</f>
        <v>440537490</v>
      </c>
      <c r="F14" s="12" t="s">
        <v>19</v>
      </c>
      <c r="G14" s="6">
        <f>B14/E14</f>
        <v>4.470385255974469E-2</v>
      </c>
    </row>
    <row r="15" spans="1:10" x14ac:dyDescent="0.25">
      <c r="A15" s="18" t="s">
        <v>23</v>
      </c>
      <c r="B15" s="18"/>
      <c r="C15" s="18"/>
      <c r="D15" s="18"/>
      <c r="E15" s="18"/>
      <c r="F15" s="18"/>
      <c r="G15" s="18"/>
    </row>
  </sheetData>
  <mergeCells count="8">
    <mergeCell ref="A12:C12"/>
    <mergeCell ref="A15:G15"/>
    <mergeCell ref="A1:H1"/>
    <mergeCell ref="A2:H2"/>
    <mergeCell ref="A3:H3"/>
    <mergeCell ref="A9:C9"/>
    <mergeCell ref="A10:C10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Historical Data</vt:lpstr>
      <vt:lpstr>Nov-20</vt:lpstr>
      <vt:lpstr>Dec-20</vt:lpstr>
      <vt:lpstr>Jan-21</vt:lpstr>
      <vt:lpstr>Feb-21</vt:lpstr>
      <vt:lpstr>Mar-21</vt:lpstr>
      <vt:lpstr>Apr-21</vt:lpstr>
      <vt:lpstr>May-21</vt:lpstr>
      <vt:lpstr>Jun-21</vt:lpstr>
      <vt:lpstr>Jul-21</vt:lpstr>
      <vt:lpstr>Aug-21</vt:lpstr>
      <vt:lpstr>Sep-21</vt:lpstr>
      <vt:lpstr>Oct-21</vt:lpstr>
      <vt:lpstr>Nov-21</vt:lpstr>
      <vt:lpstr>Dec-21</vt:lpstr>
      <vt:lpstr>Jan-22</vt:lpstr>
      <vt:lpstr>Feb-22</vt:lpstr>
      <vt:lpstr>Mar-22</vt:lpstr>
      <vt:lpstr>Apr-22</vt:lpstr>
      <vt:lpstr>May-22</vt:lpstr>
      <vt:lpstr>Jun-22</vt:lpstr>
      <vt:lpstr>Jul-22</vt:lpstr>
      <vt:lpstr>Aug-22</vt:lpstr>
      <vt:lpstr>Sep-22</vt:lpstr>
      <vt:lpstr>Oct-22</vt:lpstr>
    </vt:vector>
  </TitlesOfParts>
  <Company>Cumberland Valley Electric,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T. Grove</dc:creator>
  <cp:lastModifiedBy>barbara.elliott@cumberlandvalley.coop</cp:lastModifiedBy>
  <dcterms:created xsi:type="dcterms:W3CDTF">2024-06-13T17:25:09Z</dcterms:created>
  <dcterms:modified xsi:type="dcterms:W3CDTF">2024-06-17T20:02:35Z</dcterms:modified>
</cp:coreProperties>
</file>