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2023-00008 FAC 2-Year\06_All Filed Discovery\01_Staff Discovery\Set 1\As Filed\"/>
    </mc:Choice>
  </mc:AlternateContent>
  <xr:revisionPtr revIDLastSave="0" documentId="13_ncr:1_{A1294336-1081-464E-9E9B-FED469AFA66E}" xr6:coauthVersionLast="47" xr6:coauthVersionMax="47" xr10:uidLastSave="{00000000-0000-0000-0000-000000000000}"/>
  <bookViews>
    <workbookView xWindow="28680" yWindow="-120" windowWidth="38640" windowHeight="21240" tabRatio="813" xr2:uid="{5F0588D1-CCDF-4F4F-9554-BCBE1275B61D}"/>
  </bookViews>
  <sheets>
    <sheet name="Mitchell Low Sulfur 2022" sheetId="1" r:id="rId1"/>
    <sheet name="Mitchell Low Sulfur 2024" sheetId="3" r:id="rId2"/>
    <sheet name="Mitchell Low Sulfur 2023" sheetId="2" r:id="rId3"/>
    <sheet name="Mitchell Low Sulfur 2025" sheetId="4" r:id="rId4"/>
    <sheet name="Mitchell High Sulfur 2022" sheetId="5" r:id="rId5"/>
    <sheet name="Mitchell High Sulfur 2023" sheetId="6" r:id="rId6"/>
    <sheet name="Mitchell High Sulfur 2024" sheetId="7" r:id="rId7"/>
    <sheet name="Mitchell High Sulfur 2025" sheetId="8" r:id="rId8"/>
  </sheets>
  <externalReferences>
    <externalReference r:id="rId9"/>
  </externalReferences>
  <definedNames>
    <definedName name="_xlnm._FilterDatabase" localSheetId="4" hidden="1">'Mitchell High Sulfur 2022'!$C$6:$Q$6</definedName>
    <definedName name="_xlnm._FilterDatabase" localSheetId="5" hidden="1">'Mitchell High Sulfur 2023'!$C$6:$Q$6</definedName>
    <definedName name="_xlnm._FilterDatabase" localSheetId="6" hidden="1">'Mitchell High Sulfur 2024'!$C$6:$Q$6</definedName>
    <definedName name="_xlnm._FilterDatabase" localSheetId="7" hidden="1">'Mitchell High Sulfur 2025'!$C$6:$Q$6</definedName>
    <definedName name="_xlnm._FilterDatabase" localSheetId="0" hidden="1">'Mitchell Low Sulfur 2022'!$C$6:$Q$6</definedName>
    <definedName name="_xlnm._FilterDatabase" localSheetId="2" hidden="1">'Mitchell Low Sulfur 2023'!$C$6:$R$6</definedName>
    <definedName name="_xlnm._FilterDatabase" localSheetId="1" hidden="1">'Mitchell Low Sulfur 2024'!$C$6:$Q$6</definedName>
    <definedName name="_xlnm._FilterDatabase" localSheetId="3" hidden="1">'Mitchell Low Sulfur 2025'!$C$6:$R$6</definedName>
    <definedName name="FGD">[1]Loadouts!$L$4:$N$14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ile">[1]Loadouts!$F$4:$H$24</definedName>
    <definedName name="_xlnm.Print_Area" localSheetId="4">'Mitchell High Sulfur 2022'!$A$1:$S$20</definedName>
    <definedName name="_xlnm.Print_Area" localSheetId="5">'Mitchell High Sulfur 2023'!$A$1:$S$19</definedName>
    <definedName name="_xlnm.Print_Area" localSheetId="6">'Mitchell High Sulfur 2024'!$A$1:$S$21</definedName>
    <definedName name="_xlnm.Print_Area" localSheetId="7">'Mitchell High Sulfur 2025'!$A$1:$S$20</definedName>
    <definedName name="_xlnm.Print_Area" localSheetId="0">'Mitchell Low Sulfur 2022'!$A$1:$S$20</definedName>
    <definedName name="_xlnm.Print_Area" localSheetId="2">'Mitchell Low Sulfur 2023'!$A$1:$S$26</definedName>
    <definedName name="_xlnm.Print_Area" localSheetId="1">'Mitchell Low Sulfur 2024'!$A$1:$S$24</definedName>
    <definedName name="_xlnm.Print_Area" localSheetId="3">'Mitchell Low Sulfur 2025'!$A$1:$S$22</definedName>
    <definedName name="SO2_Credit">[1]Input!$F$16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3" l="1"/>
  <c r="H19" i="3"/>
  <c r="H21" i="3" l="1"/>
  <c r="I21" i="3" s="1"/>
  <c r="O12" i="2"/>
  <c r="P12" i="2" s="1"/>
  <c r="Q12" i="2" s="1"/>
  <c r="O8" i="5"/>
  <c r="P8" i="5" s="1"/>
  <c r="Q8" i="5" s="1"/>
  <c r="O9" i="7" l="1"/>
  <c r="P9" i="7" s="1"/>
  <c r="Q9" i="7" s="1"/>
  <c r="O9" i="1"/>
  <c r="P9" i="1" s="1"/>
  <c r="Q9" i="1" s="1"/>
  <c r="O8" i="6"/>
  <c r="P8" i="6" s="1"/>
  <c r="Q8" i="6" s="1"/>
  <c r="O9" i="3"/>
  <c r="P9" i="3" s="1"/>
  <c r="Q9" i="3" s="1"/>
</calcChain>
</file>

<file path=xl/sharedStrings.xml><?xml version="1.0" encoding="utf-8"?>
<sst xmlns="http://schemas.openxmlformats.org/spreadsheetml/2006/main" count="258" uniqueCount="43">
  <si>
    <t>Mitchell Low Sulfur - 2022 CAPP</t>
  </si>
  <si>
    <t>Offer / Plant / Year</t>
  </si>
  <si>
    <t>Mine</t>
  </si>
  <si>
    <t>Quantity</t>
  </si>
  <si>
    <t>Coal Price</t>
  </si>
  <si>
    <t xml:space="preserve">Transportation </t>
  </si>
  <si>
    <t>Offered Quality</t>
  </si>
  <si>
    <t>Quality Adjusted Delivered Pricing</t>
  </si>
  <si>
    <t>Mitchell Low Sulfur</t>
  </si>
  <si>
    <t>Tons</t>
  </si>
  <si>
    <t>BTU</t>
  </si>
  <si>
    <t>River / Rail</t>
  </si>
  <si>
    <t>MP / District</t>
  </si>
  <si>
    <t>Rate</t>
  </si>
  <si>
    <t>Btu</t>
  </si>
  <si>
    <r>
      <t>lbs. SO</t>
    </r>
    <r>
      <rPr>
        <b/>
        <vertAlign val="subscript"/>
        <sz val="11"/>
        <rFont val="Calibri"/>
        <family val="2"/>
      </rPr>
      <t>2</t>
    </r>
  </si>
  <si>
    <t>Sulfur %</t>
  </si>
  <si>
    <t>Ash %</t>
  </si>
  <si>
    <t>Quality Adj.</t>
  </si>
  <si>
    <t>Quality Adjusted</t>
  </si>
  <si>
    <t>Delivered</t>
  </si>
  <si>
    <t>Comments</t>
  </si>
  <si>
    <t xml:space="preserve">Delivered Cost </t>
  </si>
  <si>
    <t xml:space="preserve">$MMBTU </t>
  </si>
  <si>
    <t>Barge</t>
  </si>
  <si>
    <t>NYMEX Barge - Argus 09.23.22</t>
  </si>
  <si>
    <t>Mammoth Dock LO - Montgomery, WV</t>
  </si>
  <si>
    <t>FGD Removal Efficiency</t>
  </si>
  <si>
    <r>
      <t>SO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Allowance Cost </t>
    </r>
  </si>
  <si>
    <t>Removal Cost $/Ton</t>
  </si>
  <si>
    <t>Highly Sensitive and Confidential</t>
  </si>
  <si>
    <t>Mitchell Low Sulfur - 2023 CAPP</t>
  </si>
  <si>
    <t>Bid Evaliation</t>
  </si>
  <si>
    <t>Mitchell Low Sulfur - 2024 CAPP</t>
  </si>
  <si>
    <t>Mitchell Low Sulfur - 2025 CAPP</t>
  </si>
  <si>
    <t>Mitchell High Sulfur - 2022 NAPP</t>
  </si>
  <si>
    <t>Mitchell High Sulfur</t>
  </si>
  <si>
    <t>NAPP FOB Mine - Argus 09.23.22</t>
  </si>
  <si>
    <t>NACCO #1 - Powhatan Pt. LO, OH</t>
  </si>
  <si>
    <t>Mitchell High Sulfur - 2023 NAPP</t>
  </si>
  <si>
    <t>Mitchell High Sulfur - 2024 NAPP</t>
  </si>
  <si>
    <t>Mitchell High Sulfur - 2025 NAPP</t>
  </si>
  <si>
    <t>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</si>
</sst>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b/>
      <u val="double"/>
      <sz val="14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2" applyFont="1" applyFill="1"/>
    <xf numFmtId="2" fontId="4" fillId="2" borderId="0" xfId="2" applyNumberFormat="1" applyFont="1" applyFill="1"/>
    <xf numFmtId="164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4" fillId="3" borderId="1" xfId="2" applyFont="1" applyFill="1" applyBorder="1"/>
    <xf numFmtId="0" fontId="4" fillId="3" borderId="2" xfId="2" applyFont="1" applyFill="1" applyBorder="1"/>
    <xf numFmtId="164" fontId="4" fillId="3" borderId="2" xfId="3" applyNumberFormat="1" applyFont="1" applyFill="1" applyBorder="1" applyAlignment="1">
      <alignment horizontal="left"/>
    </xf>
    <xf numFmtId="164" fontId="4" fillId="3" borderId="2" xfId="2" applyNumberFormat="1" applyFont="1" applyFill="1" applyBorder="1" applyAlignment="1">
      <alignment horizontal="left"/>
    </xf>
    <xf numFmtId="3" fontId="4" fillId="3" borderId="2" xfId="2" applyNumberFormat="1" applyFont="1" applyFill="1" applyBorder="1" applyAlignment="1">
      <alignment horizontal="left"/>
    </xf>
    <xf numFmtId="2" fontId="4" fillId="3" borderId="2" xfId="2" applyNumberFormat="1" applyFont="1" applyFill="1" applyBorder="1" applyAlignment="1">
      <alignment horizontal="left"/>
    </xf>
    <xf numFmtId="164" fontId="4" fillId="3" borderId="2" xfId="2" applyNumberFormat="1" applyFont="1" applyFill="1" applyBorder="1" applyAlignment="1">
      <alignment horizontal="center"/>
    </xf>
    <xf numFmtId="164" fontId="7" fillId="3" borderId="2" xfId="2" applyNumberFormat="1" applyFont="1" applyFill="1" applyBorder="1" applyAlignment="1">
      <alignment horizontal="center"/>
    </xf>
    <xf numFmtId="2" fontId="7" fillId="3" borderId="2" xfId="2" applyNumberFormat="1" applyFont="1" applyFill="1" applyBorder="1" applyAlignment="1">
      <alignment horizontal="center"/>
    </xf>
    <xf numFmtId="0" fontId="4" fillId="3" borderId="3" xfId="2" applyFont="1" applyFill="1" applyBorder="1"/>
    <xf numFmtId="0" fontId="4" fillId="3" borderId="4" xfId="2" applyFont="1" applyFill="1" applyBorder="1"/>
    <xf numFmtId="0" fontId="8" fillId="2" borderId="5" xfId="2" applyFont="1" applyFill="1" applyBorder="1"/>
    <xf numFmtId="0" fontId="8" fillId="2" borderId="6" xfId="2" applyFont="1" applyFill="1" applyBorder="1"/>
    <xf numFmtId="164" fontId="8" fillId="2" borderId="9" xfId="3" applyNumberFormat="1" applyFont="1" applyFill="1" applyBorder="1" applyAlignment="1">
      <alignment horizontal="center"/>
    </xf>
    <xf numFmtId="0" fontId="4" fillId="2" borderId="3" xfId="2" applyFont="1" applyFill="1" applyBorder="1"/>
    <xf numFmtId="0" fontId="4" fillId="3" borderId="11" xfId="2" applyFont="1" applyFill="1" applyBorder="1"/>
    <xf numFmtId="0" fontId="8" fillId="2" borderId="12" xfId="2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left" vertical="center"/>
    </xf>
    <xf numFmtId="0" fontId="11" fillId="2" borderId="14" xfId="2" applyFont="1" applyFill="1" applyBorder="1" applyAlignment="1">
      <alignment horizontal="right" vertical="center"/>
    </xf>
    <xf numFmtId="1" fontId="11" fillId="2" borderId="14" xfId="2" applyNumberFormat="1" applyFont="1" applyFill="1" applyBorder="1" applyAlignment="1">
      <alignment horizontal="right" vertical="center"/>
    </xf>
    <xf numFmtId="2" fontId="11" fillId="2" borderId="14" xfId="2" applyNumberFormat="1" applyFont="1" applyFill="1" applyBorder="1" applyAlignment="1">
      <alignment horizontal="right" vertical="center"/>
    </xf>
    <xf numFmtId="164" fontId="11" fillId="2" borderId="14" xfId="2" applyNumberFormat="1" applyFont="1" applyFill="1" applyBorder="1" applyAlignment="1">
      <alignment horizontal="left" vertical="center"/>
    </xf>
    <xf numFmtId="0" fontId="11" fillId="2" borderId="16" xfId="2" applyFont="1" applyFill="1" applyBorder="1" applyAlignment="1">
      <alignment horizontal="center"/>
    </xf>
    <xf numFmtId="0" fontId="11" fillId="2" borderId="17" xfId="2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center"/>
    </xf>
    <xf numFmtId="0" fontId="11" fillId="2" borderId="23" xfId="2" applyFont="1" applyFill="1" applyBorder="1" applyAlignment="1">
      <alignment horizontal="center"/>
    </xf>
    <xf numFmtId="0" fontId="11" fillId="2" borderId="24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center"/>
    </xf>
    <xf numFmtId="0" fontId="4" fillId="2" borderId="4" xfId="2" applyFont="1" applyFill="1" applyBorder="1"/>
    <xf numFmtId="3" fontId="4" fillId="2" borderId="0" xfId="2" applyNumberFormat="1" applyFont="1" applyFill="1"/>
    <xf numFmtId="164" fontId="4" fillId="2" borderId="0" xfId="2" applyNumberFormat="1" applyFont="1" applyFill="1"/>
    <xf numFmtId="164" fontId="4" fillId="2" borderId="0" xfId="3" applyNumberFormat="1" applyFont="1" applyFill="1" applyBorder="1" applyAlignment="1">
      <alignment horizontal="left"/>
    </xf>
    <xf numFmtId="164" fontId="4" fillId="2" borderId="0" xfId="2" applyNumberFormat="1" applyFont="1" applyFill="1" applyAlignment="1">
      <alignment horizontal="right"/>
    </xf>
    <xf numFmtId="3" fontId="4" fillId="2" borderId="0" xfId="2" applyNumberFormat="1" applyFont="1" applyFill="1" applyAlignment="1">
      <alignment horizontal="right"/>
    </xf>
    <xf numFmtId="4" fontId="4" fillId="2" borderId="0" xfId="2" applyNumberFormat="1" applyFont="1" applyFill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164" fontId="7" fillId="2" borderId="0" xfId="2" applyNumberFormat="1" applyFont="1" applyFill="1" applyAlignment="1">
      <alignment horizontal="center"/>
    </xf>
    <xf numFmtId="0" fontId="4" fillId="2" borderId="11" xfId="2" applyFont="1" applyFill="1" applyBorder="1"/>
    <xf numFmtId="0" fontId="4" fillId="4" borderId="4" xfId="2" applyFont="1" applyFill="1" applyBorder="1"/>
    <xf numFmtId="0" fontId="4" fillId="4" borderId="0" xfId="2" applyFont="1" applyFill="1"/>
    <xf numFmtId="3" fontId="4" fillId="4" borderId="0" xfId="2" applyNumberFormat="1" applyFont="1" applyFill="1"/>
    <xf numFmtId="164" fontId="4" fillId="4" borderId="0" xfId="2" applyNumberFormat="1" applyFont="1" applyFill="1"/>
    <xf numFmtId="164" fontId="4" fillId="4" borderId="0" xfId="3" applyNumberFormat="1" applyFont="1" applyFill="1" applyBorder="1" applyAlignment="1">
      <alignment horizontal="left"/>
    </xf>
    <xf numFmtId="164" fontId="4" fillId="4" borderId="0" xfId="2" applyNumberFormat="1" applyFont="1" applyFill="1" applyAlignment="1">
      <alignment horizontal="right"/>
    </xf>
    <xf numFmtId="3" fontId="4" fillId="4" borderId="0" xfId="2" applyNumberFormat="1" applyFont="1" applyFill="1" applyAlignment="1">
      <alignment horizontal="right"/>
    </xf>
    <xf numFmtId="4" fontId="4" fillId="4" borderId="0" xfId="2" applyNumberFormat="1" applyFont="1" applyFill="1" applyAlignment="1">
      <alignment horizontal="right"/>
    </xf>
    <xf numFmtId="10" fontId="4" fillId="4" borderId="0" xfId="1" applyNumberFormat="1" applyFont="1" applyFill="1" applyBorder="1" applyAlignment="1">
      <alignment horizontal="right"/>
    </xf>
    <xf numFmtId="164" fontId="4" fillId="4" borderId="0" xfId="2" applyNumberFormat="1" applyFont="1" applyFill="1" applyAlignment="1">
      <alignment horizontal="center"/>
    </xf>
    <xf numFmtId="164" fontId="7" fillId="4" borderId="0" xfId="2" applyNumberFormat="1" applyFont="1" applyFill="1" applyAlignment="1">
      <alignment horizontal="center"/>
    </xf>
    <xf numFmtId="0" fontId="4" fillId="4" borderId="11" xfId="2" applyFont="1" applyFill="1" applyBorder="1"/>
    <xf numFmtId="164" fontId="4" fillId="2" borderId="0" xfId="2" applyNumberFormat="1" applyFont="1" applyFill="1" applyAlignment="1">
      <alignment horizontal="left"/>
    </xf>
    <xf numFmtId="3" fontId="4" fillId="2" borderId="0" xfId="2" applyNumberFormat="1" applyFont="1" applyFill="1" applyAlignment="1">
      <alignment horizontal="left"/>
    </xf>
    <xf numFmtId="9" fontId="4" fillId="2" borderId="0" xfId="1" applyFont="1" applyFill="1" applyBorder="1" applyAlignment="1">
      <alignment horizontal="left"/>
    </xf>
    <xf numFmtId="2" fontId="7" fillId="2" borderId="0" xfId="2" applyNumberFormat="1" applyFont="1" applyFill="1" applyAlignment="1">
      <alignment horizontal="center"/>
    </xf>
    <xf numFmtId="2" fontId="4" fillId="2" borderId="0" xfId="2" applyNumberFormat="1" applyFont="1" applyFill="1" applyAlignment="1">
      <alignment horizontal="left"/>
    </xf>
    <xf numFmtId="10" fontId="4" fillId="2" borderId="11" xfId="2" applyNumberFormat="1" applyFont="1" applyFill="1" applyBorder="1" applyAlignment="1">
      <alignment horizontal="left"/>
    </xf>
    <xf numFmtId="10" fontId="4" fillId="2" borderId="4" xfId="2" applyNumberFormat="1" applyFont="1" applyFill="1" applyBorder="1" applyAlignment="1">
      <alignment horizontal="left"/>
    </xf>
    <xf numFmtId="164" fontId="4" fillId="2" borderId="11" xfId="2" applyNumberFormat="1" applyFont="1" applyFill="1" applyBorder="1" applyAlignment="1">
      <alignment horizontal="left"/>
    </xf>
    <xf numFmtId="164" fontId="4" fillId="2" borderId="4" xfId="2" applyNumberFormat="1" applyFont="1" applyFill="1" applyBorder="1" applyAlignment="1">
      <alignment horizontal="left"/>
    </xf>
    <xf numFmtId="0" fontId="4" fillId="2" borderId="25" xfId="2" applyFont="1" applyFill="1" applyBorder="1" applyAlignment="1">
      <alignment horizontal="left"/>
    </xf>
    <xf numFmtId="0" fontId="4" fillId="2" borderId="26" xfId="2" applyFont="1" applyFill="1" applyBorder="1" applyAlignment="1">
      <alignment horizontal="left"/>
    </xf>
    <xf numFmtId="164" fontId="4" fillId="2" borderId="27" xfId="2" applyNumberFormat="1" applyFont="1" applyFill="1" applyBorder="1" applyAlignment="1">
      <alignment horizontal="left"/>
    </xf>
    <xf numFmtId="0" fontId="4" fillId="3" borderId="25" xfId="2" applyFont="1" applyFill="1" applyBorder="1"/>
    <xf numFmtId="0" fontId="4" fillId="3" borderId="26" xfId="2" applyFont="1" applyFill="1" applyBorder="1"/>
    <xf numFmtId="0" fontId="4" fillId="3" borderId="26" xfId="2" applyFont="1" applyFill="1" applyBorder="1" applyAlignment="1">
      <alignment horizontal="left"/>
    </xf>
    <xf numFmtId="2" fontId="4" fillId="3" borderId="26" xfId="2" applyNumberFormat="1" applyFont="1" applyFill="1" applyBorder="1" applyAlignment="1">
      <alignment horizontal="left"/>
    </xf>
    <xf numFmtId="164" fontId="4" fillId="3" borderId="26" xfId="2" applyNumberFormat="1" applyFont="1" applyFill="1" applyBorder="1" applyAlignment="1">
      <alignment horizontal="left"/>
    </xf>
    <xf numFmtId="0" fontId="4" fillId="3" borderId="26" xfId="2" applyFont="1" applyFill="1" applyBorder="1" applyAlignment="1">
      <alignment horizontal="center"/>
    </xf>
    <xf numFmtId="0" fontId="4" fillId="3" borderId="27" xfId="2" applyFont="1" applyFill="1" applyBorder="1"/>
    <xf numFmtId="0" fontId="4" fillId="2" borderId="0" xfId="2" applyFont="1" applyFill="1" applyAlignment="1">
      <alignment horizontal="left"/>
    </xf>
    <xf numFmtId="0" fontId="11" fillId="2" borderId="0" xfId="2" applyFont="1" applyFill="1"/>
    <xf numFmtId="3" fontId="11" fillId="2" borderId="0" xfId="2" applyNumberFormat="1" applyFont="1" applyFill="1" applyAlignment="1">
      <alignment horizontal="left"/>
    </xf>
    <xf numFmtId="165" fontId="16" fillId="2" borderId="0" xfId="2" applyNumberFormat="1" applyFont="1" applyFill="1" applyAlignment="1">
      <alignment horizontal="center"/>
    </xf>
    <xf numFmtId="0" fontId="11" fillId="2" borderId="18" xfId="2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5" borderId="4" xfId="2" applyFont="1" applyFill="1" applyBorder="1"/>
    <xf numFmtId="0" fontId="4" fillId="5" borderId="0" xfId="2" applyFont="1" applyFill="1"/>
    <xf numFmtId="3" fontId="4" fillId="5" borderId="0" xfId="2" applyNumberFormat="1" applyFont="1" applyFill="1"/>
    <xf numFmtId="164" fontId="4" fillId="5" borderId="0" xfId="2" applyNumberFormat="1" applyFont="1" applyFill="1"/>
    <xf numFmtId="164" fontId="4" fillId="5" borderId="0" xfId="3" applyNumberFormat="1" applyFont="1" applyFill="1" applyBorder="1" applyAlignment="1">
      <alignment horizontal="left"/>
    </xf>
    <xf numFmtId="164" fontId="4" fillId="5" borderId="0" xfId="2" applyNumberFormat="1" applyFont="1" applyFill="1" applyAlignment="1">
      <alignment horizontal="right"/>
    </xf>
    <xf numFmtId="3" fontId="4" fillId="5" borderId="0" xfId="2" applyNumberFormat="1" applyFont="1" applyFill="1" applyAlignment="1">
      <alignment horizontal="right"/>
    </xf>
    <xf numFmtId="4" fontId="4" fillId="5" borderId="0" xfId="2" applyNumberFormat="1" applyFont="1" applyFill="1" applyAlignment="1">
      <alignment horizontal="right"/>
    </xf>
    <xf numFmtId="10" fontId="4" fillId="5" borderId="0" xfId="1" applyNumberFormat="1" applyFont="1" applyFill="1" applyBorder="1" applyAlignment="1">
      <alignment horizontal="right"/>
    </xf>
    <xf numFmtId="164" fontId="4" fillId="5" borderId="0" xfId="2" applyNumberFormat="1" applyFont="1" applyFill="1" applyAlignment="1">
      <alignment horizontal="center"/>
    </xf>
    <xf numFmtId="164" fontId="7" fillId="5" borderId="0" xfId="2" applyNumberFormat="1" applyFont="1" applyFill="1" applyAlignment="1">
      <alignment horizontal="center"/>
    </xf>
    <xf numFmtId="0" fontId="4" fillId="6" borderId="4" xfId="2" applyFont="1" applyFill="1" applyBorder="1"/>
    <xf numFmtId="0" fontId="4" fillId="6" borderId="0" xfId="2" applyFont="1" applyFill="1"/>
    <xf numFmtId="3" fontId="4" fillId="6" borderId="0" xfId="2" applyNumberFormat="1" applyFont="1" applyFill="1"/>
    <xf numFmtId="164" fontId="4" fillId="6" borderId="0" xfId="2" applyNumberFormat="1" applyFont="1" applyFill="1"/>
    <xf numFmtId="164" fontId="4" fillId="6" borderId="0" xfId="3" applyNumberFormat="1" applyFont="1" applyFill="1" applyBorder="1" applyAlignment="1">
      <alignment horizontal="left"/>
    </xf>
    <xf numFmtId="164" fontId="4" fillId="6" borderId="0" xfId="2" applyNumberFormat="1" applyFont="1" applyFill="1" applyAlignment="1">
      <alignment horizontal="right"/>
    </xf>
    <xf numFmtId="3" fontId="4" fillId="6" borderId="0" xfId="2" applyNumberFormat="1" applyFont="1" applyFill="1" applyAlignment="1">
      <alignment horizontal="right"/>
    </xf>
    <xf numFmtId="4" fontId="4" fillId="6" borderId="0" xfId="2" applyNumberFormat="1" applyFont="1" applyFill="1" applyAlignment="1">
      <alignment horizontal="right"/>
    </xf>
    <xf numFmtId="10" fontId="4" fillId="6" borderId="0" xfId="1" applyNumberFormat="1" applyFont="1" applyFill="1" applyBorder="1" applyAlignment="1">
      <alignment horizontal="right"/>
    </xf>
    <xf numFmtId="164" fontId="4" fillId="6" borderId="0" xfId="2" applyNumberFormat="1" applyFont="1" applyFill="1" applyAlignment="1">
      <alignment horizontal="center"/>
    </xf>
    <xf numFmtId="164" fontId="7" fillId="6" borderId="0" xfId="2" applyNumberFormat="1" applyFont="1" applyFill="1" applyAlignment="1">
      <alignment horizontal="center"/>
    </xf>
    <xf numFmtId="0" fontId="4" fillId="6" borderId="11" xfId="2" applyFont="1" applyFill="1" applyBorder="1"/>
    <xf numFmtId="0" fontId="11" fillId="7" borderId="1" xfId="2" applyFont="1" applyFill="1" applyBorder="1"/>
    <xf numFmtId="0" fontId="11" fillId="7" borderId="2" xfId="2" applyFont="1" applyFill="1" applyBorder="1"/>
    <xf numFmtId="0" fontId="4" fillId="7" borderId="3" xfId="2" applyFont="1" applyFill="1" applyBorder="1"/>
    <xf numFmtId="0" fontId="15" fillId="2" borderId="4" xfId="2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horizontal="center" vertical="center"/>
    </xf>
    <xf numFmtId="0" fontId="15" fillId="2" borderId="26" xfId="2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0" fillId="2" borderId="6" xfId="0" applyFill="1" applyBorder="1"/>
    <xf numFmtId="0" fontId="0" fillId="2" borderId="8" xfId="0" applyFill="1" applyBorder="1"/>
    <xf numFmtId="3" fontId="8" fillId="2" borderId="9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8" fillId="2" borderId="7" xfId="2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18" xfId="2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</cellXfs>
  <cellStyles count="4">
    <cellStyle name="Currency 2" xfId="3" xr:uid="{6285F011-BFEE-43BB-BACD-92FAFF23D5C3}"/>
    <cellStyle name="Normal" xfId="0" builtinId="0"/>
    <cellStyle name="Normal 11" xfId="2" xr:uid="{2D2860CB-939E-4BB3-B391-CC41FDCEE4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icing\Fuel%20Strategy\All%20Casework\Fuel%20Cases\Kentucky\2023-00008\Discovery\1-4\Copy%20of%20WPCO%20Evaluation%209.30.22%20RE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Headers"/>
      <sheetName val="Query"/>
      <sheetName val="Prices"/>
      <sheetName val="Loadouts"/>
      <sheetName val="Evaluation"/>
      <sheetName val="Mitchell Low Sulfur 2022"/>
      <sheetName val="Mitchell Low Sulfur 2023"/>
      <sheetName val="Mitchell Low Sulfur 2024"/>
      <sheetName val="Mitchell Low Sulfur 2025"/>
      <sheetName val="Mitchell High Sulfur 2022"/>
      <sheetName val="Mitchell High Sulfur 2023"/>
      <sheetName val="Mitchell High Sulfur 2024"/>
      <sheetName val="Mitchell High Sulfur 2025"/>
      <sheetName val="Curve Query"/>
      <sheetName val="Curves"/>
    </sheetNames>
    <sheetDataSet>
      <sheetData sheetId="0">
        <row r="16">
          <cell r="F16">
            <v>2</v>
          </cell>
        </row>
      </sheetData>
      <sheetData sheetId="1" refreshError="1"/>
      <sheetData sheetId="2" refreshError="1"/>
      <sheetData sheetId="3" refreshError="1"/>
      <sheetData sheetId="4"/>
      <sheetData sheetId="5">
        <row r="4">
          <cell r="F4" t="str">
            <v>Amos High Sulfur</v>
          </cell>
          <cell r="G4" t="str">
            <v>Amos</v>
          </cell>
          <cell r="H4" t="str">
            <v>NAPP</v>
          </cell>
          <cell r="L4" t="str">
            <v>Amos</v>
          </cell>
          <cell r="M4">
            <v>0.97550000000000003</v>
          </cell>
          <cell r="N4">
            <v>170.16</v>
          </cell>
        </row>
        <row r="5">
          <cell r="F5" t="str">
            <v>Amos Low Sulfur</v>
          </cell>
          <cell r="G5" t="str">
            <v>Amos</v>
          </cell>
          <cell r="H5" t="str">
            <v>CAPP</v>
          </cell>
          <cell r="L5" t="str">
            <v>Mountaineer</v>
          </cell>
          <cell r="M5">
            <v>0.98599999999999999</v>
          </cell>
          <cell r="N5">
            <v>116.63</v>
          </cell>
        </row>
        <row r="6">
          <cell r="F6" t="str">
            <v>Calvert City RPSB</v>
          </cell>
          <cell r="G6" t="str">
            <v>Rockport</v>
          </cell>
          <cell r="H6" t="str">
            <v>PRB</v>
          </cell>
          <cell r="L6" t="str">
            <v>Mitchell</v>
          </cell>
          <cell r="M6">
            <v>0.9829</v>
          </cell>
          <cell r="N6">
            <v>194.31</v>
          </cell>
        </row>
        <row r="7">
          <cell r="F7" t="str">
            <v>CCT Rockport Bit</v>
          </cell>
          <cell r="G7" t="str">
            <v>Rockport</v>
          </cell>
          <cell r="H7" t="str">
            <v>CAPP</v>
          </cell>
          <cell r="L7" t="str">
            <v>Northeastern</v>
          </cell>
          <cell r="M7">
            <v>0.1109</v>
          </cell>
          <cell r="N7">
            <v>8139.43</v>
          </cell>
        </row>
        <row r="8">
          <cell r="F8" t="str">
            <v>CCT Rockport Sub Bit</v>
          </cell>
          <cell r="G8" t="str">
            <v>Rockport</v>
          </cell>
          <cell r="H8" t="str">
            <v>PRB</v>
          </cell>
          <cell r="L8" t="str">
            <v>Pirkey</v>
          </cell>
          <cell r="M8">
            <v>0.93430000000000002</v>
          </cell>
          <cell r="N8">
            <v>172.98</v>
          </cell>
        </row>
        <row r="9">
          <cell r="F9" t="str">
            <v>Clifty Creek ILB</v>
          </cell>
          <cell r="G9" t="str">
            <v>Clifty Creek</v>
          </cell>
          <cell r="H9" t="str">
            <v>ILB</v>
          </cell>
          <cell r="L9" t="str">
            <v>Rockport</v>
          </cell>
          <cell r="M9">
            <v>0.72240000000000004</v>
          </cell>
          <cell r="N9">
            <v>1635.83</v>
          </cell>
        </row>
        <row r="10">
          <cell r="F10" t="str">
            <v>Cora RPSB</v>
          </cell>
          <cell r="G10" t="str">
            <v>Rockport</v>
          </cell>
          <cell r="H10" t="str">
            <v>PRB</v>
          </cell>
          <cell r="L10" t="str">
            <v>Flint Creek</v>
          </cell>
          <cell r="M10">
            <v>0.87809999999999999</v>
          </cell>
          <cell r="N10">
            <v>882.56</v>
          </cell>
        </row>
        <row r="11">
          <cell r="F11" t="str">
            <v>Dolet Hills</v>
          </cell>
          <cell r="G11" t="str">
            <v>Dolet Hills</v>
          </cell>
          <cell r="L11" t="str">
            <v>Turk</v>
          </cell>
          <cell r="M11">
            <v>0.92500000000000004</v>
          </cell>
          <cell r="N11">
            <v>421.86</v>
          </cell>
        </row>
        <row r="12">
          <cell r="F12" t="str">
            <v>Flint Creek</v>
          </cell>
          <cell r="G12" t="str">
            <v>Flint Creek</v>
          </cell>
          <cell r="H12" t="str">
            <v>PRB</v>
          </cell>
          <cell r="L12" t="str">
            <v>Welsh</v>
          </cell>
          <cell r="M12">
            <v>0</v>
          </cell>
          <cell r="N12">
            <v>0</v>
          </cell>
        </row>
        <row r="13">
          <cell r="F13" t="str">
            <v>Kyger Creek</v>
          </cell>
          <cell r="G13" t="str">
            <v>Kyger Creek</v>
          </cell>
          <cell r="H13" t="str">
            <v>NAPP</v>
          </cell>
          <cell r="L13" t="str">
            <v>Kyger Creek</v>
          </cell>
          <cell r="M13">
            <v>0.97799999999999998</v>
          </cell>
          <cell r="N13">
            <v>100.25</v>
          </cell>
        </row>
        <row r="14">
          <cell r="F14" t="str">
            <v>Mitchell High Sulfur</v>
          </cell>
          <cell r="G14" t="str">
            <v>Mitchell</v>
          </cell>
          <cell r="H14" t="str">
            <v>NAPP</v>
          </cell>
          <cell r="L14" t="str">
            <v>Clifty Creek</v>
          </cell>
          <cell r="M14">
            <v>0.98</v>
          </cell>
          <cell r="N14">
            <v>97.94</v>
          </cell>
        </row>
        <row r="15">
          <cell r="F15" t="str">
            <v>Mitchell Low Sulfur</v>
          </cell>
          <cell r="G15" t="str">
            <v>Mitchell</v>
          </cell>
          <cell r="H15" t="str">
            <v>CAPP</v>
          </cell>
        </row>
        <row r="16">
          <cell r="F16" t="str">
            <v>Mountaineer High Sulfur</v>
          </cell>
          <cell r="G16" t="str">
            <v>Mountaineer</v>
          </cell>
          <cell r="H16" t="str">
            <v>NAPP</v>
          </cell>
        </row>
        <row r="17">
          <cell r="F17" t="str">
            <v>Northeastern 3</v>
          </cell>
          <cell r="G17" t="str">
            <v>Northeastern</v>
          </cell>
          <cell r="H17" t="str">
            <v>PRB</v>
          </cell>
        </row>
        <row r="18">
          <cell r="F18" t="str">
            <v>Oklaunion</v>
          </cell>
          <cell r="G18" t="str">
            <v>Oklaunion</v>
          </cell>
          <cell r="H18" t="str">
            <v>PRB</v>
          </cell>
        </row>
        <row r="19">
          <cell r="F19" t="str">
            <v>Pirkey</v>
          </cell>
          <cell r="G19" t="str">
            <v>Pirkey</v>
          </cell>
        </row>
        <row r="20">
          <cell r="F20" t="str">
            <v>Rockport Bit</v>
          </cell>
          <cell r="G20" t="str">
            <v>Rockport</v>
          </cell>
          <cell r="H20" t="str">
            <v>CAPP</v>
          </cell>
        </row>
        <row r="21">
          <cell r="F21" t="str">
            <v>Rockport ILB</v>
          </cell>
          <cell r="G21" t="str">
            <v>Rockport</v>
          </cell>
          <cell r="H21" t="str">
            <v>ILB</v>
          </cell>
        </row>
        <row r="22">
          <cell r="F22" t="str">
            <v>Rockport Sub Bit</v>
          </cell>
          <cell r="G22" t="str">
            <v>Rockport</v>
          </cell>
          <cell r="H22" t="str">
            <v>PRB</v>
          </cell>
        </row>
        <row r="23">
          <cell r="F23" t="str">
            <v>Turk</v>
          </cell>
          <cell r="G23" t="str">
            <v>Turk</v>
          </cell>
          <cell r="H23" t="str">
            <v>PRB</v>
          </cell>
        </row>
        <row r="24">
          <cell r="F24" t="str">
            <v>Welsh</v>
          </cell>
          <cell r="G24" t="str">
            <v>Welsh</v>
          </cell>
          <cell r="H24" t="str">
            <v>PRB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3F6C-3B15-4257-B3F3-0C546FFBA5E9}">
  <sheetPr codeName="Sheet17">
    <tabColor theme="7" tint="0.59999389629810485"/>
    <pageSetUpPr fitToPage="1"/>
  </sheetPr>
  <dimension ref="B1:BQ50"/>
  <sheetViews>
    <sheetView tabSelected="1" view="pageBreakPreview" zoomScale="60" zoomScaleNormal="80" workbookViewId="0">
      <selection activeCell="D7" sqref="D7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35.42578125" style="1" customWidth="1"/>
    <col min="4" max="4" width="30.7109375" style="1" customWidth="1"/>
    <col min="5" max="5" width="10.5703125" style="1" customWidth="1"/>
    <col min="6" max="6" width="11.7109375" style="1" customWidth="1"/>
    <col min="7" max="7" width="16.28515625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34.28515625" style="1" customWidth="1"/>
    <col min="19" max="19" width="1.42578125" style="4" customWidth="1"/>
    <col min="20" max="20" width="9.140625" style="1" customWidth="1"/>
    <col min="21" max="16384" width="9.140625" style="1"/>
  </cols>
  <sheetData>
    <row r="1" spans="2:69" ht="26.25" x14ac:dyDescent="0.25"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6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6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6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69" ht="15.6" customHeight="1" x14ac:dyDescent="0.25">
      <c r="B5" s="16"/>
      <c r="C5" s="22" t="s">
        <v>8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133" t="s">
        <v>21</v>
      </c>
      <c r="S5" s="21"/>
    </row>
    <row r="6" spans="2:69" ht="15.75" x14ac:dyDescent="0.25">
      <c r="B6" s="16"/>
      <c r="C6" s="32">
        <v>2022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134"/>
      <c r="S6" s="21"/>
    </row>
    <row r="7" spans="2:6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10"/>
      <c r="Q7" s="110"/>
      <c r="R7" s="111"/>
      <c r="S7" s="41"/>
    </row>
    <row r="8" spans="2:69" x14ac:dyDescent="0.25">
      <c r="B8" s="16"/>
      <c r="C8" s="100"/>
      <c r="D8" s="101"/>
      <c r="E8" s="102"/>
      <c r="F8" s="102"/>
      <c r="G8" s="103"/>
      <c r="H8" s="104"/>
      <c r="I8" s="104"/>
      <c r="J8" s="105"/>
      <c r="K8" s="106"/>
      <c r="L8" s="107"/>
      <c r="M8" s="108"/>
      <c r="N8" s="108"/>
      <c r="O8" s="109"/>
      <c r="P8" s="110"/>
      <c r="Q8" s="110"/>
      <c r="R8" s="111"/>
      <c r="S8" s="41"/>
    </row>
    <row r="9" spans="2:69" x14ac:dyDescent="0.25">
      <c r="B9" s="16"/>
      <c r="C9" s="52" t="s">
        <v>25</v>
      </c>
      <c r="D9" s="53"/>
      <c r="E9" s="54"/>
      <c r="F9" s="54"/>
      <c r="G9" s="55">
        <v>201</v>
      </c>
      <c r="H9" s="56" t="s">
        <v>24</v>
      </c>
      <c r="I9" s="56" t="s">
        <v>26</v>
      </c>
      <c r="J9" s="57">
        <v>8.41</v>
      </c>
      <c r="K9" s="58">
        <v>12000</v>
      </c>
      <c r="L9" s="59">
        <v>1.6</v>
      </c>
      <c r="M9" s="60">
        <v>0.01</v>
      </c>
      <c r="N9" s="60">
        <v>0.13</v>
      </c>
      <c r="O9" s="61">
        <f>+((1-$E$15)*(L9*K9*$E$16)/1000000)+(($E$15*L9*K9*$E$17)/1000000)</f>
        <v>3.6676127807999999</v>
      </c>
      <c r="P9" s="62">
        <f>G9+J9+O9</f>
        <v>213.0776127808</v>
      </c>
      <c r="Q9" s="62">
        <f>P9/(K9/500)</f>
        <v>8.8782338658666671</v>
      </c>
      <c r="R9" s="63"/>
      <c r="S9" s="41"/>
    </row>
    <row r="10" spans="2:69" x14ac:dyDescent="0.25">
      <c r="B10" s="16"/>
      <c r="C10" s="42"/>
      <c r="E10" s="43"/>
      <c r="F10" s="43"/>
      <c r="G10" s="44"/>
      <c r="H10" s="45"/>
      <c r="I10" s="45"/>
      <c r="J10" s="46"/>
      <c r="K10" s="47"/>
      <c r="L10" s="48"/>
      <c r="M10" s="49"/>
      <c r="N10" s="49"/>
      <c r="P10" s="50"/>
      <c r="Q10" s="50"/>
      <c r="R10" s="51"/>
      <c r="S10" s="41"/>
    </row>
    <row r="11" spans="2:69" x14ac:dyDescent="0.25">
      <c r="B11" s="16"/>
      <c r="C11" s="42"/>
      <c r="E11" s="43"/>
      <c r="F11" s="43"/>
      <c r="G11" s="44"/>
      <c r="H11" s="45"/>
      <c r="I11" s="45"/>
      <c r="J11" s="46"/>
      <c r="K11" s="47"/>
      <c r="L11" s="48"/>
      <c r="M11" s="49"/>
      <c r="N11" s="49"/>
      <c r="P11" s="50"/>
      <c r="Q11" s="50"/>
      <c r="R11" s="51"/>
      <c r="S11" s="41"/>
    </row>
    <row r="12" spans="2:69" x14ac:dyDescent="0.25">
      <c r="B12" s="16"/>
      <c r="C12" s="42"/>
      <c r="E12" s="43"/>
      <c r="F12" s="43"/>
      <c r="G12" s="44"/>
      <c r="H12" s="45"/>
      <c r="I12" s="45"/>
      <c r="J12" s="46"/>
      <c r="K12" s="47"/>
      <c r="L12" s="48"/>
      <c r="M12" s="49"/>
      <c r="N12" s="49"/>
      <c r="P12" s="50"/>
      <c r="Q12" s="50"/>
      <c r="R12" s="51"/>
      <c r="S12" s="41"/>
    </row>
    <row r="13" spans="2:69" s="4" customFormat="1" ht="15.75" thickBot="1" x14ac:dyDescent="0.3">
      <c r="B13" s="16"/>
      <c r="C13" s="42"/>
      <c r="D13" s="1"/>
      <c r="E13" s="43"/>
      <c r="F13" s="43"/>
      <c r="G13" s="44"/>
      <c r="H13" s="45"/>
      <c r="I13" s="45"/>
      <c r="J13" s="64"/>
      <c r="K13" s="65"/>
      <c r="L13" s="65"/>
      <c r="M13" s="66"/>
      <c r="N13" s="66"/>
      <c r="O13" s="3"/>
      <c r="P13" s="50"/>
      <c r="Q13" s="67"/>
      <c r="R13" s="51"/>
      <c r="S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4" customFormat="1" ht="16.5" customHeight="1" x14ac:dyDescent="0.25">
      <c r="B14" s="16"/>
      <c r="C14" s="112" t="s">
        <v>42</v>
      </c>
      <c r="D14" s="113"/>
      <c r="E14" s="114"/>
      <c r="F14" s="1"/>
      <c r="G14" s="1"/>
      <c r="H14" s="45"/>
      <c r="I14" s="45"/>
      <c r="J14" s="64"/>
      <c r="K14" s="65"/>
      <c r="L14" s="65"/>
      <c r="M14" s="68"/>
      <c r="N14" s="68"/>
      <c r="O14" s="3"/>
      <c r="P14" s="50"/>
      <c r="Q14" s="67"/>
      <c r="R14" s="51"/>
      <c r="S14" s="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4" customFormat="1" ht="16.5" customHeight="1" x14ac:dyDescent="0.25">
      <c r="B15" s="16"/>
      <c r="C15" s="42" t="s">
        <v>27</v>
      </c>
      <c r="D15" s="1"/>
      <c r="E15" s="69">
        <v>0.9829</v>
      </c>
      <c r="F15" s="70"/>
      <c r="G15" s="1"/>
      <c r="H15" s="1"/>
      <c r="I15" s="1"/>
      <c r="J15" s="1"/>
      <c r="K15" s="43"/>
      <c r="L15" s="43"/>
      <c r="M15" s="68"/>
      <c r="N15" s="68"/>
      <c r="O15" s="64"/>
      <c r="P15" s="3"/>
      <c r="R15" s="51"/>
      <c r="S15" s="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4" customFormat="1" ht="18" x14ac:dyDescent="0.35">
      <c r="B16" s="16"/>
      <c r="C16" s="42" t="s">
        <v>28</v>
      </c>
      <c r="D16" s="1"/>
      <c r="E16" s="71">
        <v>2</v>
      </c>
      <c r="F16" s="72"/>
      <c r="G16" s="1"/>
      <c r="H16" s="1"/>
      <c r="I16" s="1"/>
      <c r="J16" s="1"/>
      <c r="K16" s="43"/>
      <c r="L16" s="43"/>
      <c r="M16" s="68"/>
      <c r="N16" s="68"/>
      <c r="O16" s="64"/>
      <c r="P16" s="3"/>
      <c r="R16" s="5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4" customFormat="1" ht="15.75" thickBot="1" x14ac:dyDescent="0.3">
      <c r="B17" s="16"/>
      <c r="C17" s="73" t="s">
        <v>29</v>
      </c>
      <c r="D17" s="74"/>
      <c r="E17" s="75">
        <v>194.31</v>
      </c>
      <c r="F17" s="72"/>
      <c r="G17" s="1"/>
      <c r="H17" s="1"/>
      <c r="I17" s="1"/>
      <c r="J17" s="1"/>
      <c r="K17" s="43"/>
      <c r="L17" s="43"/>
      <c r="M17" s="68"/>
      <c r="N17" s="68"/>
      <c r="O17" s="64"/>
      <c r="P17" s="3"/>
      <c r="R17" s="51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4" customFormat="1" ht="16.5" customHeight="1" x14ac:dyDescent="0.25">
      <c r="B18" s="16"/>
      <c r="C18" s="115" t="s">
        <v>30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4" customFormat="1" ht="15.75" thickBot="1" x14ac:dyDescent="0.3">
      <c r="B19" s="16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  <c r="S19" s="2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5.75" thickBot="1" x14ac:dyDescent="0.3">
      <c r="B20" s="76"/>
      <c r="C20" s="77"/>
      <c r="D20" s="77"/>
      <c r="E20" s="77"/>
      <c r="F20" s="77"/>
      <c r="G20" s="77"/>
      <c r="H20" s="78"/>
      <c r="I20" s="78"/>
      <c r="J20" s="77"/>
      <c r="K20" s="77"/>
      <c r="L20" s="77"/>
      <c r="M20" s="79"/>
      <c r="N20" s="79"/>
      <c r="O20" s="80"/>
      <c r="P20" s="80"/>
      <c r="Q20" s="81"/>
      <c r="R20" s="77"/>
      <c r="S20" s="8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6.5" customHeight="1" x14ac:dyDescent="0.25">
      <c r="C21" s="1"/>
      <c r="D21" s="1"/>
      <c r="E21" s="1"/>
      <c r="F21" s="1"/>
      <c r="G21" s="1"/>
      <c r="H21" s="83"/>
      <c r="I21" s="83"/>
      <c r="J21" s="1"/>
      <c r="K21" s="1"/>
      <c r="L21" s="1"/>
      <c r="M21" s="68"/>
      <c r="N21" s="68"/>
      <c r="O21" s="64"/>
      <c r="P21" s="64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ht="16.5" customHeight="1" x14ac:dyDescent="0.25">
      <c r="C22" s="1"/>
      <c r="D22" s="1"/>
      <c r="E22" s="1"/>
      <c r="F22" s="1"/>
      <c r="G22" s="1"/>
      <c r="H22" s="83"/>
      <c r="I22" s="83"/>
      <c r="J22" s="1"/>
      <c r="K22" s="1"/>
      <c r="L22" s="1"/>
      <c r="M22" s="68"/>
      <c r="N22" s="68"/>
      <c r="O22" s="64"/>
      <c r="P22" s="64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6.5" customHeight="1" x14ac:dyDescent="0.25">
      <c r="C23" s="84"/>
      <c r="D23" s="84"/>
      <c r="E23" s="85"/>
      <c r="F23" s="1"/>
      <c r="G23" s="1"/>
      <c r="H23" s="83"/>
      <c r="I23" s="83"/>
      <c r="J23" s="1"/>
      <c r="K23" s="1"/>
      <c r="L23" s="1"/>
      <c r="M23" s="68"/>
      <c r="N23" s="68"/>
      <c r="O23" s="64"/>
      <c r="P23" s="64"/>
      <c r="Q23" s="86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6.5" customHeight="1" x14ac:dyDescent="0.25">
      <c r="C24" s="1"/>
      <c r="D24" s="1"/>
      <c r="E24" s="1"/>
      <c r="F24" s="1"/>
      <c r="G24" s="1"/>
      <c r="H24" s="83"/>
      <c r="I24" s="83"/>
      <c r="J24" s="1"/>
      <c r="K24" s="1"/>
      <c r="L24" s="1"/>
      <c r="M24" s="68"/>
      <c r="N24" s="68"/>
      <c r="O24" s="64"/>
      <c r="P24" s="64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6.5" customHeight="1" x14ac:dyDescent="0.25">
      <c r="C25" s="1"/>
      <c r="D25" s="1"/>
      <c r="E25" s="1"/>
      <c r="F25" s="1"/>
      <c r="G25" s="1"/>
      <c r="H25" s="83"/>
      <c r="I25" s="83"/>
      <c r="J25" s="1"/>
      <c r="K25" s="1"/>
      <c r="L25" s="1"/>
      <c r="M25" s="68"/>
      <c r="N25" s="68"/>
      <c r="O25" s="64"/>
      <c r="P25" s="64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6.5" customHeight="1" x14ac:dyDescent="0.25">
      <c r="C26" s="1"/>
      <c r="D26" s="1"/>
      <c r="E26" s="1"/>
      <c r="F26" s="1"/>
      <c r="G26" s="1"/>
      <c r="H26" s="83"/>
      <c r="I26" s="83"/>
      <c r="J26" s="1"/>
      <c r="K26" s="1"/>
      <c r="L26" s="1"/>
      <c r="M26" s="68"/>
      <c r="N26" s="68"/>
      <c r="O26" s="64"/>
      <c r="P26" s="64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1"/>
      <c r="D27" s="1"/>
      <c r="E27" s="1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1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1"/>
      <c r="D29" s="1"/>
      <c r="E29" s="1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4" customFormat="1" ht="16.5" customHeight="1" x14ac:dyDescent="0.25">
      <c r="C42" s="1"/>
      <c r="D42" s="1"/>
      <c r="E42" s="1"/>
      <c r="F42" s="1"/>
      <c r="G42" s="1"/>
      <c r="H42" s="83"/>
      <c r="I42" s="83"/>
      <c r="J42" s="1"/>
      <c r="K42" s="1"/>
      <c r="L42" s="1"/>
      <c r="M42" s="68"/>
      <c r="N42" s="68"/>
      <c r="O42" s="64"/>
      <c r="P42" s="64"/>
      <c r="R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ht="16.5" customHeight="1" x14ac:dyDescent="0.25">
      <c r="H43" s="83"/>
      <c r="I43" s="83"/>
      <c r="M43" s="68"/>
      <c r="N43" s="68"/>
      <c r="O43" s="64"/>
      <c r="P43" s="64"/>
    </row>
    <row r="44" spans="2:69" ht="16.5" customHeight="1" x14ac:dyDescent="0.25">
      <c r="H44" s="83"/>
      <c r="I44" s="83"/>
      <c r="M44" s="68"/>
      <c r="N44" s="68"/>
      <c r="O44" s="64"/>
      <c r="P44" s="64"/>
    </row>
    <row r="45" spans="2:69" ht="16.5" customHeight="1" x14ac:dyDescent="0.25">
      <c r="H45" s="83"/>
      <c r="I45" s="83"/>
      <c r="M45" s="68"/>
      <c r="N45" s="68"/>
      <c r="O45" s="64"/>
      <c r="P45" s="64"/>
    </row>
    <row r="46" spans="2:69" x14ac:dyDescent="0.25">
      <c r="H46" s="83"/>
      <c r="I46" s="83"/>
      <c r="M46" s="68"/>
      <c r="N46" s="68"/>
      <c r="O46" s="64"/>
      <c r="P46" s="64"/>
    </row>
    <row r="47" spans="2:69" x14ac:dyDescent="0.25">
      <c r="H47" s="83"/>
      <c r="I47" s="83"/>
      <c r="M47" s="68"/>
      <c r="N47" s="68"/>
      <c r="O47" s="64"/>
      <c r="P47" s="64"/>
    </row>
    <row r="48" spans="2:69" s="4" customFormat="1" x14ac:dyDescent="0.25">
      <c r="B48" s="1"/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4" customFormat="1" x14ac:dyDescent="0.25">
      <c r="B49" s="1"/>
      <c r="C49" s="1"/>
      <c r="D49" s="1"/>
      <c r="E49" s="1"/>
      <c r="F49" s="1"/>
      <c r="G49" s="1"/>
      <c r="H49" s="83"/>
      <c r="I49" s="83"/>
      <c r="J49" s="1"/>
      <c r="K49" s="1"/>
      <c r="L49" s="1"/>
      <c r="M49" s="68"/>
      <c r="N49" s="68"/>
      <c r="O49" s="64"/>
      <c r="P49" s="64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4" customFormat="1" x14ac:dyDescent="0.25">
      <c r="B50" s="1"/>
      <c r="C50" s="1"/>
      <c r="D50" s="1"/>
      <c r="E50" s="1"/>
      <c r="F50" s="1"/>
      <c r="G50" s="1"/>
      <c r="H50" s="83"/>
      <c r="I50" s="83"/>
      <c r="J50" s="1"/>
      <c r="K50" s="1"/>
      <c r="L50" s="1"/>
      <c r="M50" s="68"/>
      <c r="N50" s="68"/>
      <c r="O50" s="64"/>
      <c r="P50" s="64"/>
      <c r="R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</sheetData>
  <mergeCells count="7">
    <mergeCell ref="C18:R19"/>
    <mergeCell ref="B1:R2"/>
    <mergeCell ref="E4:F4"/>
    <mergeCell ref="H4:J4"/>
    <mergeCell ref="K4:N4"/>
    <mergeCell ref="O4:Q4"/>
    <mergeCell ref="R5:R6"/>
  </mergeCells>
  <pageMargins left="0.7" right="0.7" top="0.75" bottom="0.75" header="0.3" footer="0.3"/>
  <pageSetup scale="44" orientation="landscape" r:id="rId1"/>
  <rowBreaks count="1" manualBreakCount="1">
    <brk id="22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B7622-B61C-4B54-A41E-EF0205360A8F}">
  <sheetPr codeName="Sheet15">
    <tabColor theme="7" tint="0.59999389629810485"/>
    <pageSetUpPr fitToPage="1"/>
  </sheetPr>
  <dimension ref="B1:BQ54"/>
  <sheetViews>
    <sheetView view="pageBreakPreview" zoomScale="60" zoomScaleNormal="80" workbookViewId="0">
      <selection activeCell="C12" sqref="C12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59.28515625" style="1" bestFit="1" customWidth="1"/>
    <col min="4" max="4" width="35.42578125" style="1" customWidth="1"/>
    <col min="5" max="5" width="10.5703125" style="1" customWidth="1"/>
    <col min="6" max="6" width="11.7109375" style="1" customWidth="1"/>
    <col min="7" max="7" width="15.140625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52.5703125" style="1" bestFit="1" customWidth="1"/>
    <col min="19" max="19" width="1.42578125" style="4" customWidth="1"/>
    <col min="20" max="20" width="9.140625" style="1" customWidth="1"/>
    <col min="21" max="16384" width="9.140625" style="1"/>
  </cols>
  <sheetData>
    <row r="1" spans="2:19" ht="26.25" x14ac:dyDescent="0.25">
      <c r="B1" s="121" t="s">
        <v>33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1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1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1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19" ht="15.6" customHeight="1" x14ac:dyDescent="0.25">
      <c r="B5" s="16"/>
      <c r="C5" s="22" t="s">
        <v>8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87" t="s">
        <v>21</v>
      </c>
      <c r="S5" s="21"/>
    </row>
    <row r="6" spans="2:19" ht="15.75" x14ac:dyDescent="0.25">
      <c r="B6" s="16"/>
      <c r="C6" s="32">
        <v>2024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88"/>
      <c r="S6" s="21"/>
    </row>
    <row r="7" spans="2:1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09"/>
      <c r="Q7" s="109"/>
      <c r="R7" s="111"/>
      <c r="S7" s="41"/>
    </row>
    <row r="8" spans="2:19" x14ac:dyDescent="0.25">
      <c r="B8" s="16"/>
      <c r="C8" s="100"/>
      <c r="D8" s="101"/>
      <c r="E8" s="102"/>
      <c r="F8" s="102"/>
      <c r="G8" s="103"/>
      <c r="H8" s="104"/>
      <c r="I8" s="104"/>
      <c r="J8" s="105"/>
      <c r="K8" s="106"/>
      <c r="L8" s="107"/>
      <c r="M8" s="108"/>
      <c r="N8" s="108"/>
      <c r="O8" s="109"/>
      <c r="P8" s="109"/>
      <c r="Q8" s="109"/>
      <c r="R8" s="111"/>
      <c r="S8" s="41"/>
    </row>
    <row r="9" spans="2:19" x14ac:dyDescent="0.25">
      <c r="B9" s="16"/>
      <c r="C9" s="52" t="s">
        <v>25</v>
      </c>
      <c r="D9" s="53"/>
      <c r="E9" s="54"/>
      <c r="F9" s="54"/>
      <c r="G9" s="55">
        <v>154</v>
      </c>
      <c r="H9" s="56" t="s">
        <v>24</v>
      </c>
      <c r="I9" s="56" t="s">
        <v>26</v>
      </c>
      <c r="J9" s="57">
        <v>9.1</v>
      </c>
      <c r="K9" s="58">
        <v>12000</v>
      </c>
      <c r="L9" s="59">
        <v>1.6</v>
      </c>
      <c r="M9" s="60">
        <v>0.01</v>
      </c>
      <c r="N9" s="60">
        <v>0.13</v>
      </c>
      <c r="O9" s="61">
        <f>+((1-$E$19)*(L9*K9*$E$20)/1000000)+(($E$19*L9*K9*$E$21)/1000000)</f>
        <v>3.6676127807999999</v>
      </c>
      <c r="P9" s="62">
        <f t="shared" ref="P9" si="0">G9+J9+O9</f>
        <v>166.76761278079999</v>
      </c>
      <c r="Q9" s="62">
        <f t="shared" ref="Q9" si="1">P9/(K9/500)</f>
        <v>6.9486505325333328</v>
      </c>
      <c r="R9" s="63"/>
      <c r="S9" s="41"/>
    </row>
    <row r="10" spans="2:19" x14ac:dyDescent="0.25">
      <c r="B10" s="16"/>
      <c r="C10" s="100"/>
      <c r="D10" s="101"/>
      <c r="E10" s="102"/>
      <c r="F10" s="102"/>
      <c r="G10" s="103"/>
      <c r="H10" s="104"/>
      <c r="I10" s="104"/>
      <c r="J10" s="105"/>
      <c r="K10" s="106"/>
      <c r="L10" s="107"/>
      <c r="M10" s="108"/>
      <c r="N10" s="108"/>
      <c r="O10" s="109"/>
      <c r="P10" s="110"/>
      <c r="Q10" s="110"/>
      <c r="R10" s="111"/>
      <c r="S10" s="41"/>
    </row>
    <row r="11" spans="2:19" x14ac:dyDescent="0.25">
      <c r="B11" s="16"/>
      <c r="C11" s="100"/>
      <c r="D11" s="101"/>
      <c r="E11" s="102"/>
      <c r="F11" s="102"/>
      <c r="G11" s="103"/>
      <c r="H11" s="104"/>
      <c r="I11" s="104"/>
      <c r="J11" s="105"/>
      <c r="K11" s="106"/>
      <c r="L11" s="107"/>
      <c r="M11" s="108"/>
      <c r="N11" s="108"/>
      <c r="O11" s="109"/>
      <c r="P11" s="110"/>
      <c r="Q11" s="110"/>
      <c r="R11" s="111"/>
      <c r="S11" s="41"/>
    </row>
    <row r="12" spans="2:19" x14ac:dyDescent="0.25">
      <c r="B12" s="16"/>
      <c r="C12" s="100"/>
      <c r="D12" s="101"/>
      <c r="E12" s="102"/>
      <c r="F12" s="102"/>
      <c r="G12" s="103"/>
      <c r="H12" s="104"/>
      <c r="I12" s="104"/>
      <c r="J12" s="105"/>
      <c r="K12" s="106"/>
      <c r="L12" s="107"/>
      <c r="M12" s="108"/>
      <c r="N12" s="108"/>
      <c r="O12" s="109"/>
      <c r="P12" s="110"/>
      <c r="Q12" s="110"/>
      <c r="R12" s="111"/>
      <c r="S12" s="41"/>
    </row>
    <row r="13" spans="2:19" x14ac:dyDescent="0.25">
      <c r="B13" s="16"/>
      <c r="C13" s="100"/>
      <c r="D13" s="101"/>
      <c r="E13" s="102"/>
      <c r="F13" s="102"/>
      <c r="G13" s="103"/>
      <c r="H13" s="104"/>
      <c r="I13" s="104"/>
      <c r="J13" s="105"/>
      <c r="K13" s="106"/>
      <c r="L13" s="107"/>
      <c r="M13" s="108"/>
      <c r="N13" s="108"/>
      <c r="O13" s="109"/>
      <c r="P13" s="110"/>
      <c r="Q13" s="110"/>
      <c r="R13" s="111"/>
      <c r="S13" s="41"/>
    </row>
    <row r="14" spans="2:19" x14ac:dyDescent="0.25">
      <c r="B14" s="16"/>
      <c r="C14" s="100"/>
      <c r="D14" s="101"/>
      <c r="E14" s="102"/>
      <c r="F14" s="102"/>
      <c r="G14" s="103"/>
      <c r="H14" s="104"/>
      <c r="I14" s="104"/>
      <c r="J14" s="105"/>
      <c r="K14" s="106"/>
      <c r="L14" s="107"/>
      <c r="M14" s="108"/>
      <c r="N14" s="108"/>
      <c r="O14" s="109"/>
      <c r="P14" s="110"/>
      <c r="Q14" s="110"/>
      <c r="R14" s="111"/>
      <c r="S14" s="41"/>
    </row>
    <row r="15" spans="2:19" x14ac:dyDescent="0.25">
      <c r="B15" s="16"/>
      <c r="C15" s="42"/>
      <c r="E15" s="43"/>
      <c r="F15" s="43"/>
      <c r="G15" s="44"/>
      <c r="H15" s="45"/>
      <c r="I15" s="45"/>
      <c r="J15" s="46"/>
      <c r="K15" s="47"/>
      <c r="L15" s="48"/>
      <c r="M15" s="49"/>
      <c r="N15" s="49"/>
      <c r="P15" s="50"/>
      <c r="Q15" s="50"/>
      <c r="R15" s="51"/>
      <c r="S15" s="41"/>
    </row>
    <row r="16" spans="2:19" x14ac:dyDescent="0.25">
      <c r="B16" s="16"/>
      <c r="C16" s="42"/>
      <c r="E16" s="43"/>
      <c r="F16" s="43"/>
      <c r="G16" s="44"/>
      <c r="H16" s="45"/>
      <c r="I16" s="45"/>
      <c r="J16" s="46"/>
      <c r="K16" s="47"/>
      <c r="L16" s="48"/>
      <c r="M16" s="49"/>
      <c r="N16" s="49"/>
      <c r="P16" s="50"/>
      <c r="Q16" s="50"/>
      <c r="R16" s="51"/>
      <c r="S16" s="41"/>
    </row>
    <row r="17" spans="2:69" s="4" customFormat="1" ht="15.75" thickBot="1" x14ac:dyDescent="0.3">
      <c r="B17" s="16"/>
      <c r="C17" s="42"/>
      <c r="D17" s="1"/>
      <c r="E17" s="43"/>
      <c r="F17" s="43"/>
      <c r="G17" s="44"/>
      <c r="H17" s="45"/>
      <c r="I17" s="45"/>
      <c r="J17" s="64"/>
      <c r="K17" s="65"/>
      <c r="L17" s="65"/>
      <c r="M17" s="66"/>
      <c r="N17" s="66"/>
      <c r="O17" s="3"/>
      <c r="P17" s="50"/>
      <c r="Q17" s="67"/>
      <c r="R17" s="51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4" customFormat="1" ht="16.5" customHeight="1" x14ac:dyDescent="0.25">
      <c r="B18" s="16"/>
      <c r="C18" s="112" t="s">
        <v>42</v>
      </c>
      <c r="D18" s="113"/>
      <c r="E18" s="114"/>
      <c r="F18" s="1"/>
      <c r="G18" s="1"/>
      <c r="H18" s="45"/>
      <c r="I18" s="45"/>
      <c r="J18" s="64"/>
      <c r="K18" s="65"/>
      <c r="L18" s="65"/>
      <c r="M18" s="68"/>
      <c r="N18" s="68"/>
      <c r="O18" s="3"/>
      <c r="P18" s="50"/>
      <c r="Q18" s="67"/>
      <c r="R18" s="51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4" customFormat="1" ht="16.5" customHeight="1" x14ac:dyDescent="0.25">
      <c r="B19" s="16"/>
      <c r="C19" s="42" t="s">
        <v>27</v>
      </c>
      <c r="D19" s="1"/>
      <c r="E19" s="69">
        <v>0.9829</v>
      </c>
      <c r="F19" s="70"/>
      <c r="G19" s="1"/>
      <c r="H19" s="1">
        <f>150*160</f>
        <v>24000</v>
      </c>
      <c r="I19" s="1"/>
      <c r="J19" s="1"/>
      <c r="K19" s="43"/>
      <c r="L19" s="43"/>
      <c r="M19" s="68"/>
      <c r="N19" s="68"/>
      <c r="O19" s="64"/>
      <c r="P19" s="3"/>
      <c r="R19" s="51"/>
      <c r="S19" s="2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8" x14ac:dyDescent="0.35">
      <c r="B20" s="16"/>
      <c r="C20" s="42" t="s">
        <v>28</v>
      </c>
      <c r="D20" s="1"/>
      <c r="E20" s="71">
        <v>2</v>
      </c>
      <c r="F20" s="72"/>
      <c r="G20" s="1"/>
      <c r="H20" s="1">
        <f>40*150</f>
        <v>6000</v>
      </c>
      <c r="I20" s="1"/>
      <c r="J20" s="1"/>
      <c r="K20" s="43"/>
      <c r="L20" s="43"/>
      <c r="M20" s="68"/>
      <c r="N20" s="68"/>
      <c r="O20" s="64"/>
      <c r="P20" s="3"/>
      <c r="R20" s="51"/>
      <c r="S20" s="2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5.75" thickBot="1" x14ac:dyDescent="0.3">
      <c r="B21" s="16"/>
      <c r="C21" s="73" t="s">
        <v>29</v>
      </c>
      <c r="D21" s="74"/>
      <c r="E21" s="75">
        <v>194.31</v>
      </c>
      <c r="F21" s="72"/>
      <c r="G21" s="1"/>
      <c r="H21" s="1">
        <f>H20+H19</f>
        <v>30000</v>
      </c>
      <c r="I21" s="1">
        <f>H21/190</f>
        <v>157.89473684210526</v>
      </c>
      <c r="J21" s="1"/>
      <c r="K21" s="43"/>
      <c r="L21" s="43"/>
      <c r="M21" s="68"/>
      <c r="N21" s="68"/>
      <c r="O21" s="64"/>
      <c r="P21" s="3"/>
      <c r="R21" s="51"/>
      <c r="S21" s="2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ht="16.5" customHeight="1" x14ac:dyDescent="0.25">
      <c r="B22" s="16"/>
      <c r="C22" s="115" t="s">
        <v>32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2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5.75" thickBot="1" x14ac:dyDescent="0.3">
      <c r="B23" s="16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20"/>
      <c r="S23" s="2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5.75" thickBot="1" x14ac:dyDescent="0.3">
      <c r="B24" s="76"/>
      <c r="C24" s="77"/>
      <c r="D24" s="77"/>
      <c r="E24" s="77"/>
      <c r="F24" s="77"/>
      <c r="G24" s="77"/>
      <c r="H24" s="78"/>
      <c r="I24" s="78"/>
      <c r="J24" s="77"/>
      <c r="K24" s="77"/>
      <c r="L24" s="77"/>
      <c r="M24" s="79"/>
      <c r="N24" s="79"/>
      <c r="O24" s="80"/>
      <c r="P24" s="80"/>
      <c r="Q24" s="81"/>
      <c r="R24" s="77"/>
      <c r="S24" s="8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6.5" customHeight="1" x14ac:dyDescent="0.25">
      <c r="C25" s="1"/>
      <c r="D25" s="1"/>
      <c r="E25" s="1"/>
      <c r="F25" s="1"/>
      <c r="G25" s="1"/>
      <c r="H25" s="83"/>
      <c r="I25" s="83"/>
      <c r="J25" s="1"/>
      <c r="K25" s="1"/>
      <c r="L25" s="1"/>
      <c r="M25" s="68"/>
      <c r="N25" s="68"/>
      <c r="O25" s="64"/>
      <c r="P25" s="64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6.5" customHeight="1" x14ac:dyDescent="0.25">
      <c r="C26" s="1"/>
      <c r="D26" s="1"/>
      <c r="E26" s="43"/>
      <c r="F26" s="1"/>
      <c r="G26" s="1"/>
      <c r="H26" s="83"/>
      <c r="I26" s="83"/>
      <c r="J26" s="1"/>
      <c r="K26" s="1"/>
      <c r="L26" s="1"/>
      <c r="M26" s="68"/>
      <c r="N26" s="68"/>
      <c r="O26" s="64"/>
      <c r="P26" s="64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84"/>
      <c r="D27" s="84"/>
      <c r="E27" s="85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Q27" s="86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1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1"/>
      <c r="D29" s="1"/>
      <c r="E29" s="1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4" customFormat="1" ht="16.5" customHeight="1" x14ac:dyDescent="0.25">
      <c r="C42" s="1"/>
      <c r="D42" s="1"/>
      <c r="E42" s="1"/>
      <c r="F42" s="1"/>
      <c r="G42" s="1"/>
      <c r="H42" s="83"/>
      <c r="I42" s="83"/>
      <c r="J42" s="1"/>
      <c r="K42" s="1"/>
      <c r="L42" s="1"/>
      <c r="M42" s="68"/>
      <c r="N42" s="68"/>
      <c r="O42" s="64"/>
      <c r="P42" s="64"/>
      <c r="R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4" customFormat="1" ht="16.5" customHeight="1" x14ac:dyDescent="0.25">
      <c r="C43" s="1"/>
      <c r="D43" s="1"/>
      <c r="E43" s="1"/>
      <c r="F43" s="1"/>
      <c r="G43" s="1"/>
      <c r="H43" s="83"/>
      <c r="I43" s="83"/>
      <c r="J43" s="1"/>
      <c r="K43" s="1"/>
      <c r="L43" s="1"/>
      <c r="M43" s="68"/>
      <c r="N43" s="68"/>
      <c r="O43" s="64"/>
      <c r="P43" s="64"/>
      <c r="R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4" customFormat="1" ht="16.5" customHeight="1" x14ac:dyDescent="0.25">
      <c r="C44" s="1"/>
      <c r="D44" s="1"/>
      <c r="E44" s="1"/>
      <c r="F44" s="1"/>
      <c r="G44" s="1"/>
      <c r="H44" s="83"/>
      <c r="I44" s="83"/>
      <c r="J44" s="1"/>
      <c r="K44" s="1"/>
      <c r="L44" s="1"/>
      <c r="M44" s="68"/>
      <c r="N44" s="68"/>
      <c r="O44" s="64"/>
      <c r="P44" s="64"/>
      <c r="R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4" customFormat="1" ht="16.5" customHeight="1" x14ac:dyDescent="0.25">
      <c r="C45" s="1"/>
      <c r="D45" s="1"/>
      <c r="E45" s="1"/>
      <c r="F45" s="1"/>
      <c r="G45" s="1"/>
      <c r="H45" s="83"/>
      <c r="I45" s="83"/>
      <c r="J45" s="1"/>
      <c r="K45" s="1"/>
      <c r="L45" s="1"/>
      <c r="M45" s="68"/>
      <c r="N45" s="68"/>
      <c r="O45" s="64"/>
      <c r="P45" s="64"/>
      <c r="R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4" customFormat="1" ht="16.5" customHeight="1" x14ac:dyDescent="0.25">
      <c r="C46" s="1"/>
      <c r="D46" s="1"/>
      <c r="E46" s="1"/>
      <c r="F46" s="1"/>
      <c r="G46" s="1"/>
      <c r="H46" s="83"/>
      <c r="I46" s="83"/>
      <c r="J46" s="1"/>
      <c r="K46" s="1"/>
      <c r="L46" s="1"/>
      <c r="M46" s="68"/>
      <c r="N46" s="68"/>
      <c r="O46" s="64"/>
      <c r="P46" s="64"/>
      <c r="R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ht="16.5" customHeight="1" x14ac:dyDescent="0.25">
      <c r="H47" s="83"/>
      <c r="I47" s="83"/>
      <c r="M47" s="68"/>
      <c r="N47" s="68"/>
      <c r="O47" s="64"/>
      <c r="P47" s="64"/>
    </row>
    <row r="48" spans="2:69" s="4" customFormat="1" ht="16.5" customHeight="1" x14ac:dyDescent="0.25">
      <c r="B48" s="1"/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4" customFormat="1" ht="16.5" customHeight="1" x14ac:dyDescent="0.25">
      <c r="B49" s="1"/>
      <c r="C49" s="1"/>
      <c r="D49" s="1"/>
      <c r="E49" s="1"/>
      <c r="F49" s="1"/>
      <c r="G49" s="1"/>
      <c r="H49" s="83"/>
      <c r="I49" s="83"/>
      <c r="J49" s="1"/>
      <c r="K49" s="1"/>
      <c r="L49" s="1"/>
      <c r="M49" s="68"/>
      <c r="N49" s="68"/>
      <c r="O49" s="64"/>
      <c r="P49" s="64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4" customFormat="1" x14ac:dyDescent="0.25">
      <c r="B50" s="1"/>
      <c r="C50" s="1"/>
      <c r="D50" s="1"/>
      <c r="E50" s="1"/>
      <c r="F50" s="1"/>
      <c r="G50" s="1"/>
      <c r="H50" s="83"/>
      <c r="I50" s="83"/>
      <c r="J50" s="1"/>
      <c r="K50" s="1"/>
      <c r="L50" s="1"/>
      <c r="M50" s="68"/>
      <c r="N50" s="68"/>
      <c r="O50" s="64"/>
      <c r="P50" s="64"/>
      <c r="R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4" customFormat="1" x14ac:dyDescent="0.25">
      <c r="B51" s="1"/>
      <c r="C51" s="1"/>
      <c r="D51" s="1"/>
      <c r="E51" s="1"/>
      <c r="F51" s="1"/>
      <c r="G51" s="1"/>
      <c r="H51" s="83"/>
      <c r="I51" s="83"/>
      <c r="J51" s="1"/>
      <c r="K51" s="1"/>
      <c r="L51" s="1"/>
      <c r="M51" s="68"/>
      <c r="N51" s="68"/>
      <c r="O51" s="64"/>
      <c r="P51" s="64"/>
      <c r="R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4" customFormat="1" x14ac:dyDescent="0.25">
      <c r="B52" s="1"/>
      <c r="C52" s="1"/>
      <c r="D52" s="1"/>
      <c r="E52" s="1"/>
      <c r="F52" s="1"/>
      <c r="G52" s="1"/>
      <c r="H52" s="83"/>
      <c r="I52" s="83"/>
      <c r="J52" s="1"/>
      <c r="K52" s="1"/>
      <c r="L52" s="1"/>
      <c r="M52" s="68"/>
      <c r="N52" s="68"/>
      <c r="O52" s="64"/>
      <c r="P52" s="64"/>
      <c r="R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4" customFormat="1" x14ac:dyDescent="0.25">
      <c r="B53" s="1"/>
      <c r="C53" s="1"/>
      <c r="D53" s="1"/>
      <c r="E53" s="1"/>
      <c r="F53" s="1"/>
      <c r="G53" s="1"/>
      <c r="H53" s="83"/>
      <c r="I53" s="83"/>
      <c r="J53" s="1"/>
      <c r="K53" s="1"/>
      <c r="L53" s="1"/>
      <c r="M53" s="68"/>
      <c r="N53" s="68"/>
      <c r="O53" s="64"/>
      <c r="P53" s="64"/>
      <c r="R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4" customFormat="1" x14ac:dyDescent="0.25">
      <c r="B54" s="1"/>
      <c r="C54" s="1"/>
      <c r="D54" s="1"/>
      <c r="E54" s="1"/>
      <c r="F54" s="1"/>
      <c r="G54" s="1"/>
      <c r="H54" s="83"/>
      <c r="I54" s="83"/>
      <c r="J54" s="1"/>
      <c r="K54" s="1"/>
      <c r="L54" s="1"/>
      <c r="M54" s="68"/>
      <c r="N54" s="68"/>
      <c r="O54" s="64"/>
      <c r="P54" s="64"/>
      <c r="R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</sheetData>
  <mergeCells count="6">
    <mergeCell ref="C22:R23"/>
    <mergeCell ref="B1:R2"/>
    <mergeCell ref="E4:F4"/>
    <mergeCell ref="H4:J4"/>
    <mergeCell ref="K4:N4"/>
    <mergeCell ref="O4:Q4"/>
  </mergeCells>
  <pageMargins left="0.7" right="0.7" top="0.75" bottom="0.75" header="0.3" footer="0.3"/>
  <pageSetup scale="38" orientation="landscape" r:id="rId1"/>
  <rowBreaks count="1" manualBreakCount="1">
    <brk id="25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E61B-12BB-4B32-A5DC-890EE6D2EC2F}">
  <sheetPr codeName="Sheet16">
    <tabColor theme="7" tint="0.59999389629810485"/>
    <pageSetUpPr fitToPage="1"/>
  </sheetPr>
  <dimension ref="B1:BQ56"/>
  <sheetViews>
    <sheetView view="pageBreakPreview" zoomScale="60" zoomScaleNormal="80" workbookViewId="0">
      <selection activeCell="C20" sqref="C20:E20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50.28515625" style="1" customWidth="1"/>
    <col min="4" max="4" width="32.28515625" style="1" customWidth="1"/>
    <col min="5" max="5" width="10.5703125" style="1" customWidth="1"/>
    <col min="6" max="6" width="11.7109375" style="1" customWidth="1"/>
    <col min="7" max="7" width="14.7109375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63.7109375" style="1" bestFit="1" customWidth="1"/>
    <col min="19" max="19" width="1.42578125" style="4" customWidth="1"/>
    <col min="20" max="20" width="9.140625" style="1" customWidth="1"/>
    <col min="21" max="16384" width="9.140625" style="1"/>
  </cols>
  <sheetData>
    <row r="1" spans="2:19" ht="26.25" x14ac:dyDescent="0.25">
      <c r="B1" s="121" t="s">
        <v>31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1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1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1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19" ht="15.6" customHeight="1" x14ac:dyDescent="0.25">
      <c r="B5" s="16"/>
      <c r="C5" s="22" t="s">
        <v>8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87" t="s">
        <v>21</v>
      </c>
      <c r="S5" s="21"/>
    </row>
    <row r="6" spans="2:19" ht="15.75" x14ac:dyDescent="0.25">
      <c r="B6" s="16"/>
      <c r="C6" s="32">
        <v>2023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88"/>
      <c r="S6" s="21"/>
    </row>
    <row r="7" spans="2:1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09"/>
      <c r="Q7" s="109"/>
      <c r="R7" s="111"/>
      <c r="S7" s="41"/>
    </row>
    <row r="8" spans="2:19" x14ac:dyDescent="0.25">
      <c r="B8" s="16"/>
      <c r="C8" s="100"/>
      <c r="D8" s="101"/>
      <c r="E8" s="102"/>
      <c r="F8" s="102"/>
      <c r="G8" s="103"/>
      <c r="H8" s="104"/>
      <c r="I8" s="104"/>
      <c r="J8" s="105"/>
      <c r="K8" s="106"/>
      <c r="L8" s="107"/>
      <c r="M8" s="108"/>
      <c r="N8" s="108"/>
      <c r="O8" s="109"/>
      <c r="P8" s="109"/>
      <c r="Q8" s="109"/>
      <c r="R8" s="111"/>
      <c r="S8" s="41"/>
    </row>
    <row r="9" spans="2:19" x14ac:dyDescent="0.25">
      <c r="B9" s="16"/>
      <c r="C9" s="100"/>
      <c r="D9" s="101"/>
      <c r="E9" s="102"/>
      <c r="F9" s="102"/>
      <c r="G9" s="103"/>
      <c r="H9" s="104"/>
      <c r="I9" s="104"/>
      <c r="J9" s="105"/>
      <c r="K9" s="106"/>
      <c r="L9" s="107"/>
      <c r="M9" s="108"/>
      <c r="N9" s="108"/>
      <c r="O9" s="109"/>
      <c r="P9" s="109"/>
      <c r="Q9" s="109"/>
      <c r="R9" s="111"/>
      <c r="S9" s="41"/>
    </row>
    <row r="10" spans="2:19" x14ac:dyDescent="0.25">
      <c r="B10" s="16"/>
      <c r="C10" s="100"/>
      <c r="D10" s="101"/>
      <c r="E10" s="102"/>
      <c r="F10" s="102"/>
      <c r="G10" s="103"/>
      <c r="H10" s="104"/>
      <c r="I10" s="104"/>
      <c r="J10" s="105"/>
      <c r="K10" s="106"/>
      <c r="L10" s="107"/>
      <c r="M10" s="108"/>
      <c r="N10" s="108"/>
      <c r="O10" s="109"/>
      <c r="P10" s="109"/>
      <c r="Q10" s="109"/>
      <c r="R10" s="111"/>
      <c r="S10" s="41"/>
    </row>
    <row r="11" spans="2:19" x14ac:dyDescent="0.25">
      <c r="B11" s="16"/>
      <c r="C11" s="100"/>
      <c r="D11" s="101"/>
      <c r="E11" s="102"/>
      <c r="F11" s="102"/>
      <c r="G11" s="103"/>
      <c r="H11" s="104"/>
      <c r="I11" s="104"/>
      <c r="J11" s="105"/>
      <c r="K11" s="106"/>
      <c r="L11" s="107"/>
      <c r="M11" s="108"/>
      <c r="N11" s="108"/>
      <c r="O11" s="109"/>
      <c r="P11" s="109"/>
      <c r="Q11" s="109"/>
      <c r="R11" s="111"/>
      <c r="S11" s="41"/>
    </row>
    <row r="12" spans="2:19" x14ac:dyDescent="0.25">
      <c r="B12" s="16"/>
      <c r="C12" s="52" t="s">
        <v>25</v>
      </c>
      <c r="D12" s="53"/>
      <c r="E12" s="54"/>
      <c r="F12" s="54"/>
      <c r="G12" s="55">
        <v>174</v>
      </c>
      <c r="H12" s="56" t="s">
        <v>24</v>
      </c>
      <c r="I12" s="56" t="s">
        <v>26</v>
      </c>
      <c r="J12" s="57">
        <v>8.75</v>
      </c>
      <c r="K12" s="58">
        <v>12000</v>
      </c>
      <c r="L12" s="59">
        <v>1.6</v>
      </c>
      <c r="M12" s="60">
        <v>0.01</v>
      </c>
      <c r="N12" s="60">
        <v>0.13</v>
      </c>
      <c r="O12" s="61">
        <f>+((1-$E$21)*(L12*K12*$E$22)/1000000)+(($E$21*L12*K12*$E$23)/1000000)</f>
        <v>3.6676127807999999</v>
      </c>
      <c r="P12" s="62">
        <f t="shared" ref="P12" si="0">G12+J12+O12</f>
        <v>186.4176127808</v>
      </c>
      <c r="Q12" s="62">
        <f t="shared" ref="Q12" si="1">P12/(K12/500)</f>
        <v>7.7674005325333333</v>
      </c>
      <c r="R12" s="63"/>
      <c r="S12" s="41"/>
    </row>
    <row r="13" spans="2:19" x14ac:dyDescent="0.25">
      <c r="B13" s="16"/>
      <c r="C13" s="100"/>
      <c r="D13" s="101"/>
      <c r="E13" s="102"/>
      <c r="F13" s="102"/>
      <c r="G13" s="103"/>
      <c r="H13" s="104"/>
      <c r="I13" s="104"/>
      <c r="J13" s="105"/>
      <c r="K13" s="106"/>
      <c r="L13" s="107"/>
      <c r="M13" s="108"/>
      <c r="N13" s="108"/>
      <c r="O13" s="109"/>
      <c r="P13" s="109"/>
      <c r="Q13" s="109"/>
      <c r="R13" s="111"/>
      <c r="S13" s="41"/>
    </row>
    <row r="14" spans="2:19" x14ac:dyDescent="0.25">
      <c r="B14" s="16"/>
      <c r="C14" s="100"/>
      <c r="D14" s="101"/>
      <c r="E14" s="102"/>
      <c r="F14" s="102"/>
      <c r="G14" s="103"/>
      <c r="H14" s="104"/>
      <c r="I14" s="104"/>
      <c r="J14" s="105"/>
      <c r="K14" s="106"/>
      <c r="L14" s="107"/>
      <c r="M14" s="108"/>
      <c r="N14" s="108"/>
      <c r="O14" s="109"/>
      <c r="P14" s="109"/>
      <c r="Q14" s="109"/>
      <c r="R14" s="111"/>
      <c r="S14" s="41"/>
    </row>
    <row r="15" spans="2:19" x14ac:dyDescent="0.25">
      <c r="B15" s="16"/>
      <c r="C15" s="100"/>
      <c r="D15" s="101"/>
      <c r="E15" s="102"/>
      <c r="F15" s="102"/>
      <c r="G15" s="103"/>
      <c r="H15" s="104"/>
      <c r="I15" s="104"/>
      <c r="J15" s="105"/>
      <c r="K15" s="106"/>
      <c r="L15" s="107"/>
      <c r="M15" s="108"/>
      <c r="N15" s="108"/>
      <c r="O15" s="109"/>
      <c r="P15" s="109"/>
      <c r="Q15" s="109"/>
      <c r="R15" s="111"/>
      <c r="S15" s="41"/>
    </row>
    <row r="16" spans="2:19" x14ac:dyDescent="0.25">
      <c r="B16" s="16"/>
      <c r="C16" s="100"/>
      <c r="D16" s="101"/>
      <c r="E16" s="102"/>
      <c r="F16" s="102"/>
      <c r="G16" s="103"/>
      <c r="H16" s="104"/>
      <c r="I16" s="104"/>
      <c r="J16" s="105"/>
      <c r="K16" s="106"/>
      <c r="L16" s="107"/>
      <c r="M16" s="108"/>
      <c r="N16" s="108"/>
      <c r="O16" s="109"/>
      <c r="P16" s="109"/>
      <c r="Q16" s="109"/>
      <c r="R16" s="111"/>
      <c r="S16" s="41"/>
    </row>
    <row r="17" spans="2:69" x14ac:dyDescent="0.25">
      <c r="B17" s="16"/>
      <c r="C17" s="42"/>
      <c r="E17" s="43"/>
      <c r="F17" s="43"/>
      <c r="G17" s="44"/>
      <c r="H17" s="45"/>
      <c r="I17" s="45"/>
      <c r="J17" s="46"/>
      <c r="K17" s="47"/>
      <c r="L17" s="48"/>
      <c r="M17" s="49"/>
      <c r="N17" s="49"/>
      <c r="P17" s="50"/>
      <c r="Q17" s="50"/>
      <c r="R17" s="51"/>
      <c r="S17" s="41"/>
    </row>
    <row r="18" spans="2:69" x14ac:dyDescent="0.25">
      <c r="B18" s="16"/>
      <c r="C18" s="42"/>
      <c r="E18" s="43"/>
      <c r="F18" s="43"/>
      <c r="G18" s="44"/>
      <c r="H18" s="45"/>
      <c r="I18" s="45"/>
      <c r="J18" s="46"/>
      <c r="K18" s="47"/>
      <c r="L18" s="48"/>
      <c r="M18" s="49"/>
      <c r="N18" s="49"/>
      <c r="P18" s="50"/>
      <c r="Q18" s="50"/>
      <c r="R18" s="51"/>
      <c r="S18" s="41"/>
    </row>
    <row r="19" spans="2:69" s="4" customFormat="1" ht="15.75" thickBot="1" x14ac:dyDescent="0.3">
      <c r="B19" s="16"/>
      <c r="C19" s="42"/>
      <c r="D19" s="1"/>
      <c r="E19" s="43"/>
      <c r="F19" s="43"/>
      <c r="G19" s="44"/>
      <c r="H19" s="45"/>
      <c r="I19" s="45"/>
      <c r="J19" s="64"/>
      <c r="K19" s="65"/>
      <c r="L19" s="65"/>
      <c r="M19" s="66"/>
      <c r="N19" s="66"/>
      <c r="O19" s="3"/>
      <c r="P19" s="50"/>
      <c r="Q19" s="67"/>
      <c r="R19" s="51"/>
      <c r="S19" s="2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6.5" customHeight="1" x14ac:dyDescent="0.25">
      <c r="B20" s="16"/>
      <c r="C20" s="112" t="s">
        <v>42</v>
      </c>
      <c r="D20" s="113"/>
      <c r="E20" s="114"/>
      <c r="F20" s="1"/>
      <c r="G20" s="1"/>
      <c r="H20" s="45"/>
      <c r="I20" s="45"/>
      <c r="J20" s="64"/>
      <c r="K20" s="65"/>
      <c r="L20" s="65"/>
      <c r="M20" s="68"/>
      <c r="N20" s="68"/>
      <c r="O20" s="3"/>
      <c r="P20" s="50"/>
      <c r="Q20" s="67"/>
      <c r="R20" s="51"/>
      <c r="S20" s="2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6.5" customHeight="1" x14ac:dyDescent="0.25">
      <c r="B21" s="16"/>
      <c r="C21" s="42" t="s">
        <v>27</v>
      </c>
      <c r="D21" s="1"/>
      <c r="E21" s="69">
        <v>0.9829</v>
      </c>
      <c r="F21" s="70"/>
      <c r="G21" s="1"/>
      <c r="H21" s="1"/>
      <c r="I21" s="1"/>
      <c r="J21" s="1"/>
      <c r="K21" s="43"/>
      <c r="L21" s="43"/>
      <c r="M21" s="68"/>
      <c r="N21" s="68"/>
      <c r="O21" s="64"/>
      <c r="P21" s="3"/>
      <c r="R21" s="51"/>
      <c r="S21" s="2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x14ac:dyDescent="0.25">
      <c r="B22" s="16"/>
      <c r="C22" s="42" t="s">
        <v>32</v>
      </c>
      <c r="D22" s="1"/>
      <c r="E22" s="71">
        <v>2</v>
      </c>
      <c r="F22" s="72"/>
      <c r="G22" s="1"/>
      <c r="H22" s="1"/>
      <c r="I22" s="1"/>
      <c r="J22" s="1"/>
      <c r="K22" s="43"/>
      <c r="L22" s="43"/>
      <c r="M22" s="68"/>
      <c r="N22" s="68"/>
      <c r="O22" s="64"/>
      <c r="P22" s="3"/>
      <c r="R22" s="51"/>
      <c r="S22" s="2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5.75" thickBot="1" x14ac:dyDescent="0.3">
      <c r="B23" s="16"/>
      <c r="C23" s="73" t="s">
        <v>29</v>
      </c>
      <c r="D23" s="74"/>
      <c r="E23" s="75">
        <v>194.31</v>
      </c>
      <c r="F23" s="72"/>
      <c r="G23" s="1"/>
      <c r="H23" s="1"/>
      <c r="I23" s="1"/>
      <c r="J23" s="1"/>
      <c r="K23" s="43"/>
      <c r="L23" s="43"/>
      <c r="M23" s="68"/>
      <c r="N23" s="68"/>
      <c r="O23" s="64"/>
      <c r="P23" s="3"/>
      <c r="R23" s="51"/>
      <c r="S23" s="2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6.5" customHeight="1" x14ac:dyDescent="0.25">
      <c r="B24" s="16"/>
      <c r="C24" s="115" t="s">
        <v>30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  <c r="S24" s="2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5.75" thickBot="1" x14ac:dyDescent="0.3">
      <c r="B25" s="16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2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5.75" thickBot="1" x14ac:dyDescent="0.3">
      <c r="B26" s="76"/>
      <c r="C26" s="77"/>
      <c r="D26" s="77"/>
      <c r="E26" s="77"/>
      <c r="F26" s="77"/>
      <c r="G26" s="77"/>
      <c r="H26" s="78"/>
      <c r="I26" s="78"/>
      <c r="J26" s="77"/>
      <c r="K26" s="77"/>
      <c r="L26" s="77"/>
      <c r="M26" s="79"/>
      <c r="N26" s="79"/>
      <c r="O26" s="80"/>
      <c r="P26" s="80"/>
      <c r="Q26" s="81"/>
      <c r="R26" s="77"/>
      <c r="S26" s="8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1"/>
      <c r="D27" s="1"/>
      <c r="E27" s="1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43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84"/>
      <c r="D29" s="84"/>
      <c r="E29" s="85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Q29" s="86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3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3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3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3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3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3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3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3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3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3:69" s="4" customFormat="1" ht="16.5" customHeight="1" x14ac:dyDescent="0.25">
      <c r="C42" s="1"/>
      <c r="D42" s="1"/>
      <c r="E42" s="1"/>
      <c r="F42" s="1"/>
      <c r="G42" s="1"/>
      <c r="H42" s="83"/>
      <c r="I42" s="83"/>
      <c r="J42" s="1"/>
      <c r="K42" s="1"/>
      <c r="L42" s="1"/>
      <c r="M42" s="68"/>
      <c r="N42" s="68"/>
      <c r="O42" s="64"/>
      <c r="P42" s="64"/>
      <c r="R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3:69" s="4" customFormat="1" ht="16.5" customHeight="1" x14ac:dyDescent="0.25">
      <c r="C43" s="1"/>
      <c r="D43" s="1"/>
      <c r="E43" s="1"/>
      <c r="F43" s="1"/>
      <c r="G43" s="1"/>
      <c r="H43" s="83"/>
      <c r="I43" s="83"/>
      <c r="J43" s="1"/>
      <c r="K43" s="1"/>
      <c r="L43" s="1"/>
      <c r="M43" s="68"/>
      <c r="N43" s="68"/>
      <c r="O43" s="64"/>
      <c r="P43" s="64"/>
      <c r="R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3:69" s="4" customFormat="1" ht="16.5" customHeight="1" x14ac:dyDescent="0.25">
      <c r="C44" s="1"/>
      <c r="D44" s="1"/>
      <c r="E44" s="1"/>
      <c r="F44" s="1"/>
      <c r="G44" s="1"/>
      <c r="H44" s="83"/>
      <c r="I44" s="83"/>
      <c r="J44" s="1"/>
      <c r="K44" s="1"/>
      <c r="L44" s="1"/>
      <c r="M44" s="68"/>
      <c r="N44" s="68"/>
      <c r="O44" s="64"/>
      <c r="P44" s="64"/>
      <c r="R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3:69" s="4" customFormat="1" ht="16.5" customHeight="1" x14ac:dyDescent="0.25">
      <c r="C45" s="1"/>
      <c r="D45" s="1"/>
      <c r="E45" s="1"/>
      <c r="F45" s="1"/>
      <c r="G45" s="1"/>
      <c r="H45" s="83"/>
      <c r="I45" s="83"/>
      <c r="J45" s="1"/>
      <c r="K45" s="1"/>
      <c r="L45" s="1"/>
      <c r="M45" s="68"/>
      <c r="N45" s="68"/>
      <c r="O45" s="64"/>
      <c r="P45" s="64"/>
      <c r="R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3:69" s="4" customFormat="1" ht="16.5" customHeight="1" x14ac:dyDescent="0.25">
      <c r="C46" s="1"/>
      <c r="D46" s="1"/>
      <c r="E46" s="1"/>
      <c r="F46" s="1"/>
      <c r="G46" s="1"/>
      <c r="H46" s="83"/>
      <c r="I46" s="83"/>
      <c r="J46" s="1"/>
      <c r="K46" s="1"/>
      <c r="L46" s="1"/>
      <c r="M46" s="68"/>
      <c r="N46" s="68"/>
      <c r="O46" s="64"/>
      <c r="P46" s="64"/>
      <c r="R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3:69" s="4" customFormat="1" ht="16.5" customHeight="1" x14ac:dyDescent="0.25">
      <c r="C47" s="1"/>
      <c r="D47" s="1"/>
      <c r="E47" s="1"/>
      <c r="F47" s="1"/>
      <c r="G47" s="1"/>
      <c r="H47" s="83"/>
      <c r="I47" s="83"/>
      <c r="J47" s="1"/>
      <c r="K47" s="1"/>
      <c r="L47" s="1"/>
      <c r="M47" s="68"/>
      <c r="N47" s="68"/>
      <c r="O47" s="64"/>
      <c r="P47" s="64"/>
      <c r="R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3:69" s="4" customFormat="1" ht="16.5" customHeight="1" x14ac:dyDescent="0.25"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8:16" ht="16.5" customHeight="1" x14ac:dyDescent="0.25">
      <c r="H49" s="83"/>
      <c r="I49" s="83"/>
      <c r="M49" s="68"/>
      <c r="N49" s="68"/>
      <c r="O49" s="64"/>
      <c r="P49" s="64"/>
    </row>
    <row r="50" spans="8:16" ht="16.5" customHeight="1" x14ac:dyDescent="0.25">
      <c r="H50" s="83"/>
      <c r="I50" s="83"/>
      <c r="M50" s="68"/>
      <c r="N50" s="68"/>
      <c r="O50" s="64"/>
      <c r="P50" s="64"/>
    </row>
    <row r="51" spans="8:16" ht="16.5" customHeight="1" x14ac:dyDescent="0.25">
      <c r="H51" s="83"/>
      <c r="I51" s="83"/>
      <c r="M51" s="68"/>
      <c r="N51" s="68"/>
      <c r="O51" s="64"/>
      <c r="P51" s="64"/>
    </row>
    <row r="52" spans="8:16" x14ac:dyDescent="0.25">
      <c r="H52" s="83"/>
      <c r="I52" s="83"/>
      <c r="M52" s="68"/>
      <c r="N52" s="68"/>
      <c r="O52" s="64"/>
      <c r="P52" s="64"/>
    </row>
    <row r="53" spans="8:16" x14ac:dyDescent="0.25">
      <c r="H53" s="83"/>
      <c r="I53" s="83"/>
      <c r="M53" s="68"/>
      <c r="N53" s="68"/>
      <c r="O53" s="64"/>
      <c r="P53" s="64"/>
    </row>
    <row r="54" spans="8:16" x14ac:dyDescent="0.25">
      <c r="H54" s="83"/>
      <c r="I54" s="83"/>
      <c r="M54" s="68"/>
      <c r="N54" s="68"/>
      <c r="O54" s="64"/>
      <c r="P54" s="64"/>
    </row>
    <row r="55" spans="8:16" x14ac:dyDescent="0.25">
      <c r="H55" s="83"/>
      <c r="I55" s="83"/>
      <c r="M55" s="68"/>
      <c r="N55" s="68"/>
      <c r="O55" s="64"/>
      <c r="P55" s="64"/>
    </row>
    <row r="56" spans="8:16" x14ac:dyDescent="0.25">
      <c r="H56" s="83"/>
      <c r="I56" s="83"/>
      <c r="M56" s="68"/>
      <c r="N56" s="68"/>
      <c r="O56" s="64"/>
      <c r="P56" s="64"/>
    </row>
  </sheetData>
  <mergeCells count="6">
    <mergeCell ref="C24:R25"/>
    <mergeCell ref="B1:R2"/>
    <mergeCell ref="E4:F4"/>
    <mergeCell ref="H4:J4"/>
    <mergeCell ref="K4:N4"/>
    <mergeCell ref="O4:Q4"/>
  </mergeCells>
  <pageMargins left="0.7" right="0.7" top="0.75" bottom="0.75" header="0.3" footer="0.3"/>
  <pageSetup scale="38" orientation="landscape" r:id="rId1"/>
  <rowBreaks count="1" manualBreakCount="1">
    <brk id="27" max="16383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4242-E054-4EC2-A639-553810BEC6CE}">
  <sheetPr codeName="Sheet14">
    <tabColor theme="7" tint="0.59999389629810485"/>
    <pageSetUpPr fitToPage="1"/>
  </sheetPr>
  <dimension ref="B1:BQ52"/>
  <sheetViews>
    <sheetView view="pageBreakPreview" zoomScale="60" zoomScaleNormal="80" workbookViewId="0">
      <selection activeCell="C16" sqref="C16:E16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53.7109375" style="1" bestFit="1" customWidth="1"/>
    <col min="4" max="4" width="27.5703125" style="1" customWidth="1"/>
    <col min="5" max="5" width="10.5703125" style="1" customWidth="1"/>
    <col min="6" max="6" width="11.7109375" style="1" customWidth="1"/>
    <col min="7" max="7" width="14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46.42578125" style="1" bestFit="1" customWidth="1"/>
    <col min="19" max="19" width="1.42578125" style="4" customWidth="1"/>
    <col min="20" max="20" width="9.140625" style="1" customWidth="1"/>
    <col min="21" max="16384" width="9.140625" style="1"/>
  </cols>
  <sheetData>
    <row r="1" spans="2:69" ht="26.25" x14ac:dyDescent="0.25">
      <c r="B1" s="121" t="s">
        <v>34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6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6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6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69" ht="15.6" customHeight="1" x14ac:dyDescent="0.25">
      <c r="B5" s="16"/>
      <c r="C5" s="22" t="s">
        <v>8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87" t="s">
        <v>21</v>
      </c>
      <c r="S5" s="21"/>
    </row>
    <row r="6" spans="2:69" ht="15.75" x14ac:dyDescent="0.25">
      <c r="B6" s="16"/>
      <c r="C6" s="32">
        <v>2025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88"/>
      <c r="S6" s="21"/>
    </row>
    <row r="7" spans="2:6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10"/>
      <c r="Q7" s="110"/>
      <c r="R7" s="111"/>
      <c r="S7" s="41"/>
    </row>
    <row r="8" spans="2:69" x14ac:dyDescent="0.25">
      <c r="B8" s="16"/>
      <c r="C8" s="100"/>
      <c r="D8" s="101"/>
      <c r="E8" s="102"/>
      <c r="F8" s="102"/>
      <c r="G8" s="103"/>
      <c r="H8" s="104"/>
      <c r="I8" s="104"/>
      <c r="J8" s="105"/>
      <c r="K8" s="106"/>
      <c r="L8" s="107"/>
      <c r="M8" s="108"/>
      <c r="N8" s="108"/>
      <c r="O8" s="109"/>
      <c r="P8" s="110"/>
      <c r="Q8" s="110"/>
      <c r="R8" s="111"/>
      <c r="S8" s="41"/>
    </row>
    <row r="9" spans="2:69" x14ac:dyDescent="0.25">
      <c r="B9" s="16"/>
      <c r="C9" s="100"/>
      <c r="D9" s="101"/>
      <c r="E9" s="102"/>
      <c r="F9" s="102"/>
      <c r="G9" s="103"/>
      <c r="H9" s="104"/>
      <c r="I9" s="104"/>
      <c r="J9" s="105"/>
      <c r="K9" s="106"/>
      <c r="L9" s="107"/>
      <c r="M9" s="108"/>
      <c r="N9" s="108"/>
      <c r="O9" s="109"/>
      <c r="P9" s="110"/>
      <c r="Q9" s="110"/>
      <c r="R9" s="111"/>
      <c r="S9" s="41"/>
    </row>
    <row r="10" spans="2:69" x14ac:dyDescent="0.25">
      <c r="B10" s="16"/>
      <c r="C10" s="100"/>
      <c r="D10" s="101"/>
      <c r="E10" s="102"/>
      <c r="F10" s="102"/>
      <c r="G10" s="103"/>
      <c r="H10" s="104"/>
      <c r="I10" s="104"/>
      <c r="J10" s="105"/>
      <c r="K10" s="106"/>
      <c r="L10" s="107"/>
      <c r="M10" s="108"/>
      <c r="N10" s="108"/>
      <c r="O10" s="109"/>
      <c r="P10" s="110"/>
      <c r="Q10" s="110"/>
      <c r="R10" s="111"/>
      <c r="S10" s="41"/>
    </row>
    <row r="11" spans="2:69" x14ac:dyDescent="0.25">
      <c r="B11" s="16"/>
      <c r="C11" s="100"/>
      <c r="D11" s="101"/>
      <c r="E11" s="102"/>
      <c r="F11" s="102"/>
      <c r="G11" s="103"/>
      <c r="H11" s="104"/>
      <c r="I11" s="104"/>
      <c r="J11" s="105"/>
      <c r="K11" s="106"/>
      <c r="L11" s="107"/>
      <c r="M11" s="108"/>
      <c r="N11" s="108"/>
      <c r="O11" s="109"/>
      <c r="P11" s="110"/>
      <c r="Q11" s="110"/>
      <c r="R11" s="111"/>
      <c r="S11" s="41"/>
    </row>
    <row r="12" spans="2:69" x14ac:dyDescent="0.25">
      <c r="B12" s="16"/>
      <c r="C12" s="100"/>
      <c r="D12" s="101"/>
      <c r="E12" s="102"/>
      <c r="F12" s="102"/>
      <c r="G12" s="103"/>
      <c r="H12" s="104"/>
      <c r="I12" s="104"/>
      <c r="J12" s="105"/>
      <c r="K12" s="106"/>
      <c r="L12" s="107"/>
      <c r="M12" s="108"/>
      <c r="N12" s="108"/>
      <c r="O12" s="109"/>
      <c r="P12" s="110"/>
      <c r="Q12" s="110"/>
      <c r="R12" s="111"/>
      <c r="S12" s="41"/>
    </row>
    <row r="13" spans="2:69" x14ac:dyDescent="0.25">
      <c r="B13" s="16"/>
      <c r="C13" s="42"/>
      <c r="E13" s="43"/>
      <c r="F13" s="43"/>
      <c r="G13" s="44"/>
      <c r="H13" s="45"/>
      <c r="I13" s="45"/>
      <c r="J13" s="46"/>
      <c r="K13" s="47"/>
      <c r="L13" s="48"/>
      <c r="M13" s="49"/>
      <c r="N13" s="49"/>
      <c r="P13" s="50"/>
      <c r="Q13" s="50"/>
      <c r="R13" s="51"/>
      <c r="S13" s="41"/>
    </row>
    <row r="14" spans="2:69" x14ac:dyDescent="0.25">
      <c r="B14" s="16"/>
      <c r="C14" s="42"/>
      <c r="E14" s="43"/>
      <c r="F14" s="43"/>
      <c r="G14" s="44"/>
      <c r="H14" s="45"/>
      <c r="I14" s="45"/>
      <c r="J14" s="46"/>
      <c r="K14" s="47"/>
      <c r="L14" s="48"/>
      <c r="M14" s="49"/>
      <c r="N14" s="49"/>
      <c r="P14" s="50"/>
      <c r="Q14" s="50"/>
      <c r="R14" s="51"/>
      <c r="S14" s="41"/>
    </row>
    <row r="15" spans="2:69" s="4" customFormat="1" ht="15.75" thickBot="1" x14ac:dyDescent="0.3">
      <c r="B15" s="16"/>
      <c r="C15" s="42"/>
      <c r="D15" s="1"/>
      <c r="E15" s="43"/>
      <c r="F15" s="43"/>
      <c r="G15" s="44"/>
      <c r="H15" s="45"/>
      <c r="I15" s="45"/>
      <c r="J15" s="64"/>
      <c r="K15" s="65"/>
      <c r="L15" s="65"/>
      <c r="M15" s="66"/>
      <c r="N15" s="66"/>
      <c r="O15" s="3"/>
      <c r="P15" s="50"/>
      <c r="Q15" s="67"/>
      <c r="R15" s="51"/>
      <c r="S15" s="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4" customFormat="1" ht="16.5" customHeight="1" x14ac:dyDescent="0.25">
      <c r="B16" s="16"/>
      <c r="C16" s="112" t="s">
        <v>42</v>
      </c>
      <c r="D16" s="113"/>
      <c r="E16" s="114"/>
      <c r="F16" s="1"/>
      <c r="G16" s="1"/>
      <c r="H16" s="45"/>
      <c r="I16" s="45"/>
      <c r="J16" s="64"/>
      <c r="K16" s="65"/>
      <c r="L16" s="65"/>
      <c r="M16" s="68"/>
      <c r="N16" s="68"/>
      <c r="O16" s="3"/>
      <c r="P16" s="50"/>
      <c r="Q16" s="67"/>
      <c r="R16" s="5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4" customFormat="1" ht="16.5" customHeight="1" x14ac:dyDescent="0.25">
      <c r="B17" s="16"/>
      <c r="C17" s="42" t="s">
        <v>27</v>
      </c>
      <c r="D17" s="1"/>
      <c r="E17" s="69">
        <v>0.9829</v>
      </c>
      <c r="F17" s="70"/>
      <c r="G17" s="1"/>
      <c r="H17" s="1"/>
      <c r="I17" s="1"/>
      <c r="J17" s="1"/>
      <c r="K17" s="43"/>
      <c r="L17" s="43"/>
      <c r="M17" s="68"/>
      <c r="N17" s="68"/>
      <c r="O17" s="64"/>
      <c r="P17" s="3"/>
      <c r="R17" s="51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4" customFormat="1" ht="18" x14ac:dyDescent="0.35">
      <c r="B18" s="16"/>
      <c r="C18" s="42" t="s">
        <v>28</v>
      </c>
      <c r="D18" s="1"/>
      <c r="E18" s="71">
        <v>2</v>
      </c>
      <c r="F18" s="72"/>
      <c r="G18" s="1"/>
      <c r="H18" s="1"/>
      <c r="I18" s="1"/>
      <c r="J18" s="1"/>
      <c r="K18" s="43"/>
      <c r="L18" s="43"/>
      <c r="M18" s="68"/>
      <c r="N18" s="68"/>
      <c r="O18" s="64"/>
      <c r="P18" s="3"/>
      <c r="R18" s="51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4" customFormat="1" ht="15.75" thickBot="1" x14ac:dyDescent="0.3">
      <c r="B19" s="16"/>
      <c r="C19" s="73" t="s">
        <v>29</v>
      </c>
      <c r="D19" s="74"/>
      <c r="E19" s="75">
        <v>194.31</v>
      </c>
      <c r="F19" s="72"/>
      <c r="G19" s="1"/>
      <c r="H19" s="1"/>
      <c r="I19" s="1"/>
      <c r="J19" s="1"/>
      <c r="K19" s="43"/>
      <c r="L19" s="43"/>
      <c r="M19" s="68"/>
      <c r="N19" s="68"/>
      <c r="O19" s="64"/>
      <c r="P19" s="3"/>
      <c r="R19" s="51"/>
      <c r="S19" s="2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6.5" customHeight="1" x14ac:dyDescent="0.25">
      <c r="B20" s="16"/>
      <c r="C20" s="115" t="s">
        <v>30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  <c r="S20" s="2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5.75" thickBot="1" x14ac:dyDescent="0.3">
      <c r="B21" s="16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20"/>
      <c r="S21" s="2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ht="15.75" thickBot="1" x14ac:dyDescent="0.3">
      <c r="B22" s="76"/>
      <c r="C22" s="77"/>
      <c r="D22" s="77"/>
      <c r="E22" s="77"/>
      <c r="F22" s="77"/>
      <c r="G22" s="77"/>
      <c r="H22" s="78"/>
      <c r="I22" s="78"/>
      <c r="J22" s="77"/>
      <c r="K22" s="77"/>
      <c r="L22" s="77"/>
      <c r="M22" s="79"/>
      <c r="N22" s="79"/>
      <c r="O22" s="80"/>
      <c r="P22" s="80"/>
      <c r="Q22" s="81"/>
      <c r="R22" s="77"/>
      <c r="S22" s="8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6.5" customHeight="1" x14ac:dyDescent="0.25">
      <c r="C23" s="1"/>
      <c r="D23" s="1"/>
      <c r="E23" s="1"/>
      <c r="F23" s="1"/>
      <c r="G23" s="1"/>
      <c r="H23" s="83"/>
      <c r="I23" s="83"/>
      <c r="J23" s="1"/>
      <c r="K23" s="1"/>
      <c r="L23" s="1"/>
      <c r="M23" s="68"/>
      <c r="N23" s="68"/>
      <c r="O23" s="64"/>
      <c r="P23" s="64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6.5" customHeight="1" x14ac:dyDescent="0.25">
      <c r="C24" s="1"/>
      <c r="D24" s="1"/>
      <c r="E24" s="1"/>
      <c r="F24" s="1"/>
      <c r="G24" s="1"/>
      <c r="H24" s="83"/>
      <c r="I24" s="83"/>
      <c r="J24" s="1"/>
      <c r="K24" s="1"/>
      <c r="L24" s="1"/>
      <c r="M24" s="68"/>
      <c r="N24" s="68"/>
      <c r="O24" s="64"/>
      <c r="P24" s="64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6.5" customHeight="1" x14ac:dyDescent="0.25">
      <c r="C25" s="84"/>
      <c r="D25" s="84"/>
      <c r="E25" s="43"/>
      <c r="F25" s="1"/>
      <c r="G25" s="1"/>
      <c r="H25" s="83"/>
      <c r="I25" s="83"/>
      <c r="J25" s="1"/>
      <c r="K25" s="1"/>
      <c r="L25" s="1"/>
      <c r="M25" s="68"/>
      <c r="N25" s="68"/>
      <c r="O25" s="64"/>
      <c r="P25" s="64"/>
      <c r="Q25" s="86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6.5" customHeight="1" x14ac:dyDescent="0.25">
      <c r="C26" s="1"/>
      <c r="D26" s="1"/>
      <c r="E26" s="85"/>
      <c r="F26" s="1"/>
      <c r="G26" s="1"/>
      <c r="H26" s="83"/>
      <c r="I26" s="83"/>
      <c r="J26" s="1"/>
      <c r="K26" s="1"/>
      <c r="L26" s="1"/>
      <c r="M26" s="68"/>
      <c r="N26" s="68"/>
      <c r="O26" s="64"/>
      <c r="P26" s="64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1"/>
      <c r="D27" s="1"/>
      <c r="E27" s="1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1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1"/>
      <c r="D29" s="1"/>
      <c r="E29" s="1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4" customFormat="1" ht="16.5" customHeight="1" x14ac:dyDescent="0.25">
      <c r="C42" s="1"/>
      <c r="D42" s="1"/>
      <c r="E42" s="1"/>
      <c r="F42" s="1"/>
      <c r="G42" s="1"/>
      <c r="H42" s="83"/>
      <c r="I42" s="83"/>
      <c r="J42" s="1"/>
      <c r="K42" s="1"/>
      <c r="L42" s="1"/>
      <c r="M42" s="68"/>
      <c r="N42" s="68"/>
      <c r="O42" s="64"/>
      <c r="P42" s="64"/>
      <c r="R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4" customFormat="1" ht="16.5" customHeight="1" x14ac:dyDescent="0.25">
      <c r="C43" s="1"/>
      <c r="D43" s="1"/>
      <c r="E43" s="1"/>
      <c r="F43" s="1"/>
      <c r="G43" s="1"/>
      <c r="H43" s="83"/>
      <c r="I43" s="83"/>
      <c r="J43" s="1"/>
      <c r="K43" s="1"/>
      <c r="L43" s="1"/>
      <c r="M43" s="68"/>
      <c r="N43" s="68"/>
      <c r="O43" s="64"/>
      <c r="P43" s="64"/>
      <c r="R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4" customFormat="1" ht="16.5" customHeight="1" x14ac:dyDescent="0.25">
      <c r="C44" s="1"/>
      <c r="D44" s="1"/>
      <c r="E44" s="1"/>
      <c r="F44" s="1"/>
      <c r="G44" s="1"/>
      <c r="H44" s="83"/>
      <c r="I44" s="83"/>
      <c r="J44" s="1"/>
      <c r="K44" s="1"/>
      <c r="L44" s="1"/>
      <c r="M44" s="68"/>
      <c r="N44" s="68"/>
      <c r="O44" s="64"/>
      <c r="P44" s="64"/>
      <c r="R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ht="16.5" customHeight="1" x14ac:dyDescent="0.25">
      <c r="H45" s="83"/>
      <c r="I45" s="83"/>
      <c r="M45" s="68"/>
      <c r="N45" s="68"/>
      <c r="O45" s="64"/>
      <c r="P45" s="64"/>
    </row>
    <row r="46" spans="2:69" ht="16.5" customHeight="1" x14ac:dyDescent="0.25">
      <c r="H46" s="83"/>
      <c r="I46" s="83"/>
      <c r="M46" s="68"/>
      <c r="N46" s="68"/>
      <c r="O46" s="64"/>
      <c r="P46" s="64"/>
    </row>
    <row r="47" spans="2:69" ht="16.5" customHeight="1" x14ac:dyDescent="0.25">
      <c r="H47" s="83"/>
      <c r="I47" s="83"/>
      <c r="M47" s="68"/>
      <c r="N47" s="68"/>
      <c r="O47" s="64"/>
      <c r="P47" s="64"/>
    </row>
    <row r="48" spans="2:69" s="4" customFormat="1" x14ac:dyDescent="0.25">
      <c r="B48" s="1"/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4" customFormat="1" x14ac:dyDescent="0.25">
      <c r="B49" s="1"/>
      <c r="C49" s="1"/>
      <c r="D49" s="1"/>
      <c r="E49" s="1"/>
      <c r="F49" s="1"/>
      <c r="G49" s="1"/>
      <c r="H49" s="83"/>
      <c r="I49" s="83"/>
      <c r="J49" s="1"/>
      <c r="K49" s="1"/>
      <c r="L49" s="1"/>
      <c r="M49" s="68"/>
      <c r="N49" s="68"/>
      <c r="O49" s="64"/>
      <c r="P49" s="64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4" customFormat="1" x14ac:dyDescent="0.25">
      <c r="B50" s="1"/>
      <c r="C50" s="1"/>
      <c r="D50" s="1"/>
      <c r="E50" s="1"/>
      <c r="F50" s="1"/>
      <c r="G50" s="1"/>
      <c r="H50" s="83"/>
      <c r="I50" s="83"/>
      <c r="J50" s="1"/>
      <c r="K50" s="1"/>
      <c r="L50" s="1"/>
      <c r="M50" s="68"/>
      <c r="N50" s="68"/>
      <c r="O50" s="64"/>
      <c r="P50" s="64"/>
      <c r="R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4" customFormat="1" x14ac:dyDescent="0.25">
      <c r="B51" s="1"/>
      <c r="C51" s="1"/>
      <c r="D51" s="1"/>
      <c r="E51" s="1"/>
      <c r="F51" s="1"/>
      <c r="G51" s="1"/>
      <c r="H51" s="83"/>
      <c r="I51" s="83"/>
      <c r="J51" s="1"/>
      <c r="K51" s="1"/>
      <c r="L51" s="1"/>
      <c r="M51" s="68"/>
      <c r="N51" s="68"/>
      <c r="O51" s="64"/>
      <c r="P51" s="64"/>
      <c r="R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4" customFormat="1" x14ac:dyDescent="0.25">
      <c r="B52" s="1"/>
      <c r="C52" s="1"/>
      <c r="D52" s="1"/>
      <c r="E52" s="1"/>
      <c r="F52" s="1"/>
      <c r="G52" s="1"/>
      <c r="H52" s="83"/>
      <c r="I52" s="83"/>
      <c r="J52" s="1"/>
      <c r="K52" s="1"/>
      <c r="L52" s="1"/>
      <c r="M52" s="68"/>
      <c r="N52" s="68"/>
      <c r="O52" s="64"/>
      <c r="P52" s="64"/>
      <c r="R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</sheetData>
  <mergeCells count="6">
    <mergeCell ref="C20:R21"/>
    <mergeCell ref="B1:R2"/>
    <mergeCell ref="E4:F4"/>
    <mergeCell ref="H4:J4"/>
    <mergeCell ref="K4:N4"/>
    <mergeCell ref="O4:Q4"/>
  </mergeCells>
  <pageMargins left="0.7" right="0.7" top="0.75" bottom="0.75" header="0.3" footer="0.3"/>
  <pageSetup scale="40" orientation="landscape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630A1-775E-4177-9563-1EC74AFEF033}">
  <sheetPr codeName="Sheet10">
    <tabColor theme="7" tint="0.59999389629810485"/>
    <pageSetUpPr fitToPage="1"/>
  </sheetPr>
  <dimension ref="B1:BQ49"/>
  <sheetViews>
    <sheetView view="pageBreakPreview" zoomScale="60" zoomScaleNormal="90" workbookViewId="0">
      <selection activeCell="C13" sqref="C13:E13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35.42578125" style="1" customWidth="1"/>
    <col min="4" max="4" width="24.28515625" style="1" customWidth="1"/>
    <col min="5" max="5" width="10.5703125" style="1" customWidth="1"/>
    <col min="6" max="6" width="11.7109375" style="1" customWidth="1"/>
    <col min="7" max="7" width="17.85546875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34.28515625" style="1" customWidth="1"/>
    <col min="19" max="19" width="1.42578125" style="4" customWidth="1"/>
    <col min="20" max="20" width="9.140625" style="1" customWidth="1"/>
    <col min="21" max="16384" width="9.140625" style="1"/>
  </cols>
  <sheetData>
    <row r="1" spans="2:69" ht="26.25" x14ac:dyDescent="0.25">
      <c r="B1" s="121" t="s">
        <v>35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6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6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6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69" ht="15.6" customHeight="1" x14ac:dyDescent="0.25">
      <c r="B5" s="16"/>
      <c r="C5" s="22" t="s">
        <v>36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133" t="s">
        <v>21</v>
      </c>
      <c r="S5" s="21"/>
    </row>
    <row r="6" spans="2:69" ht="15.75" x14ac:dyDescent="0.25">
      <c r="B6" s="16"/>
      <c r="C6" s="32">
        <v>2022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134"/>
      <c r="S6" s="21"/>
    </row>
    <row r="7" spans="2:6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09"/>
      <c r="Q7" s="109"/>
      <c r="R7" s="111"/>
      <c r="S7" s="41"/>
    </row>
    <row r="8" spans="2:69" x14ac:dyDescent="0.25">
      <c r="B8" s="16"/>
      <c r="C8" s="89" t="s">
        <v>37</v>
      </c>
      <c r="D8" s="90"/>
      <c r="E8" s="91"/>
      <c r="F8" s="91"/>
      <c r="G8" s="92">
        <v>203</v>
      </c>
      <c r="H8" s="93" t="s">
        <v>24</v>
      </c>
      <c r="I8" s="93" t="s">
        <v>38</v>
      </c>
      <c r="J8" s="94">
        <v>0.84</v>
      </c>
      <c r="K8" s="95">
        <v>12500</v>
      </c>
      <c r="L8" s="96">
        <v>6</v>
      </c>
      <c r="M8" s="97">
        <v>3.7499999999999999E-2</v>
      </c>
      <c r="N8" s="97">
        <v>0.12</v>
      </c>
      <c r="O8" s="98">
        <f>+((1-$E$14)*(L8*K8*$E$15)/1000000)+(($E$14*L8*K8*$E$16)/1000000)</f>
        <v>14.326612425000002</v>
      </c>
      <c r="P8" s="99">
        <f>G8+J8+O8</f>
        <v>218.16661242500001</v>
      </c>
      <c r="Q8" s="99">
        <f>P8/(K8/500)</f>
        <v>8.7266644969999998</v>
      </c>
      <c r="R8" s="51"/>
      <c r="S8" s="41"/>
    </row>
    <row r="9" spans="2:69" x14ac:dyDescent="0.25">
      <c r="B9" s="16"/>
      <c r="C9" s="42"/>
      <c r="E9" s="43"/>
      <c r="F9" s="43"/>
      <c r="G9" s="44"/>
      <c r="H9" s="45"/>
      <c r="I9" s="45"/>
      <c r="J9" s="46"/>
      <c r="K9" s="47"/>
      <c r="L9" s="48"/>
      <c r="M9" s="49"/>
      <c r="N9" s="49"/>
      <c r="P9" s="50"/>
      <c r="Q9" s="50"/>
      <c r="R9" s="51"/>
      <c r="S9" s="41"/>
    </row>
    <row r="10" spans="2:69" x14ac:dyDescent="0.25">
      <c r="B10" s="16"/>
      <c r="C10" s="42"/>
      <c r="E10" s="43"/>
      <c r="F10" s="43"/>
      <c r="G10" s="44"/>
      <c r="H10" s="45"/>
      <c r="I10" s="45"/>
      <c r="J10" s="46"/>
      <c r="K10" s="47"/>
      <c r="L10" s="48"/>
      <c r="M10" s="49"/>
      <c r="N10" s="49"/>
      <c r="P10" s="50"/>
      <c r="Q10" s="50"/>
      <c r="R10" s="51"/>
      <c r="S10" s="41"/>
    </row>
    <row r="11" spans="2:69" x14ac:dyDescent="0.25">
      <c r="B11" s="16"/>
      <c r="C11" s="42"/>
      <c r="E11" s="43"/>
      <c r="F11" s="43"/>
      <c r="G11" s="44"/>
      <c r="H11" s="45"/>
      <c r="I11" s="45"/>
      <c r="J11" s="46"/>
      <c r="K11" s="47"/>
      <c r="L11" s="48"/>
      <c r="M11" s="49"/>
      <c r="N11" s="49"/>
      <c r="P11" s="50"/>
      <c r="Q11" s="50"/>
      <c r="R11" s="51"/>
      <c r="S11" s="41"/>
    </row>
    <row r="12" spans="2:69" s="4" customFormat="1" ht="15.75" thickBot="1" x14ac:dyDescent="0.3">
      <c r="B12" s="16"/>
      <c r="C12" s="42"/>
      <c r="D12" s="1"/>
      <c r="E12" s="43"/>
      <c r="F12" s="43"/>
      <c r="G12" s="44"/>
      <c r="H12" s="45"/>
      <c r="I12" s="45"/>
      <c r="J12" s="64"/>
      <c r="K12" s="65"/>
      <c r="L12" s="65"/>
      <c r="M12" s="66"/>
      <c r="N12" s="66"/>
      <c r="O12" s="3"/>
      <c r="P12" s="50"/>
      <c r="Q12" s="67"/>
      <c r="R12" s="51"/>
      <c r="S12" s="2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4" customFormat="1" ht="16.5" customHeight="1" x14ac:dyDescent="0.25">
      <c r="B13" s="16"/>
      <c r="C13" s="112" t="s">
        <v>42</v>
      </c>
      <c r="D13" s="113"/>
      <c r="E13" s="114"/>
      <c r="F13" s="1"/>
      <c r="G13" s="1"/>
      <c r="H13" s="45"/>
      <c r="I13" s="45"/>
      <c r="J13" s="64"/>
      <c r="K13" s="65"/>
      <c r="L13" s="65"/>
      <c r="M13" s="68"/>
      <c r="N13" s="68"/>
      <c r="O13" s="3"/>
      <c r="P13" s="50"/>
      <c r="Q13" s="67"/>
      <c r="R13" s="51"/>
      <c r="S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4" customFormat="1" ht="16.5" customHeight="1" x14ac:dyDescent="0.25">
      <c r="B14" s="16"/>
      <c r="C14" s="42" t="s">
        <v>27</v>
      </c>
      <c r="D14" s="1"/>
      <c r="E14" s="69">
        <v>0.9829</v>
      </c>
      <c r="F14" s="70"/>
      <c r="G14" s="1"/>
      <c r="H14" s="1"/>
      <c r="I14" s="1"/>
      <c r="J14" s="1"/>
      <c r="K14" s="43"/>
      <c r="L14" s="43"/>
      <c r="M14" s="68"/>
      <c r="N14" s="68"/>
      <c r="O14" s="64"/>
      <c r="P14" s="3"/>
      <c r="R14" s="51"/>
      <c r="S14" s="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4" customFormat="1" ht="18" x14ac:dyDescent="0.35">
      <c r="B15" s="16"/>
      <c r="C15" s="42" t="s">
        <v>28</v>
      </c>
      <c r="D15" s="1"/>
      <c r="E15" s="71">
        <v>2</v>
      </c>
      <c r="F15" s="72"/>
      <c r="G15" s="1"/>
      <c r="H15" s="1"/>
      <c r="I15" s="1"/>
      <c r="J15" s="1"/>
      <c r="K15" s="43"/>
      <c r="L15" s="43"/>
      <c r="M15" s="68"/>
      <c r="N15" s="68"/>
      <c r="O15" s="64"/>
      <c r="P15" s="3"/>
      <c r="R15" s="51"/>
      <c r="S15" s="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4" customFormat="1" ht="15.75" thickBot="1" x14ac:dyDescent="0.3">
      <c r="B16" s="16"/>
      <c r="C16" s="73" t="s">
        <v>29</v>
      </c>
      <c r="D16" s="74"/>
      <c r="E16" s="75">
        <v>194.31</v>
      </c>
      <c r="F16" s="72"/>
      <c r="G16" s="1"/>
      <c r="H16" s="1"/>
      <c r="I16" s="1"/>
      <c r="J16" s="1"/>
      <c r="K16" s="43"/>
      <c r="L16" s="43"/>
      <c r="M16" s="68"/>
      <c r="N16" s="68"/>
      <c r="O16" s="64"/>
      <c r="P16" s="3"/>
      <c r="R16" s="5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4" customFormat="1" ht="16.5" customHeight="1" x14ac:dyDescent="0.25">
      <c r="B17" s="16"/>
      <c r="C17" s="115" t="s">
        <v>30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4" customFormat="1" ht="15.75" thickBot="1" x14ac:dyDescent="0.3">
      <c r="B18" s="16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4" customFormat="1" ht="15.75" thickBot="1" x14ac:dyDescent="0.3">
      <c r="B19" s="76"/>
      <c r="C19" s="77"/>
      <c r="D19" s="77"/>
      <c r="E19" s="77"/>
      <c r="F19" s="77"/>
      <c r="G19" s="77"/>
      <c r="H19" s="78"/>
      <c r="I19" s="78"/>
      <c r="J19" s="77"/>
      <c r="K19" s="77"/>
      <c r="L19" s="77"/>
      <c r="M19" s="79"/>
      <c r="N19" s="79"/>
      <c r="O19" s="80"/>
      <c r="P19" s="80"/>
      <c r="Q19" s="81"/>
      <c r="R19" s="77"/>
      <c r="S19" s="8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6.5" customHeight="1" x14ac:dyDescent="0.25">
      <c r="C20" s="1"/>
      <c r="D20" s="1"/>
      <c r="E20" s="1"/>
      <c r="F20" s="1"/>
      <c r="G20" s="1"/>
      <c r="H20" s="83"/>
      <c r="I20" s="83"/>
      <c r="J20" s="1"/>
      <c r="K20" s="1"/>
      <c r="L20" s="1"/>
      <c r="M20" s="68"/>
      <c r="N20" s="68"/>
      <c r="O20" s="64"/>
      <c r="P20" s="64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6.5" customHeight="1" x14ac:dyDescent="0.25">
      <c r="C21" s="1"/>
      <c r="D21" s="1"/>
      <c r="E21" s="1"/>
      <c r="F21" s="1"/>
      <c r="G21" s="1"/>
      <c r="H21" s="83"/>
      <c r="I21" s="83"/>
      <c r="J21" s="1"/>
      <c r="K21" s="1"/>
      <c r="L21" s="1"/>
      <c r="M21" s="68"/>
      <c r="N21" s="68"/>
      <c r="O21" s="64"/>
      <c r="P21" s="64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ht="16.5" customHeight="1" x14ac:dyDescent="0.25">
      <c r="C22" s="84"/>
      <c r="D22" s="84"/>
      <c r="E22" s="85"/>
      <c r="F22" s="1"/>
      <c r="G22" s="1"/>
      <c r="H22" s="83"/>
      <c r="I22" s="83"/>
      <c r="J22" s="1"/>
      <c r="K22" s="1"/>
      <c r="L22" s="1"/>
      <c r="M22" s="68"/>
      <c r="N22" s="68"/>
      <c r="O22" s="64"/>
      <c r="P22" s="64"/>
      <c r="Q22" s="86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6.5" customHeight="1" x14ac:dyDescent="0.25">
      <c r="C23" s="1"/>
      <c r="D23" s="1"/>
      <c r="E23" s="1"/>
      <c r="F23" s="1"/>
      <c r="G23" s="1"/>
      <c r="H23" s="83"/>
      <c r="I23" s="83"/>
      <c r="J23" s="1"/>
      <c r="K23" s="1"/>
      <c r="L23" s="1"/>
      <c r="M23" s="68"/>
      <c r="N23" s="68"/>
      <c r="O23" s="64"/>
      <c r="P23" s="64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6.5" customHeight="1" x14ac:dyDescent="0.25">
      <c r="C24" s="1"/>
      <c r="D24" s="1"/>
      <c r="E24" s="1"/>
      <c r="F24" s="1"/>
      <c r="G24" s="1"/>
      <c r="H24" s="83"/>
      <c r="I24" s="83"/>
      <c r="J24" s="1"/>
      <c r="K24" s="1"/>
      <c r="L24" s="1"/>
      <c r="M24" s="68"/>
      <c r="N24" s="68"/>
      <c r="O24" s="64"/>
      <c r="P24" s="64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6.5" customHeight="1" x14ac:dyDescent="0.25">
      <c r="C25" s="1"/>
      <c r="D25" s="1"/>
      <c r="E25" s="1"/>
      <c r="F25" s="1"/>
      <c r="G25" s="1"/>
      <c r="H25" s="83"/>
      <c r="I25" s="83"/>
      <c r="J25" s="1"/>
      <c r="K25" s="1"/>
      <c r="L25" s="1"/>
      <c r="M25" s="68"/>
      <c r="N25" s="68"/>
      <c r="O25" s="64"/>
      <c r="P25" s="64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6.5" customHeight="1" x14ac:dyDescent="0.25">
      <c r="C26" s="1"/>
      <c r="D26" s="1"/>
      <c r="E26" s="1"/>
      <c r="F26" s="1"/>
      <c r="G26" s="1"/>
      <c r="H26" s="83"/>
      <c r="I26" s="83"/>
      <c r="J26" s="1"/>
      <c r="K26" s="1"/>
      <c r="L26" s="1"/>
      <c r="M26" s="68"/>
      <c r="N26" s="68"/>
      <c r="O26" s="64"/>
      <c r="P26" s="64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1"/>
      <c r="D27" s="1"/>
      <c r="E27" s="1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1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1"/>
      <c r="D29" s="1"/>
      <c r="E29" s="1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ht="16.5" customHeight="1" x14ac:dyDescent="0.25">
      <c r="H42" s="83"/>
      <c r="I42" s="83"/>
      <c r="M42" s="68"/>
      <c r="N42" s="68"/>
      <c r="O42" s="64"/>
      <c r="P42" s="64"/>
    </row>
    <row r="43" spans="2:69" ht="16.5" customHeight="1" x14ac:dyDescent="0.25">
      <c r="H43" s="83"/>
      <c r="I43" s="83"/>
      <c r="M43" s="68"/>
      <c r="N43" s="68"/>
      <c r="O43" s="64"/>
      <c r="P43" s="64"/>
    </row>
    <row r="44" spans="2:69" ht="16.5" customHeight="1" x14ac:dyDescent="0.25">
      <c r="H44" s="83"/>
      <c r="I44" s="83"/>
      <c r="M44" s="68"/>
      <c r="N44" s="68"/>
      <c r="O44" s="64"/>
      <c r="P44" s="64"/>
    </row>
    <row r="45" spans="2:69" x14ac:dyDescent="0.25">
      <c r="H45" s="83"/>
      <c r="I45" s="83"/>
      <c r="M45" s="68"/>
      <c r="N45" s="68"/>
      <c r="O45" s="64"/>
      <c r="P45" s="64"/>
    </row>
    <row r="46" spans="2:69" x14ac:dyDescent="0.25">
      <c r="H46" s="83"/>
      <c r="I46" s="83"/>
      <c r="M46" s="68"/>
      <c r="N46" s="68"/>
      <c r="O46" s="64"/>
      <c r="P46" s="64"/>
    </row>
    <row r="47" spans="2:69" x14ac:dyDescent="0.25">
      <c r="H47" s="83"/>
      <c r="I47" s="83"/>
      <c r="M47" s="68"/>
      <c r="N47" s="68"/>
      <c r="O47" s="64"/>
      <c r="P47" s="64"/>
    </row>
    <row r="48" spans="2:69" s="4" customFormat="1" x14ac:dyDescent="0.25">
      <c r="B48" s="1"/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4" customFormat="1" x14ac:dyDescent="0.25">
      <c r="B49" s="1"/>
      <c r="C49" s="1"/>
      <c r="D49" s="1"/>
      <c r="E49" s="1"/>
      <c r="F49" s="1"/>
      <c r="G49" s="1"/>
      <c r="H49" s="83"/>
      <c r="I49" s="83"/>
      <c r="J49" s="1"/>
      <c r="K49" s="1"/>
      <c r="L49" s="1"/>
      <c r="M49" s="68"/>
      <c r="N49" s="68"/>
      <c r="O49" s="64"/>
      <c r="P49" s="64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</sheetData>
  <mergeCells count="7">
    <mergeCell ref="C17:R18"/>
    <mergeCell ref="B1:R2"/>
    <mergeCell ref="E4:F4"/>
    <mergeCell ref="H4:J4"/>
    <mergeCell ref="K4:N4"/>
    <mergeCell ref="O4:Q4"/>
    <mergeCell ref="R5:R6"/>
  </mergeCells>
  <pageMargins left="0.7" right="0.7" top="0.75" bottom="0.75" header="0.3" footer="0.3"/>
  <pageSetup scale="45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95D6-7FDC-47EF-A58F-97895282CD45}">
  <sheetPr codeName="Sheet11">
    <tabColor theme="7" tint="0.59999389629810485"/>
    <pageSetUpPr fitToPage="1"/>
  </sheetPr>
  <dimension ref="B1:BQ49"/>
  <sheetViews>
    <sheetView view="pageBreakPreview" zoomScale="60" zoomScaleNormal="80" workbookViewId="0">
      <selection activeCell="C7" sqref="C7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35.42578125" style="1" customWidth="1"/>
    <col min="4" max="4" width="20" style="1" customWidth="1"/>
    <col min="5" max="5" width="10.5703125" style="1" customWidth="1"/>
    <col min="6" max="6" width="11.7109375" style="1" customWidth="1"/>
    <col min="7" max="7" width="15.28515625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34.28515625" style="1" customWidth="1"/>
    <col min="19" max="19" width="1.42578125" style="4" customWidth="1"/>
    <col min="20" max="20" width="9.140625" style="1" customWidth="1"/>
    <col min="21" max="16384" width="9.140625" style="1"/>
  </cols>
  <sheetData>
    <row r="1" spans="2:69" ht="26.25" x14ac:dyDescent="0.25">
      <c r="B1" s="121" t="s">
        <v>39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6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6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6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69" ht="15.6" customHeight="1" x14ac:dyDescent="0.25">
      <c r="B5" s="16"/>
      <c r="C5" s="22" t="s">
        <v>36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133" t="s">
        <v>21</v>
      </c>
      <c r="S5" s="21"/>
    </row>
    <row r="6" spans="2:69" ht="15.75" x14ac:dyDescent="0.25">
      <c r="B6" s="16"/>
      <c r="C6" s="32">
        <v>2023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134"/>
      <c r="S6" s="21"/>
    </row>
    <row r="7" spans="2:6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09"/>
      <c r="Q7" s="109"/>
      <c r="R7" s="111"/>
      <c r="S7" s="41"/>
    </row>
    <row r="8" spans="2:69" x14ac:dyDescent="0.25">
      <c r="B8" s="16"/>
      <c r="C8" s="89" t="s">
        <v>37</v>
      </c>
      <c r="D8" s="90"/>
      <c r="E8" s="91"/>
      <c r="F8" s="91"/>
      <c r="G8" s="92">
        <v>173</v>
      </c>
      <c r="H8" s="93" t="s">
        <v>24</v>
      </c>
      <c r="I8" s="93" t="s">
        <v>38</v>
      </c>
      <c r="J8" s="94">
        <v>0.88</v>
      </c>
      <c r="K8" s="95">
        <v>12500</v>
      </c>
      <c r="L8" s="96">
        <v>6</v>
      </c>
      <c r="M8" s="97">
        <v>3.7499999999999999E-2</v>
      </c>
      <c r="N8" s="97">
        <v>0.12</v>
      </c>
      <c r="O8" s="98">
        <f>+((1-$E$14)*(L8*K8*$E$15)/1000000)+(($E$14*L8*K8*$E$16)/1000000)</f>
        <v>14.326612425000002</v>
      </c>
      <c r="P8" s="99">
        <f>G8+J8+O8</f>
        <v>188.206612425</v>
      </c>
      <c r="Q8" s="99">
        <f>P8/(K8/500)</f>
        <v>7.5282644970000003</v>
      </c>
      <c r="R8" s="51"/>
      <c r="S8" s="41"/>
    </row>
    <row r="9" spans="2:69" x14ac:dyDescent="0.25">
      <c r="B9" s="16"/>
      <c r="C9" s="42"/>
      <c r="E9" s="43"/>
      <c r="F9" s="43"/>
      <c r="G9" s="44"/>
      <c r="H9" s="45"/>
      <c r="I9" s="45"/>
      <c r="J9" s="46"/>
      <c r="K9" s="47"/>
      <c r="L9" s="48"/>
      <c r="M9" s="49"/>
      <c r="N9" s="49"/>
      <c r="P9" s="50"/>
      <c r="Q9" s="50"/>
      <c r="R9" s="51"/>
      <c r="S9" s="41"/>
    </row>
    <row r="10" spans="2:69" x14ac:dyDescent="0.25">
      <c r="B10" s="16"/>
      <c r="C10" s="42"/>
      <c r="E10" s="43"/>
      <c r="F10" s="43"/>
      <c r="G10" s="44"/>
      <c r="H10" s="45"/>
      <c r="I10" s="45"/>
      <c r="J10" s="46"/>
      <c r="K10" s="47"/>
      <c r="L10" s="48"/>
      <c r="M10" s="49"/>
      <c r="N10" s="49"/>
      <c r="P10" s="50"/>
      <c r="Q10" s="50"/>
      <c r="R10" s="51"/>
      <c r="S10" s="41"/>
    </row>
    <row r="11" spans="2:69" x14ac:dyDescent="0.25">
      <c r="B11" s="16"/>
      <c r="C11" s="42"/>
      <c r="E11" s="43"/>
      <c r="F11" s="43"/>
      <c r="G11" s="44"/>
      <c r="H11" s="45"/>
      <c r="I11" s="45"/>
      <c r="J11" s="46"/>
      <c r="K11" s="47"/>
      <c r="L11" s="48"/>
      <c r="M11" s="49"/>
      <c r="N11" s="49"/>
      <c r="P11" s="50"/>
      <c r="Q11" s="50"/>
      <c r="R11" s="51"/>
      <c r="S11" s="41"/>
    </row>
    <row r="12" spans="2:69" s="4" customFormat="1" ht="15.75" thickBot="1" x14ac:dyDescent="0.3">
      <c r="B12" s="16"/>
      <c r="C12" s="42"/>
      <c r="D12" s="1"/>
      <c r="E12" s="43"/>
      <c r="F12" s="43"/>
      <c r="G12" s="44"/>
      <c r="H12" s="45"/>
      <c r="I12" s="45"/>
      <c r="J12" s="64"/>
      <c r="K12" s="65"/>
      <c r="L12" s="65"/>
      <c r="M12" s="66"/>
      <c r="N12" s="66"/>
      <c r="O12" s="3"/>
      <c r="P12" s="50"/>
      <c r="Q12" s="67"/>
      <c r="R12" s="51"/>
      <c r="S12" s="2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4" customFormat="1" ht="16.5" customHeight="1" x14ac:dyDescent="0.25">
      <c r="B13" s="16"/>
      <c r="C13" s="112" t="s">
        <v>42</v>
      </c>
      <c r="D13" s="113"/>
      <c r="E13" s="114"/>
      <c r="F13" s="1"/>
      <c r="G13" s="1"/>
      <c r="H13" s="45"/>
      <c r="I13" s="45"/>
      <c r="J13" s="64"/>
      <c r="K13" s="65"/>
      <c r="L13" s="65"/>
      <c r="M13" s="68"/>
      <c r="N13" s="68"/>
      <c r="O13" s="3"/>
      <c r="P13" s="50"/>
      <c r="Q13" s="67"/>
      <c r="R13" s="51"/>
      <c r="S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4" customFormat="1" ht="16.5" customHeight="1" x14ac:dyDescent="0.25">
      <c r="B14" s="16"/>
      <c r="C14" s="42" t="s">
        <v>27</v>
      </c>
      <c r="D14" s="1"/>
      <c r="E14" s="69">
        <v>0.9829</v>
      </c>
      <c r="F14" s="70"/>
      <c r="G14" s="1"/>
      <c r="H14" s="1"/>
      <c r="I14" s="1"/>
      <c r="J14" s="1"/>
      <c r="K14" s="43"/>
      <c r="L14" s="43"/>
      <c r="M14" s="68"/>
      <c r="N14" s="68"/>
      <c r="O14" s="64"/>
      <c r="P14" s="3"/>
      <c r="R14" s="51"/>
      <c r="S14" s="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4" customFormat="1" ht="18" x14ac:dyDescent="0.35">
      <c r="B15" s="16"/>
      <c r="C15" s="42" t="s">
        <v>28</v>
      </c>
      <c r="D15" s="1"/>
      <c r="E15" s="71">
        <v>2</v>
      </c>
      <c r="F15" s="72"/>
      <c r="G15" s="1"/>
      <c r="H15" s="1"/>
      <c r="I15" s="1"/>
      <c r="J15" s="1"/>
      <c r="K15" s="43"/>
      <c r="L15" s="43"/>
      <c r="M15" s="68"/>
      <c r="N15" s="68"/>
      <c r="O15" s="64"/>
      <c r="P15" s="3"/>
      <c r="R15" s="51"/>
      <c r="S15" s="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4" customFormat="1" ht="15.75" thickBot="1" x14ac:dyDescent="0.3">
      <c r="B16" s="16"/>
      <c r="C16" s="73" t="s">
        <v>29</v>
      </c>
      <c r="D16" s="74"/>
      <c r="E16" s="75">
        <v>194.31</v>
      </c>
      <c r="F16" s="72"/>
      <c r="G16" s="1"/>
      <c r="H16" s="1"/>
      <c r="I16" s="1"/>
      <c r="J16" s="1"/>
      <c r="K16" s="43"/>
      <c r="L16" s="43"/>
      <c r="M16" s="68"/>
      <c r="N16" s="68"/>
      <c r="O16" s="64"/>
      <c r="P16" s="3"/>
      <c r="R16" s="5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4" customFormat="1" ht="16.5" customHeight="1" x14ac:dyDescent="0.25">
      <c r="B17" s="16"/>
      <c r="C17" s="115" t="s">
        <v>30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4" customFormat="1" ht="15.75" thickBot="1" x14ac:dyDescent="0.3">
      <c r="B18" s="16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4" customFormat="1" ht="15.75" thickBot="1" x14ac:dyDescent="0.3">
      <c r="B19" s="76"/>
      <c r="C19" s="77"/>
      <c r="D19" s="77"/>
      <c r="E19" s="77"/>
      <c r="F19" s="77"/>
      <c r="G19" s="77"/>
      <c r="H19" s="78"/>
      <c r="I19" s="78"/>
      <c r="J19" s="77"/>
      <c r="K19" s="77"/>
      <c r="L19" s="77"/>
      <c r="M19" s="79"/>
      <c r="N19" s="79"/>
      <c r="O19" s="80"/>
      <c r="P19" s="80"/>
      <c r="Q19" s="81"/>
      <c r="R19" s="77"/>
      <c r="S19" s="8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6.5" customHeight="1" x14ac:dyDescent="0.25">
      <c r="C20" s="1"/>
      <c r="D20" s="1"/>
      <c r="E20" s="1"/>
      <c r="F20" s="1"/>
      <c r="G20" s="1"/>
      <c r="H20" s="83"/>
      <c r="I20" s="83"/>
      <c r="J20" s="1"/>
      <c r="K20" s="1"/>
      <c r="L20" s="1"/>
      <c r="M20" s="68"/>
      <c r="N20" s="68"/>
      <c r="O20" s="64"/>
      <c r="P20" s="64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6.5" customHeight="1" x14ac:dyDescent="0.25">
      <c r="C21" s="1"/>
      <c r="D21" s="1"/>
      <c r="E21" s="1"/>
      <c r="F21" s="1"/>
      <c r="G21" s="1"/>
      <c r="H21" s="83"/>
      <c r="I21" s="83"/>
      <c r="J21" s="1"/>
      <c r="K21" s="1"/>
      <c r="L21" s="1"/>
      <c r="M21" s="68"/>
      <c r="N21" s="68"/>
      <c r="O21" s="64"/>
      <c r="P21" s="64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ht="16.5" customHeight="1" x14ac:dyDescent="0.25">
      <c r="C22" s="84"/>
      <c r="D22" s="84"/>
      <c r="E22" s="85"/>
      <c r="F22" s="1"/>
      <c r="G22" s="1"/>
      <c r="H22" s="83"/>
      <c r="I22" s="83"/>
      <c r="J22" s="1"/>
      <c r="K22" s="1"/>
      <c r="L22" s="1"/>
      <c r="M22" s="68"/>
      <c r="N22" s="68"/>
      <c r="O22" s="64"/>
      <c r="P22" s="64"/>
      <c r="Q22" s="86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6.5" customHeight="1" x14ac:dyDescent="0.25">
      <c r="C23" s="1"/>
      <c r="D23" s="1"/>
      <c r="E23" s="1"/>
      <c r="F23" s="1"/>
      <c r="G23" s="1"/>
      <c r="H23" s="83"/>
      <c r="I23" s="83"/>
      <c r="J23" s="1"/>
      <c r="K23" s="1"/>
      <c r="L23" s="1"/>
      <c r="M23" s="68"/>
      <c r="N23" s="68"/>
      <c r="O23" s="64"/>
      <c r="P23" s="64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6.5" customHeight="1" x14ac:dyDescent="0.25">
      <c r="C24" s="1"/>
      <c r="D24" s="1"/>
      <c r="E24" s="1"/>
      <c r="F24" s="1"/>
      <c r="G24" s="1"/>
      <c r="H24" s="83"/>
      <c r="I24" s="83"/>
      <c r="J24" s="1"/>
      <c r="K24" s="1"/>
      <c r="L24" s="1"/>
      <c r="M24" s="68"/>
      <c r="N24" s="68"/>
      <c r="O24" s="64"/>
      <c r="P24" s="64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6.5" customHeight="1" x14ac:dyDescent="0.25">
      <c r="C25" s="1"/>
      <c r="D25" s="1"/>
      <c r="E25" s="1"/>
      <c r="F25" s="1"/>
      <c r="G25" s="1"/>
      <c r="H25" s="83"/>
      <c r="I25" s="83"/>
      <c r="J25" s="1"/>
      <c r="K25" s="1"/>
      <c r="L25" s="1"/>
      <c r="M25" s="68"/>
      <c r="N25" s="68"/>
      <c r="O25" s="64"/>
      <c r="P25" s="64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6.5" customHeight="1" x14ac:dyDescent="0.25">
      <c r="C26" s="1"/>
      <c r="D26" s="1"/>
      <c r="E26" s="1"/>
      <c r="F26" s="1"/>
      <c r="G26" s="1"/>
      <c r="H26" s="83"/>
      <c r="I26" s="83"/>
      <c r="J26" s="1"/>
      <c r="K26" s="1"/>
      <c r="L26" s="1"/>
      <c r="M26" s="68"/>
      <c r="N26" s="68"/>
      <c r="O26" s="64"/>
      <c r="P26" s="64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1"/>
      <c r="D27" s="1"/>
      <c r="E27" s="1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1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1"/>
      <c r="D29" s="1"/>
      <c r="E29" s="1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ht="16.5" customHeight="1" x14ac:dyDescent="0.25">
      <c r="H42" s="83"/>
      <c r="I42" s="83"/>
      <c r="M42" s="68"/>
      <c r="N42" s="68"/>
      <c r="O42" s="64"/>
      <c r="P42" s="64"/>
    </row>
    <row r="43" spans="2:69" ht="16.5" customHeight="1" x14ac:dyDescent="0.25">
      <c r="H43" s="83"/>
      <c r="I43" s="83"/>
      <c r="M43" s="68"/>
      <c r="N43" s="68"/>
      <c r="O43" s="64"/>
      <c r="P43" s="64"/>
    </row>
    <row r="44" spans="2:69" ht="16.5" customHeight="1" x14ac:dyDescent="0.25">
      <c r="H44" s="83"/>
      <c r="I44" s="83"/>
      <c r="M44" s="68"/>
      <c r="N44" s="68"/>
      <c r="O44" s="64"/>
      <c r="P44" s="64"/>
    </row>
    <row r="45" spans="2:69" x14ac:dyDescent="0.25">
      <c r="H45" s="83"/>
      <c r="I45" s="83"/>
      <c r="M45" s="68"/>
      <c r="N45" s="68"/>
      <c r="O45" s="64"/>
      <c r="P45" s="64"/>
    </row>
    <row r="46" spans="2:69" x14ac:dyDescent="0.25">
      <c r="H46" s="83"/>
      <c r="I46" s="83"/>
      <c r="M46" s="68"/>
      <c r="N46" s="68"/>
      <c r="O46" s="64"/>
      <c r="P46" s="64"/>
    </row>
    <row r="47" spans="2:69" x14ac:dyDescent="0.25">
      <c r="H47" s="83"/>
      <c r="I47" s="83"/>
      <c r="M47" s="68"/>
      <c r="N47" s="68"/>
      <c r="O47" s="64"/>
      <c r="P47" s="64"/>
    </row>
    <row r="48" spans="2:69" s="4" customFormat="1" x14ac:dyDescent="0.25">
      <c r="B48" s="1"/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4" customFormat="1" x14ac:dyDescent="0.25">
      <c r="B49" s="1"/>
      <c r="C49" s="1"/>
      <c r="D49" s="1"/>
      <c r="E49" s="1"/>
      <c r="F49" s="1"/>
      <c r="G49" s="1"/>
      <c r="H49" s="83"/>
      <c r="I49" s="83"/>
      <c r="J49" s="1"/>
      <c r="K49" s="1"/>
      <c r="L49" s="1"/>
      <c r="M49" s="68"/>
      <c r="N49" s="68"/>
      <c r="O49" s="64"/>
      <c r="P49" s="64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</sheetData>
  <mergeCells count="7">
    <mergeCell ref="C17:R18"/>
    <mergeCell ref="B1:R2"/>
    <mergeCell ref="E4:F4"/>
    <mergeCell ref="H4:J4"/>
    <mergeCell ref="K4:N4"/>
    <mergeCell ref="O4:Q4"/>
    <mergeCell ref="R5:R6"/>
  </mergeCells>
  <pageMargins left="0.7" right="0.7" top="0.75" bottom="0.75" header="0.3" footer="0.3"/>
  <pageSetup scale="46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BA658-9399-4454-9A2A-1184DD122D40}">
  <sheetPr codeName="Sheet12">
    <tabColor theme="7" tint="0.59999389629810485"/>
    <pageSetUpPr fitToPage="1"/>
  </sheetPr>
  <dimension ref="B1:BQ50"/>
  <sheetViews>
    <sheetView view="pageBreakPreview" zoomScale="60" zoomScaleNormal="90" workbookViewId="0">
      <selection activeCell="C14" sqref="C14:E14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35.42578125" style="1" customWidth="1"/>
    <col min="4" max="4" width="22.5703125" style="1" customWidth="1"/>
    <col min="5" max="5" width="10.5703125" style="1" customWidth="1"/>
    <col min="6" max="6" width="11.7109375" style="1" customWidth="1"/>
    <col min="7" max="7" width="12.85546875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34.28515625" style="1" customWidth="1"/>
    <col min="19" max="19" width="1.42578125" style="4" customWidth="1"/>
    <col min="20" max="20" width="9.140625" style="1" customWidth="1"/>
    <col min="21" max="16384" width="9.140625" style="1"/>
  </cols>
  <sheetData>
    <row r="1" spans="2:69" ht="26.25" x14ac:dyDescent="0.25">
      <c r="B1" s="121" t="s">
        <v>40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6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6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6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69" ht="15.6" customHeight="1" x14ac:dyDescent="0.25">
      <c r="B5" s="16"/>
      <c r="C5" s="22" t="s">
        <v>36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133" t="s">
        <v>21</v>
      </c>
      <c r="S5" s="21"/>
    </row>
    <row r="6" spans="2:69" ht="15.75" x14ac:dyDescent="0.25">
      <c r="B6" s="16"/>
      <c r="C6" s="32">
        <v>2024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134"/>
      <c r="S6" s="21"/>
    </row>
    <row r="7" spans="2:6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09"/>
      <c r="Q7" s="109"/>
      <c r="R7" s="111"/>
      <c r="S7" s="41"/>
    </row>
    <row r="8" spans="2:69" x14ac:dyDescent="0.25">
      <c r="B8" s="16"/>
      <c r="C8" s="100"/>
      <c r="D8" s="101"/>
      <c r="E8" s="102"/>
      <c r="F8" s="102"/>
      <c r="G8" s="103"/>
      <c r="H8" s="104"/>
      <c r="I8" s="104"/>
      <c r="J8" s="105"/>
      <c r="K8" s="106"/>
      <c r="L8" s="107"/>
      <c r="M8" s="108"/>
      <c r="N8" s="108"/>
      <c r="O8" s="109"/>
      <c r="P8" s="109"/>
      <c r="Q8" s="109"/>
      <c r="R8" s="111"/>
      <c r="S8" s="41"/>
    </row>
    <row r="9" spans="2:69" x14ac:dyDescent="0.25">
      <c r="B9" s="16"/>
      <c r="C9" s="89" t="s">
        <v>37</v>
      </c>
      <c r="D9" s="90"/>
      <c r="E9" s="91"/>
      <c r="F9" s="91"/>
      <c r="G9" s="92">
        <v>123</v>
      </c>
      <c r="H9" s="93" t="s">
        <v>24</v>
      </c>
      <c r="I9" s="93" t="s">
        <v>38</v>
      </c>
      <c r="J9" s="94">
        <v>0.91</v>
      </c>
      <c r="K9" s="95">
        <v>12500</v>
      </c>
      <c r="L9" s="96">
        <v>6</v>
      </c>
      <c r="M9" s="97">
        <v>3.7499999999999999E-2</v>
      </c>
      <c r="N9" s="97">
        <v>0.12</v>
      </c>
      <c r="O9" s="98">
        <f>+((1-$E$15)*(L9*K9*$E$16)/1000000)+(($E$15*L9*K9*$E$17)/1000000)</f>
        <v>14.326612425000002</v>
      </c>
      <c r="P9" s="99">
        <f>G9+J9+O9</f>
        <v>138.236612425</v>
      </c>
      <c r="Q9" s="99">
        <f>P9/(K9/500)</f>
        <v>5.5294644970000002</v>
      </c>
      <c r="R9" s="51"/>
      <c r="S9" s="41"/>
    </row>
    <row r="10" spans="2:69" x14ac:dyDescent="0.25">
      <c r="B10" s="16"/>
      <c r="C10" s="42"/>
      <c r="E10" s="43"/>
      <c r="F10" s="43"/>
      <c r="G10" s="44"/>
      <c r="H10" s="45"/>
      <c r="I10" s="45"/>
      <c r="J10" s="46"/>
      <c r="K10" s="47"/>
      <c r="L10" s="48"/>
      <c r="M10" s="49"/>
      <c r="N10" s="49"/>
      <c r="P10" s="50"/>
      <c r="Q10" s="50"/>
      <c r="R10" s="51"/>
      <c r="S10" s="41"/>
    </row>
    <row r="11" spans="2:69" x14ac:dyDescent="0.25">
      <c r="B11" s="16"/>
      <c r="C11" s="42"/>
      <c r="E11" s="43"/>
      <c r="F11" s="43"/>
      <c r="G11" s="44"/>
      <c r="H11" s="45"/>
      <c r="I11" s="45"/>
      <c r="J11" s="46"/>
      <c r="K11" s="47"/>
      <c r="L11" s="48"/>
      <c r="M11" s="49"/>
      <c r="N11" s="49"/>
      <c r="P11" s="50"/>
      <c r="Q11" s="50"/>
      <c r="R11" s="51"/>
      <c r="S11" s="41"/>
    </row>
    <row r="12" spans="2:69" x14ac:dyDescent="0.25">
      <c r="B12" s="16"/>
      <c r="C12" s="42"/>
      <c r="E12" s="43"/>
      <c r="F12" s="43"/>
      <c r="G12" s="44"/>
      <c r="H12" s="45"/>
      <c r="I12" s="45"/>
      <c r="J12" s="46"/>
      <c r="K12" s="47"/>
      <c r="L12" s="48"/>
      <c r="M12" s="49"/>
      <c r="N12" s="49"/>
      <c r="P12" s="50"/>
      <c r="Q12" s="50"/>
      <c r="R12" s="51"/>
      <c r="S12" s="41"/>
    </row>
    <row r="13" spans="2:69" s="4" customFormat="1" ht="15.75" thickBot="1" x14ac:dyDescent="0.3">
      <c r="B13" s="16"/>
      <c r="C13" s="42"/>
      <c r="D13" s="1"/>
      <c r="E13" s="43"/>
      <c r="F13" s="43"/>
      <c r="G13" s="44"/>
      <c r="H13" s="45"/>
      <c r="I13" s="45"/>
      <c r="J13" s="64"/>
      <c r="K13" s="65"/>
      <c r="L13" s="65"/>
      <c r="M13" s="66"/>
      <c r="N13" s="66"/>
      <c r="O13" s="3"/>
      <c r="P13" s="50"/>
      <c r="Q13" s="67"/>
      <c r="R13" s="51"/>
      <c r="S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4" customFormat="1" ht="16.5" customHeight="1" x14ac:dyDescent="0.25">
      <c r="B14" s="16"/>
      <c r="C14" s="112" t="s">
        <v>42</v>
      </c>
      <c r="D14" s="113"/>
      <c r="E14" s="114"/>
      <c r="F14" s="1"/>
      <c r="G14" s="1"/>
      <c r="H14" s="45"/>
      <c r="I14" s="45"/>
      <c r="J14" s="64"/>
      <c r="K14" s="65"/>
      <c r="L14" s="65"/>
      <c r="M14" s="68"/>
      <c r="N14" s="68"/>
      <c r="O14" s="3"/>
      <c r="P14" s="50"/>
      <c r="Q14" s="67"/>
      <c r="R14" s="51"/>
      <c r="S14" s="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4" customFormat="1" ht="16.5" customHeight="1" x14ac:dyDescent="0.25">
      <c r="B15" s="16"/>
      <c r="C15" s="42" t="s">
        <v>27</v>
      </c>
      <c r="D15" s="1"/>
      <c r="E15" s="69">
        <v>0.9829</v>
      </c>
      <c r="F15" s="70"/>
      <c r="G15" s="1"/>
      <c r="H15" s="1"/>
      <c r="I15" s="1"/>
      <c r="J15" s="1"/>
      <c r="K15" s="43"/>
      <c r="L15" s="43"/>
      <c r="M15" s="68"/>
      <c r="N15" s="68"/>
      <c r="O15" s="64"/>
      <c r="P15" s="3"/>
      <c r="R15" s="51"/>
      <c r="S15" s="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4" customFormat="1" ht="18" x14ac:dyDescent="0.35">
      <c r="B16" s="16"/>
      <c r="C16" s="42" t="s">
        <v>28</v>
      </c>
      <c r="D16" s="1"/>
      <c r="E16" s="71">
        <v>2</v>
      </c>
      <c r="F16" s="72"/>
      <c r="G16" s="1"/>
      <c r="H16" s="1"/>
      <c r="I16" s="1"/>
      <c r="J16" s="1"/>
      <c r="K16" s="43"/>
      <c r="L16" s="43"/>
      <c r="M16" s="68"/>
      <c r="N16" s="68"/>
      <c r="O16" s="64"/>
      <c r="P16" s="3"/>
      <c r="R16" s="5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4" customFormat="1" ht="15.75" thickBot="1" x14ac:dyDescent="0.3">
      <c r="B17" s="16"/>
      <c r="C17" s="73" t="s">
        <v>29</v>
      </c>
      <c r="D17" s="74"/>
      <c r="E17" s="75">
        <v>194.31</v>
      </c>
      <c r="F17" s="72"/>
      <c r="G17" s="1"/>
      <c r="H17" s="1"/>
      <c r="I17" s="1"/>
      <c r="J17" s="1"/>
      <c r="K17" s="43"/>
      <c r="L17" s="43"/>
      <c r="M17" s="68"/>
      <c r="N17" s="68"/>
      <c r="O17" s="64"/>
      <c r="P17" s="3"/>
      <c r="R17" s="51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4" customFormat="1" ht="16.5" customHeight="1" x14ac:dyDescent="0.25">
      <c r="B18" s="16"/>
      <c r="C18" s="115" t="s">
        <v>30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4" customFormat="1" ht="15.75" thickBot="1" x14ac:dyDescent="0.3">
      <c r="B19" s="16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  <c r="S19" s="2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5.75" thickBot="1" x14ac:dyDescent="0.3">
      <c r="B20" s="76"/>
      <c r="C20" s="77"/>
      <c r="D20" s="77"/>
      <c r="E20" s="77"/>
      <c r="F20" s="77"/>
      <c r="G20" s="77"/>
      <c r="H20" s="78"/>
      <c r="I20" s="78"/>
      <c r="J20" s="77"/>
      <c r="K20" s="77"/>
      <c r="L20" s="77"/>
      <c r="M20" s="79"/>
      <c r="N20" s="79"/>
      <c r="O20" s="80"/>
      <c r="P20" s="80"/>
      <c r="Q20" s="81"/>
      <c r="R20" s="77"/>
      <c r="S20" s="8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6.5" customHeight="1" x14ac:dyDescent="0.25">
      <c r="C21" s="1"/>
      <c r="D21" s="1"/>
      <c r="E21" s="1"/>
      <c r="F21" s="1"/>
      <c r="G21" s="1"/>
      <c r="H21" s="83"/>
      <c r="I21" s="83"/>
      <c r="J21" s="1"/>
      <c r="K21" s="1"/>
      <c r="L21" s="1"/>
      <c r="M21" s="68"/>
      <c r="N21" s="68"/>
      <c r="O21" s="64"/>
      <c r="P21" s="64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ht="16.5" customHeight="1" x14ac:dyDescent="0.25">
      <c r="C22" s="1"/>
      <c r="D22" s="1"/>
      <c r="E22" s="1"/>
      <c r="F22" s="1"/>
      <c r="G22" s="1"/>
      <c r="H22" s="83"/>
      <c r="I22" s="83"/>
      <c r="J22" s="1"/>
      <c r="K22" s="1"/>
      <c r="L22" s="1"/>
      <c r="M22" s="68"/>
      <c r="N22" s="68"/>
      <c r="O22" s="64"/>
      <c r="P22" s="64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6.5" customHeight="1" x14ac:dyDescent="0.25">
      <c r="C23" s="84"/>
      <c r="D23" s="84"/>
      <c r="E23" s="85"/>
      <c r="F23" s="1"/>
      <c r="G23" s="1"/>
      <c r="H23" s="83"/>
      <c r="I23" s="83"/>
      <c r="J23" s="1"/>
      <c r="K23" s="1"/>
      <c r="L23" s="1"/>
      <c r="M23" s="68"/>
      <c r="N23" s="68"/>
      <c r="O23" s="64"/>
      <c r="P23" s="64"/>
      <c r="Q23" s="86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6.5" customHeight="1" x14ac:dyDescent="0.25">
      <c r="C24" s="1"/>
      <c r="D24" s="1"/>
      <c r="E24" s="1"/>
      <c r="F24" s="1"/>
      <c r="G24" s="1"/>
      <c r="H24" s="83"/>
      <c r="I24" s="83"/>
      <c r="J24" s="1"/>
      <c r="K24" s="1"/>
      <c r="L24" s="1"/>
      <c r="M24" s="68"/>
      <c r="N24" s="68"/>
      <c r="O24" s="64"/>
      <c r="P24" s="64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6.5" customHeight="1" x14ac:dyDescent="0.25">
      <c r="C25" s="1"/>
      <c r="D25" s="1"/>
      <c r="E25" s="1"/>
      <c r="F25" s="1"/>
      <c r="G25" s="1"/>
      <c r="H25" s="83"/>
      <c r="I25" s="83"/>
      <c r="J25" s="1"/>
      <c r="K25" s="1"/>
      <c r="L25" s="1"/>
      <c r="M25" s="68"/>
      <c r="N25" s="68"/>
      <c r="O25" s="64"/>
      <c r="P25" s="64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6.5" customHeight="1" x14ac:dyDescent="0.25">
      <c r="C26" s="1"/>
      <c r="D26" s="1"/>
      <c r="E26" s="1"/>
      <c r="F26" s="1"/>
      <c r="G26" s="1"/>
      <c r="H26" s="83"/>
      <c r="I26" s="83"/>
      <c r="J26" s="1"/>
      <c r="K26" s="1"/>
      <c r="L26" s="1"/>
      <c r="M26" s="68"/>
      <c r="N26" s="68"/>
      <c r="O26" s="64"/>
      <c r="P26" s="64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1"/>
      <c r="D27" s="1"/>
      <c r="E27" s="1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1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1"/>
      <c r="D29" s="1"/>
      <c r="E29" s="1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4" customFormat="1" ht="16.5" customHeight="1" x14ac:dyDescent="0.25">
      <c r="C42" s="1"/>
      <c r="D42" s="1"/>
      <c r="E42" s="1"/>
      <c r="F42" s="1"/>
      <c r="G42" s="1"/>
      <c r="H42" s="83"/>
      <c r="I42" s="83"/>
      <c r="J42" s="1"/>
      <c r="K42" s="1"/>
      <c r="L42" s="1"/>
      <c r="M42" s="68"/>
      <c r="N42" s="68"/>
      <c r="O42" s="64"/>
      <c r="P42" s="64"/>
      <c r="R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ht="16.5" customHeight="1" x14ac:dyDescent="0.25">
      <c r="H43" s="83"/>
      <c r="I43" s="83"/>
      <c r="M43" s="68"/>
      <c r="N43" s="68"/>
      <c r="O43" s="64"/>
      <c r="P43" s="64"/>
    </row>
    <row r="44" spans="2:69" ht="16.5" customHeight="1" x14ac:dyDescent="0.25">
      <c r="H44" s="83"/>
      <c r="I44" s="83"/>
      <c r="M44" s="68"/>
      <c r="N44" s="68"/>
      <c r="O44" s="64"/>
      <c r="P44" s="64"/>
    </row>
    <row r="45" spans="2:69" ht="16.5" customHeight="1" x14ac:dyDescent="0.25">
      <c r="H45" s="83"/>
      <c r="I45" s="83"/>
      <c r="M45" s="68"/>
      <c r="N45" s="68"/>
      <c r="O45" s="64"/>
      <c r="P45" s="64"/>
    </row>
    <row r="46" spans="2:69" x14ac:dyDescent="0.25">
      <c r="H46" s="83"/>
      <c r="I46" s="83"/>
      <c r="M46" s="68"/>
      <c r="N46" s="68"/>
      <c r="O46" s="64"/>
      <c r="P46" s="64"/>
    </row>
    <row r="47" spans="2:69" x14ac:dyDescent="0.25">
      <c r="H47" s="83"/>
      <c r="I47" s="83"/>
      <c r="M47" s="68"/>
      <c r="N47" s="68"/>
      <c r="O47" s="64"/>
      <c r="P47" s="64"/>
    </row>
    <row r="48" spans="2:69" s="4" customFormat="1" x14ac:dyDescent="0.25">
      <c r="B48" s="1"/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4" customFormat="1" x14ac:dyDescent="0.25">
      <c r="B49" s="1"/>
      <c r="C49" s="1"/>
      <c r="D49" s="1"/>
      <c r="E49" s="1"/>
      <c r="F49" s="1"/>
      <c r="G49" s="1"/>
      <c r="H49" s="83"/>
      <c r="I49" s="83"/>
      <c r="J49" s="1"/>
      <c r="K49" s="1"/>
      <c r="L49" s="1"/>
      <c r="M49" s="68"/>
      <c r="N49" s="68"/>
      <c r="O49" s="64"/>
      <c r="P49" s="64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4" customFormat="1" x14ac:dyDescent="0.25">
      <c r="B50" s="1"/>
      <c r="C50" s="1"/>
      <c r="D50" s="1"/>
      <c r="E50" s="1"/>
      <c r="F50" s="1"/>
      <c r="G50" s="1"/>
      <c r="H50" s="83"/>
      <c r="I50" s="83"/>
      <c r="J50" s="1"/>
      <c r="K50" s="1"/>
      <c r="L50" s="1"/>
      <c r="M50" s="68"/>
      <c r="N50" s="68"/>
      <c r="O50" s="64"/>
      <c r="P50" s="64"/>
      <c r="R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</sheetData>
  <mergeCells count="7">
    <mergeCell ref="C18:R19"/>
    <mergeCell ref="B1:R2"/>
    <mergeCell ref="E4:F4"/>
    <mergeCell ref="H4:J4"/>
    <mergeCell ref="K4:N4"/>
    <mergeCell ref="O4:Q4"/>
    <mergeCell ref="R5:R6"/>
  </mergeCells>
  <pageMargins left="0.7" right="0.7" top="0.75" bottom="0.75" header="0.3" footer="0.3"/>
  <pageSetup scale="46" orientation="landscape" r:id="rId1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38E75-9E6F-443E-8D92-E8B7A1649D6C}">
  <sheetPr codeName="Sheet13">
    <tabColor theme="7" tint="0.59999389629810485"/>
    <pageSetUpPr fitToPage="1"/>
  </sheetPr>
  <dimension ref="B1:BQ49"/>
  <sheetViews>
    <sheetView view="pageBreakPreview" zoomScale="60" zoomScaleNormal="105" workbookViewId="0">
      <selection activeCell="C13" sqref="C13:E13"/>
    </sheetView>
  </sheetViews>
  <sheetFormatPr defaultColWidth="9.140625" defaultRowHeight="15" x14ac:dyDescent="0.25"/>
  <cols>
    <col min="1" max="1" width="1.5703125" style="1" customWidth="1"/>
    <col min="2" max="2" width="1.42578125" style="1" customWidth="1"/>
    <col min="3" max="3" width="35.42578125" style="1" customWidth="1"/>
    <col min="4" max="4" width="25.140625" style="1" customWidth="1"/>
    <col min="5" max="5" width="10.5703125" style="1" customWidth="1"/>
    <col min="6" max="6" width="11.7109375" style="1" customWidth="1"/>
    <col min="7" max="7" width="14.28515625" style="1" customWidth="1"/>
    <col min="8" max="8" width="10.5703125" style="1" bestFit="1" customWidth="1"/>
    <col min="9" max="9" width="33.5703125" style="1" customWidth="1"/>
    <col min="10" max="10" width="9.28515625" style="1" customWidth="1"/>
    <col min="11" max="12" width="9.140625" style="1" customWidth="1"/>
    <col min="13" max="13" width="9.140625" style="2" customWidth="1"/>
    <col min="14" max="14" width="8.28515625" style="2" customWidth="1"/>
    <col min="15" max="15" width="11.42578125" style="3" bestFit="1" customWidth="1"/>
    <col min="16" max="16" width="17.5703125" style="3" customWidth="1"/>
    <col min="17" max="17" width="13.28515625" style="4" customWidth="1"/>
    <col min="18" max="18" width="34.28515625" style="1" customWidth="1"/>
    <col min="19" max="19" width="1.42578125" style="4" customWidth="1"/>
    <col min="20" max="20" width="9.140625" style="1" customWidth="1"/>
    <col min="21" max="16384" width="9.140625" style="1"/>
  </cols>
  <sheetData>
    <row r="1" spans="2:69" ht="26.25" x14ac:dyDescent="0.25">
      <c r="B1" s="121" t="s">
        <v>41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5"/>
    </row>
    <row r="2" spans="2:69" ht="27" thickBot="1" x14ac:dyDescent="0.3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5"/>
    </row>
    <row r="3" spans="2:69" ht="15.75" thickBot="1" x14ac:dyDescent="0.3">
      <c r="B3" s="6"/>
      <c r="C3" s="7"/>
      <c r="D3" s="7"/>
      <c r="E3" s="7"/>
      <c r="F3" s="7"/>
      <c r="G3" s="8"/>
      <c r="H3" s="8"/>
      <c r="I3" s="8"/>
      <c r="J3" s="9"/>
      <c r="K3" s="10"/>
      <c r="L3" s="10"/>
      <c r="M3" s="11"/>
      <c r="N3" s="11"/>
      <c r="O3" s="12"/>
      <c r="P3" s="13"/>
      <c r="Q3" s="14"/>
      <c r="R3" s="7"/>
      <c r="S3" s="15"/>
    </row>
    <row r="4" spans="2:69" ht="15.75" x14ac:dyDescent="0.25">
      <c r="B4" s="16"/>
      <c r="C4" s="17" t="s">
        <v>1</v>
      </c>
      <c r="D4" s="18" t="s">
        <v>2</v>
      </c>
      <c r="E4" s="123" t="s">
        <v>3</v>
      </c>
      <c r="F4" s="124"/>
      <c r="G4" s="19" t="s">
        <v>4</v>
      </c>
      <c r="H4" s="125" t="s">
        <v>5</v>
      </c>
      <c r="I4" s="126"/>
      <c r="J4" s="127"/>
      <c r="K4" s="128" t="s">
        <v>6</v>
      </c>
      <c r="L4" s="128"/>
      <c r="M4" s="129"/>
      <c r="N4" s="129"/>
      <c r="O4" s="130" t="s">
        <v>7</v>
      </c>
      <c r="P4" s="131"/>
      <c r="Q4" s="132"/>
      <c r="R4" s="20"/>
      <c r="S4" s="21"/>
    </row>
    <row r="5" spans="2:69" ht="15.6" customHeight="1" x14ac:dyDescent="0.25">
      <c r="B5" s="16"/>
      <c r="C5" s="22" t="s">
        <v>36</v>
      </c>
      <c r="D5" s="23"/>
      <c r="E5" s="24" t="s">
        <v>9</v>
      </c>
      <c r="F5" s="24" t="s">
        <v>10</v>
      </c>
      <c r="G5" s="25" t="s">
        <v>4</v>
      </c>
      <c r="H5" s="25" t="s">
        <v>11</v>
      </c>
      <c r="I5" s="25" t="s">
        <v>12</v>
      </c>
      <c r="J5" s="26" t="s">
        <v>13</v>
      </c>
      <c r="K5" s="27" t="s">
        <v>14</v>
      </c>
      <c r="L5" s="28" t="s">
        <v>15</v>
      </c>
      <c r="M5" s="28" t="s">
        <v>16</v>
      </c>
      <c r="N5" s="28" t="s">
        <v>17</v>
      </c>
      <c r="O5" s="29" t="s">
        <v>18</v>
      </c>
      <c r="P5" s="30" t="s">
        <v>19</v>
      </c>
      <c r="Q5" s="31" t="s">
        <v>20</v>
      </c>
      <c r="R5" s="133" t="s">
        <v>21</v>
      </c>
      <c r="S5" s="21"/>
    </row>
    <row r="6" spans="2:69" ht="15.75" x14ac:dyDescent="0.25">
      <c r="B6" s="16"/>
      <c r="C6" s="32">
        <v>2025</v>
      </c>
      <c r="D6" s="33"/>
      <c r="E6" s="34"/>
      <c r="F6" s="35"/>
      <c r="G6" s="36"/>
      <c r="H6" s="36"/>
      <c r="I6" s="36"/>
      <c r="J6" s="37"/>
      <c r="K6" s="37"/>
      <c r="L6" s="37"/>
      <c r="M6" s="37"/>
      <c r="N6" s="37"/>
      <c r="O6" s="38"/>
      <c r="P6" s="39" t="s">
        <v>22</v>
      </c>
      <c r="Q6" s="40" t="s">
        <v>23</v>
      </c>
      <c r="R6" s="134"/>
      <c r="S6" s="21"/>
    </row>
    <row r="7" spans="2:69" x14ac:dyDescent="0.25">
      <c r="B7" s="16"/>
      <c r="C7" s="100"/>
      <c r="D7" s="101"/>
      <c r="E7" s="102"/>
      <c r="F7" s="102"/>
      <c r="G7" s="103"/>
      <c r="H7" s="104"/>
      <c r="I7" s="104"/>
      <c r="J7" s="105"/>
      <c r="K7" s="106"/>
      <c r="L7" s="107"/>
      <c r="M7" s="108"/>
      <c r="N7" s="108"/>
      <c r="O7" s="109"/>
      <c r="P7" s="109"/>
      <c r="Q7" s="109"/>
      <c r="R7" s="111"/>
      <c r="S7" s="41"/>
    </row>
    <row r="8" spans="2:69" x14ac:dyDescent="0.25">
      <c r="B8" s="16"/>
      <c r="C8" s="100"/>
      <c r="D8" s="101"/>
      <c r="E8" s="102"/>
      <c r="F8" s="102"/>
      <c r="G8" s="103"/>
      <c r="H8" s="104"/>
      <c r="I8" s="104"/>
      <c r="J8" s="105"/>
      <c r="K8" s="106"/>
      <c r="L8" s="107"/>
      <c r="M8" s="108"/>
      <c r="N8" s="108"/>
      <c r="O8" s="109"/>
      <c r="P8" s="109"/>
      <c r="Q8" s="109"/>
      <c r="R8" s="111"/>
      <c r="S8" s="41"/>
    </row>
    <row r="9" spans="2:69" x14ac:dyDescent="0.25">
      <c r="B9" s="16"/>
      <c r="C9" s="42"/>
      <c r="E9" s="43"/>
      <c r="F9" s="43"/>
      <c r="G9" s="44"/>
      <c r="H9" s="45"/>
      <c r="I9" s="45"/>
      <c r="J9" s="46"/>
      <c r="K9" s="47"/>
      <c r="L9" s="48"/>
      <c r="M9" s="49"/>
      <c r="N9" s="49"/>
      <c r="P9" s="50"/>
      <c r="Q9" s="50"/>
      <c r="R9" s="51"/>
      <c r="S9" s="41"/>
    </row>
    <row r="10" spans="2:69" x14ac:dyDescent="0.25">
      <c r="B10" s="16"/>
      <c r="C10" s="42"/>
      <c r="E10" s="43"/>
      <c r="F10" s="43"/>
      <c r="G10" s="44"/>
      <c r="H10" s="45"/>
      <c r="I10" s="45"/>
      <c r="J10" s="46"/>
      <c r="K10" s="47"/>
      <c r="L10" s="48"/>
      <c r="M10" s="49"/>
      <c r="N10" s="49"/>
      <c r="P10" s="50"/>
      <c r="Q10" s="50"/>
      <c r="R10" s="51"/>
      <c r="S10" s="41"/>
    </row>
    <row r="11" spans="2:69" x14ac:dyDescent="0.25">
      <c r="B11" s="16"/>
      <c r="C11" s="42"/>
      <c r="E11" s="43"/>
      <c r="F11" s="43"/>
      <c r="G11" s="44"/>
      <c r="H11" s="45"/>
      <c r="I11" s="45"/>
      <c r="J11" s="46"/>
      <c r="K11" s="47"/>
      <c r="L11" s="48"/>
      <c r="M11" s="49"/>
      <c r="N11" s="49"/>
      <c r="P11" s="50"/>
      <c r="Q11" s="50"/>
      <c r="R11" s="51"/>
      <c r="S11" s="41"/>
    </row>
    <row r="12" spans="2:69" s="4" customFormat="1" ht="15.75" thickBot="1" x14ac:dyDescent="0.3">
      <c r="B12" s="16"/>
      <c r="C12" s="42"/>
      <c r="D12" s="1"/>
      <c r="E12" s="43"/>
      <c r="F12" s="43"/>
      <c r="G12" s="44"/>
      <c r="H12" s="45"/>
      <c r="I12" s="45"/>
      <c r="J12" s="64"/>
      <c r="K12" s="65"/>
      <c r="L12" s="65"/>
      <c r="M12" s="66"/>
      <c r="N12" s="66"/>
      <c r="O12" s="3"/>
      <c r="P12" s="50"/>
      <c r="Q12" s="67"/>
      <c r="R12" s="51"/>
      <c r="S12" s="2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4" customFormat="1" ht="16.5" customHeight="1" x14ac:dyDescent="0.25">
      <c r="B13" s="16"/>
      <c r="C13" s="112" t="s">
        <v>42</v>
      </c>
      <c r="D13" s="113"/>
      <c r="E13" s="114"/>
      <c r="F13" s="1"/>
      <c r="G13" s="1"/>
      <c r="H13" s="45"/>
      <c r="I13" s="45"/>
      <c r="J13" s="64"/>
      <c r="K13" s="65"/>
      <c r="L13" s="65"/>
      <c r="M13" s="68"/>
      <c r="N13" s="68"/>
      <c r="O13" s="3"/>
      <c r="P13" s="50"/>
      <c r="Q13" s="67"/>
      <c r="R13" s="51"/>
      <c r="S13" s="2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4" customFormat="1" ht="16.5" customHeight="1" x14ac:dyDescent="0.25">
      <c r="B14" s="16"/>
      <c r="C14" s="42" t="s">
        <v>27</v>
      </c>
      <c r="D14" s="1"/>
      <c r="E14" s="69">
        <v>0.9829</v>
      </c>
      <c r="F14" s="70"/>
      <c r="G14" s="1"/>
      <c r="H14" s="1"/>
      <c r="I14" s="1"/>
      <c r="J14" s="1"/>
      <c r="K14" s="43"/>
      <c r="L14" s="43"/>
      <c r="M14" s="68"/>
      <c r="N14" s="68"/>
      <c r="O14" s="64"/>
      <c r="P14" s="3"/>
      <c r="R14" s="51"/>
      <c r="S14" s="2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4" customFormat="1" ht="18" x14ac:dyDescent="0.35">
      <c r="B15" s="16"/>
      <c r="C15" s="42" t="s">
        <v>28</v>
      </c>
      <c r="D15" s="1"/>
      <c r="E15" s="71">
        <v>2</v>
      </c>
      <c r="F15" s="72"/>
      <c r="G15" s="1"/>
      <c r="H15" s="1"/>
      <c r="I15" s="1"/>
      <c r="J15" s="1"/>
      <c r="K15" s="43"/>
      <c r="L15" s="43"/>
      <c r="M15" s="68"/>
      <c r="N15" s="68"/>
      <c r="O15" s="64"/>
      <c r="P15" s="3"/>
      <c r="R15" s="51"/>
      <c r="S15" s="2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4" customFormat="1" ht="15.75" thickBot="1" x14ac:dyDescent="0.3">
      <c r="B16" s="16"/>
      <c r="C16" s="73" t="s">
        <v>29</v>
      </c>
      <c r="D16" s="74"/>
      <c r="E16" s="75">
        <v>194.31</v>
      </c>
      <c r="F16" s="72"/>
      <c r="G16" s="1"/>
      <c r="H16" s="1"/>
      <c r="I16" s="1"/>
      <c r="J16" s="1"/>
      <c r="K16" s="43"/>
      <c r="L16" s="43"/>
      <c r="M16" s="68"/>
      <c r="N16" s="68"/>
      <c r="O16" s="64"/>
      <c r="P16" s="3"/>
      <c r="R16" s="5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4" customFormat="1" ht="16.5" customHeight="1" x14ac:dyDescent="0.25">
      <c r="B17" s="16"/>
      <c r="C17" s="115" t="s">
        <v>30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7"/>
      <c r="S17" s="2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4" customFormat="1" ht="15.75" thickBot="1" x14ac:dyDescent="0.3">
      <c r="B18" s="16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20"/>
      <c r="S18" s="2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4" customFormat="1" ht="15.75" thickBot="1" x14ac:dyDescent="0.3">
      <c r="B19" s="76"/>
      <c r="C19" s="77"/>
      <c r="D19" s="77"/>
      <c r="E19" s="77"/>
      <c r="F19" s="77"/>
      <c r="G19" s="77"/>
      <c r="H19" s="78"/>
      <c r="I19" s="78"/>
      <c r="J19" s="77"/>
      <c r="K19" s="77"/>
      <c r="L19" s="77"/>
      <c r="M19" s="79"/>
      <c r="N19" s="79"/>
      <c r="O19" s="80"/>
      <c r="P19" s="80"/>
      <c r="Q19" s="81"/>
      <c r="R19" s="77"/>
      <c r="S19" s="8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4" customFormat="1" ht="16.5" customHeight="1" x14ac:dyDescent="0.25">
      <c r="C20" s="1"/>
      <c r="D20" s="1"/>
      <c r="E20" s="1"/>
      <c r="F20" s="1"/>
      <c r="G20" s="1"/>
      <c r="H20" s="83"/>
      <c r="I20" s="83"/>
      <c r="J20" s="1"/>
      <c r="K20" s="1"/>
      <c r="L20" s="1"/>
      <c r="M20" s="68"/>
      <c r="N20" s="68"/>
      <c r="O20" s="64"/>
      <c r="P20" s="64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4" customFormat="1" ht="16.5" customHeight="1" x14ac:dyDescent="0.25">
      <c r="C21" s="1"/>
      <c r="D21" s="1"/>
      <c r="E21" s="1"/>
      <c r="F21" s="1"/>
      <c r="G21" s="1"/>
      <c r="H21" s="83"/>
      <c r="I21" s="83"/>
      <c r="J21" s="1"/>
      <c r="K21" s="1"/>
      <c r="L21" s="1"/>
      <c r="M21" s="68"/>
      <c r="N21" s="68"/>
      <c r="O21" s="64"/>
      <c r="P21" s="64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4" customFormat="1" ht="16.5" customHeight="1" x14ac:dyDescent="0.25">
      <c r="C22" s="84"/>
      <c r="D22" s="84"/>
      <c r="E22" s="85"/>
      <c r="F22" s="1"/>
      <c r="G22" s="1"/>
      <c r="H22" s="83"/>
      <c r="I22" s="83"/>
      <c r="J22" s="1"/>
      <c r="K22" s="1"/>
      <c r="L22" s="1"/>
      <c r="M22" s="68"/>
      <c r="N22" s="68"/>
      <c r="O22" s="64"/>
      <c r="P22" s="64"/>
      <c r="Q22" s="86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4" customFormat="1" ht="16.5" customHeight="1" x14ac:dyDescent="0.25">
      <c r="C23" s="1"/>
      <c r="D23" s="1"/>
      <c r="E23" s="1"/>
      <c r="F23" s="1"/>
      <c r="G23" s="1"/>
      <c r="H23" s="83"/>
      <c r="I23" s="83"/>
      <c r="J23" s="1"/>
      <c r="K23" s="1"/>
      <c r="L23" s="1"/>
      <c r="M23" s="68"/>
      <c r="N23" s="68"/>
      <c r="O23" s="64"/>
      <c r="P23" s="64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4" customFormat="1" ht="16.5" customHeight="1" x14ac:dyDescent="0.25">
      <c r="C24" s="1"/>
      <c r="D24" s="1"/>
      <c r="E24" s="1"/>
      <c r="F24" s="1"/>
      <c r="G24" s="1"/>
      <c r="H24" s="83"/>
      <c r="I24" s="83"/>
      <c r="J24" s="1"/>
      <c r="K24" s="1"/>
      <c r="L24" s="1"/>
      <c r="M24" s="68"/>
      <c r="N24" s="68"/>
      <c r="O24" s="64"/>
      <c r="P24" s="64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4" customFormat="1" ht="16.5" customHeight="1" x14ac:dyDescent="0.25">
      <c r="C25" s="1"/>
      <c r="D25" s="1"/>
      <c r="E25" s="1"/>
      <c r="F25" s="1"/>
      <c r="G25" s="1"/>
      <c r="H25" s="83"/>
      <c r="I25" s="83"/>
      <c r="J25" s="1"/>
      <c r="K25" s="1"/>
      <c r="L25" s="1"/>
      <c r="M25" s="68"/>
      <c r="N25" s="68"/>
      <c r="O25" s="64"/>
      <c r="P25" s="64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4" customFormat="1" ht="16.5" customHeight="1" x14ac:dyDescent="0.25">
      <c r="C26" s="1"/>
      <c r="D26" s="1"/>
      <c r="E26" s="1"/>
      <c r="F26" s="1"/>
      <c r="G26" s="1"/>
      <c r="H26" s="83"/>
      <c r="I26" s="83"/>
      <c r="J26" s="1"/>
      <c r="K26" s="1"/>
      <c r="L26" s="1"/>
      <c r="M26" s="68"/>
      <c r="N26" s="68"/>
      <c r="O26" s="64"/>
      <c r="P26" s="64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4" customFormat="1" ht="16.5" customHeight="1" x14ac:dyDescent="0.25">
      <c r="C27" s="1"/>
      <c r="D27" s="1"/>
      <c r="E27" s="1"/>
      <c r="F27" s="1"/>
      <c r="G27" s="1"/>
      <c r="H27" s="83"/>
      <c r="I27" s="83"/>
      <c r="J27" s="1"/>
      <c r="K27" s="1"/>
      <c r="L27" s="1"/>
      <c r="M27" s="68"/>
      <c r="N27" s="68"/>
      <c r="O27" s="64"/>
      <c r="P27" s="64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4" customFormat="1" ht="16.5" customHeight="1" x14ac:dyDescent="0.25">
      <c r="C28" s="1"/>
      <c r="D28" s="1"/>
      <c r="E28" s="1"/>
      <c r="F28" s="1"/>
      <c r="G28" s="1"/>
      <c r="H28" s="83"/>
      <c r="I28" s="83"/>
      <c r="J28" s="1"/>
      <c r="K28" s="1"/>
      <c r="L28" s="1"/>
      <c r="M28" s="68"/>
      <c r="N28" s="68"/>
      <c r="O28" s="64"/>
      <c r="P28" s="64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4" customFormat="1" ht="16.5" customHeight="1" x14ac:dyDescent="0.25">
      <c r="C29" s="1"/>
      <c r="D29" s="1"/>
      <c r="E29" s="1"/>
      <c r="F29" s="1"/>
      <c r="G29" s="1"/>
      <c r="H29" s="83"/>
      <c r="I29" s="83"/>
      <c r="J29" s="1"/>
      <c r="K29" s="1"/>
      <c r="L29" s="1"/>
      <c r="M29" s="68"/>
      <c r="N29" s="68"/>
      <c r="O29" s="64"/>
      <c r="P29" s="64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4" customFormat="1" ht="16.5" customHeight="1" x14ac:dyDescent="0.25">
      <c r="C30" s="1"/>
      <c r="D30" s="1"/>
      <c r="E30" s="1"/>
      <c r="F30" s="1"/>
      <c r="G30" s="1"/>
      <c r="H30" s="83"/>
      <c r="I30" s="83"/>
      <c r="J30" s="1"/>
      <c r="K30" s="1"/>
      <c r="L30" s="1"/>
      <c r="M30" s="68"/>
      <c r="N30" s="68"/>
      <c r="O30" s="64"/>
      <c r="P30" s="64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4" customFormat="1" ht="16.5" customHeight="1" x14ac:dyDescent="0.25">
      <c r="C31" s="1"/>
      <c r="D31" s="1"/>
      <c r="E31" s="1"/>
      <c r="F31" s="1"/>
      <c r="G31" s="1"/>
      <c r="H31" s="83"/>
      <c r="I31" s="83"/>
      <c r="J31" s="1"/>
      <c r="K31" s="1"/>
      <c r="L31" s="1"/>
      <c r="M31" s="68"/>
      <c r="N31" s="68"/>
      <c r="O31" s="64"/>
      <c r="P31" s="64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4" customFormat="1" ht="16.5" customHeight="1" x14ac:dyDescent="0.25">
      <c r="C32" s="1"/>
      <c r="D32" s="1"/>
      <c r="E32" s="1"/>
      <c r="F32" s="1"/>
      <c r="G32" s="1"/>
      <c r="H32" s="83"/>
      <c r="I32" s="83"/>
      <c r="J32" s="1"/>
      <c r="K32" s="1"/>
      <c r="L32" s="1"/>
      <c r="M32" s="68"/>
      <c r="N32" s="68"/>
      <c r="O32" s="64"/>
      <c r="P32" s="64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4" customFormat="1" ht="16.5" customHeight="1" x14ac:dyDescent="0.25">
      <c r="C33" s="1"/>
      <c r="D33" s="1"/>
      <c r="E33" s="1"/>
      <c r="F33" s="1"/>
      <c r="G33" s="1"/>
      <c r="H33" s="83"/>
      <c r="I33" s="83"/>
      <c r="J33" s="1"/>
      <c r="K33" s="1"/>
      <c r="L33" s="1"/>
      <c r="M33" s="68"/>
      <c r="N33" s="68"/>
      <c r="O33" s="64"/>
      <c r="P33" s="64"/>
      <c r="R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4" customFormat="1" ht="16.5" customHeight="1" x14ac:dyDescent="0.25">
      <c r="C34" s="1"/>
      <c r="D34" s="1"/>
      <c r="E34" s="1"/>
      <c r="F34" s="1"/>
      <c r="G34" s="1"/>
      <c r="H34" s="83"/>
      <c r="I34" s="83"/>
      <c r="J34" s="1"/>
      <c r="K34" s="1"/>
      <c r="L34" s="1"/>
      <c r="M34" s="68"/>
      <c r="N34" s="68"/>
      <c r="O34" s="64"/>
      <c r="P34" s="64"/>
      <c r="R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4" customFormat="1" ht="16.5" customHeight="1" x14ac:dyDescent="0.25">
      <c r="C35" s="1"/>
      <c r="D35" s="1"/>
      <c r="E35" s="1"/>
      <c r="F35" s="1"/>
      <c r="G35" s="1"/>
      <c r="H35" s="83"/>
      <c r="I35" s="83"/>
      <c r="J35" s="1"/>
      <c r="K35" s="1"/>
      <c r="L35" s="1"/>
      <c r="M35" s="68"/>
      <c r="N35" s="68"/>
      <c r="O35" s="64"/>
      <c r="P35" s="64"/>
      <c r="R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4" customFormat="1" ht="16.5" customHeight="1" x14ac:dyDescent="0.25">
      <c r="C36" s="1"/>
      <c r="D36" s="1"/>
      <c r="E36" s="1"/>
      <c r="F36" s="1"/>
      <c r="G36" s="1"/>
      <c r="H36" s="83"/>
      <c r="I36" s="83"/>
      <c r="J36" s="1"/>
      <c r="K36" s="1"/>
      <c r="L36" s="1"/>
      <c r="M36" s="68"/>
      <c r="N36" s="68"/>
      <c r="O36" s="64"/>
      <c r="P36" s="64"/>
      <c r="R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4" customFormat="1" ht="16.5" customHeight="1" x14ac:dyDescent="0.25">
      <c r="C37" s="1"/>
      <c r="D37" s="1"/>
      <c r="E37" s="1"/>
      <c r="F37" s="1"/>
      <c r="G37" s="1"/>
      <c r="H37" s="83"/>
      <c r="I37" s="83"/>
      <c r="J37" s="1"/>
      <c r="K37" s="1"/>
      <c r="L37" s="1"/>
      <c r="M37" s="68"/>
      <c r="N37" s="68"/>
      <c r="O37" s="64"/>
      <c r="P37" s="64"/>
      <c r="R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4" customFormat="1" ht="16.5" customHeight="1" x14ac:dyDescent="0.25">
      <c r="C38" s="1"/>
      <c r="D38" s="1"/>
      <c r="E38" s="1"/>
      <c r="F38" s="1"/>
      <c r="G38" s="1"/>
      <c r="H38" s="83"/>
      <c r="I38" s="83"/>
      <c r="J38" s="1"/>
      <c r="K38" s="1"/>
      <c r="L38" s="1"/>
      <c r="M38" s="68"/>
      <c r="N38" s="68"/>
      <c r="O38" s="64"/>
      <c r="P38" s="64"/>
      <c r="R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4" customFormat="1" ht="16.5" customHeight="1" x14ac:dyDescent="0.25">
      <c r="C39" s="1"/>
      <c r="D39" s="1"/>
      <c r="E39" s="1"/>
      <c r="F39" s="1"/>
      <c r="G39" s="1"/>
      <c r="H39" s="83"/>
      <c r="I39" s="83"/>
      <c r="J39" s="1"/>
      <c r="K39" s="1"/>
      <c r="L39" s="1"/>
      <c r="M39" s="68"/>
      <c r="N39" s="68"/>
      <c r="O39" s="64"/>
      <c r="P39" s="64"/>
      <c r="R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4" customFormat="1" ht="16.5" customHeight="1" x14ac:dyDescent="0.25">
      <c r="C40" s="1"/>
      <c r="D40" s="1"/>
      <c r="E40" s="1"/>
      <c r="F40" s="1"/>
      <c r="G40" s="1"/>
      <c r="H40" s="83"/>
      <c r="I40" s="83"/>
      <c r="J40" s="1"/>
      <c r="K40" s="1"/>
      <c r="L40" s="1"/>
      <c r="M40" s="68"/>
      <c r="N40" s="68"/>
      <c r="O40" s="64"/>
      <c r="P40" s="64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4" customFormat="1" ht="16.5" customHeight="1" x14ac:dyDescent="0.25">
      <c r="C41" s="1"/>
      <c r="D41" s="1"/>
      <c r="E41" s="1"/>
      <c r="F41" s="1"/>
      <c r="G41" s="1"/>
      <c r="H41" s="83"/>
      <c r="I41" s="83"/>
      <c r="J41" s="1"/>
      <c r="K41" s="1"/>
      <c r="L41" s="1"/>
      <c r="M41" s="68"/>
      <c r="N41" s="68"/>
      <c r="O41" s="64"/>
      <c r="P41" s="64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ht="16.5" customHeight="1" x14ac:dyDescent="0.25">
      <c r="H42" s="83"/>
      <c r="I42" s="83"/>
      <c r="M42" s="68"/>
      <c r="N42" s="68"/>
      <c r="O42" s="64"/>
      <c r="P42" s="64"/>
    </row>
    <row r="43" spans="2:69" ht="16.5" customHeight="1" x14ac:dyDescent="0.25">
      <c r="H43" s="83"/>
      <c r="I43" s="83"/>
      <c r="M43" s="68"/>
      <c r="N43" s="68"/>
      <c r="O43" s="64"/>
      <c r="P43" s="64"/>
    </row>
    <row r="44" spans="2:69" ht="16.5" customHeight="1" x14ac:dyDescent="0.25">
      <c r="H44" s="83"/>
      <c r="I44" s="83"/>
      <c r="M44" s="68"/>
      <c r="N44" s="68"/>
      <c r="O44" s="64"/>
      <c r="P44" s="64"/>
    </row>
    <row r="45" spans="2:69" x14ac:dyDescent="0.25">
      <c r="H45" s="83"/>
      <c r="I45" s="83"/>
      <c r="M45" s="68"/>
      <c r="N45" s="68"/>
      <c r="O45" s="64"/>
      <c r="P45" s="64"/>
    </row>
    <row r="46" spans="2:69" x14ac:dyDescent="0.25">
      <c r="H46" s="83"/>
      <c r="I46" s="83"/>
      <c r="M46" s="68"/>
      <c r="N46" s="68"/>
      <c r="O46" s="64"/>
      <c r="P46" s="64"/>
    </row>
    <row r="47" spans="2:69" x14ac:dyDescent="0.25">
      <c r="H47" s="83"/>
      <c r="I47" s="83"/>
      <c r="M47" s="68"/>
      <c r="N47" s="68"/>
      <c r="O47" s="64"/>
      <c r="P47" s="64"/>
    </row>
    <row r="48" spans="2:69" s="4" customFormat="1" x14ac:dyDescent="0.25">
      <c r="B48" s="1"/>
      <c r="C48" s="1"/>
      <c r="D48" s="1"/>
      <c r="E48" s="1"/>
      <c r="F48" s="1"/>
      <c r="G48" s="1"/>
      <c r="H48" s="83"/>
      <c r="I48" s="83"/>
      <c r="J48" s="1"/>
      <c r="K48" s="1"/>
      <c r="L48" s="1"/>
      <c r="M48" s="68"/>
      <c r="N48" s="68"/>
      <c r="O48" s="64"/>
      <c r="P48" s="64"/>
      <c r="R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4" customFormat="1" x14ac:dyDescent="0.25">
      <c r="B49" s="1"/>
      <c r="C49" s="1"/>
      <c r="D49" s="1"/>
      <c r="E49" s="1"/>
      <c r="F49" s="1"/>
      <c r="G49" s="1"/>
      <c r="H49" s="83"/>
      <c r="I49" s="83"/>
      <c r="J49" s="1"/>
      <c r="K49" s="1"/>
      <c r="L49" s="1"/>
      <c r="M49" s="68"/>
      <c r="N49" s="68"/>
      <c r="O49" s="64"/>
      <c r="P49" s="64"/>
      <c r="R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</sheetData>
  <mergeCells count="7">
    <mergeCell ref="C17:R18"/>
    <mergeCell ref="B1:R2"/>
    <mergeCell ref="E4:F4"/>
    <mergeCell ref="H4:J4"/>
    <mergeCell ref="K4:N4"/>
    <mergeCell ref="O4:Q4"/>
    <mergeCell ref="R5:R6"/>
  </mergeCells>
  <pageMargins left="0.7" right="0.7" top="0.75" bottom="0.75" header="0.3" footer="0.3"/>
  <pageSetup scale="45" orientation="landscape" r:id="rId1"/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FmNmE5OGQ1LTRlNmEtNDA2Zi04MjU4LTNmMDdiNjFhMWI5OCIgdmFsdWU9IiIgeG1sbnM9Imh0dHA6Ly93d3cuYm9sZG9uamFtZXMuY29tLzIwMDgvMDEvc2llL2ludGVybmFsL2xhYmVsIiAvPjxlbGVtZW50IHVpZD0iYjc2MGFkYTUtMTJiZS00YTk5LTljNTgtZTM4NjU1Nzg3ZTMzIiB2YWx1ZT0iIiB4bWxucz0iaHR0cDovL3d3dy5ib2xkb25qYW1lcy5jb20vMjAwOC8wMS9zaWUvaW50ZXJuYWwvbGFiZWwiIC8+PGVsZW1lbnQgdWlkPSI0NzI1NzU5OC0wYzgyLTQ0MDItOTAyMi1kYzEzZDU0YWFmNTMiIHZhbHVlPSIiIHhtbG5zPSJodHRwOi8vd3d3LmJvbGRvbmphbWVzLmNvbS8yMDA4LzAxL3NpZS9pbnRlcm5hbC9sYWJlbCIgLz48ZWxlbWVudCB1aWQ9ImQxNGY1YzM2LWY0NGEtNDMxNS1iNDM4LTAwNWNmZThmMDY5ZiIgdmFsdWU9IiIgeG1sbnM9Imh0dHA6Ly93d3cuYm9sZG9uamFtZXMuY29tLzIwMDgvMDEvc2llL2ludGVybmFsL2xhYmVsIiAvPjwvc2lzbD48VXNlck5hbWU+Q09SUFxzMzYxNDk1PC9Vc2VyTmFtZT48RGF0ZVRpbWU+OS8yMC8yMDIzIDEyOjQyOjQ2IFBNPC9EYXRlVGltZT48TGFiZWxTdHJpbmc+QUVQIENvbmZpZGVudGlhbDwvTGFiZWxTdHJpbmc+PC9pdGVtPjxpdGVtPjxzaXNsIHNpc2xWZXJzaW9uPSIwIiBwb2xpY3k9ImU5YzBiOGQ3LWJkYjQtNGZkMy1iNjJhLWY1MDMyN2FhZWZjZSIgb3JpZ2luPSJ1c2VyU2VsZWN0ZWQiPjxlbGVtZW50IHVpZD0iYzVmOGViMTItNWIyNy00MzlkLWFhYTYtMzQwMmFmNjI2ZmEz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AwNzUwNjwvVXNlck5hbWU+PERhdGVUaW1lPjEwLzYvMjAyMyA3OjEyOjI0IFBNPC9EYXRlVGltZT48TGFiZWxTdHJpbmc+QUVQIFB1YmxpY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  <element uid="d14f5c36-f44a-4315-b438-005cfe8f069f" value=""/>
</sisl>
</file>

<file path=customXml/itemProps1.xml><?xml version="1.0" encoding="utf-8"?>
<ds:datastoreItem xmlns:ds="http://schemas.openxmlformats.org/officeDocument/2006/customXml" ds:itemID="{C741CA5C-5534-46EB-8747-B64E853A2E9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47E212F1-2E6D-4C4B-86C7-CD466640B7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Mitchell Low Sulfur 2022</vt:lpstr>
      <vt:lpstr>Mitchell Low Sulfur 2024</vt:lpstr>
      <vt:lpstr>Mitchell Low Sulfur 2023</vt:lpstr>
      <vt:lpstr>Mitchell Low Sulfur 2025</vt:lpstr>
      <vt:lpstr>Mitchell High Sulfur 2022</vt:lpstr>
      <vt:lpstr>Mitchell High Sulfur 2023</vt:lpstr>
      <vt:lpstr>Mitchell High Sulfur 2024</vt:lpstr>
      <vt:lpstr>Mitchell High Sulfur 2025</vt:lpstr>
      <vt:lpstr>'Mitchell High Sulfur 2022'!Print_Area</vt:lpstr>
      <vt:lpstr>'Mitchell High Sulfur 2023'!Print_Area</vt:lpstr>
      <vt:lpstr>'Mitchell High Sulfur 2024'!Print_Area</vt:lpstr>
      <vt:lpstr>'Mitchell High Sulfur 2025'!Print_Area</vt:lpstr>
      <vt:lpstr>'Mitchell Low Sulfur 2022'!Print_Area</vt:lpstr>
      <vt:lpstr>'Mitchell Low Sulfur 2023'!Print_Area</vt:lpstr>
      <vt:lpstr>'Mitchell Low Sulfur 2024'!Print_Area</vt:lpstr>
      <vt:lpstr>'Mitchell Low Sulfur 2025'!Print_Area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s361495</dc:creator>
  <cp:keywords/>
  <cp:lastModifiedBy>s007506</cp:lastModifiedBy>
  <dcterms:created xsi:type="dcterms:W3CDTF">2023-09-20T12:40:40Z</dcterms:created>
  <dcterms:modified xsi:type="dcterms:W3CDTF">2023-10-06T19:12:24Z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86abe476-d808-4b01-a00a-0bdeb355592b</vt:lpwstr>
  </property>
  <property fmtid="{D5CDD505-2E9C-101B-9397-08002B2CF9AE}" pid="3" name="bjClsUserRVM">
    <vt:lpwstr>[]</vt:lpwstr>
  </property>
  <property fmtid="{D5CDD505-2E9C-101B-9397-08002B2CF9AE}" pid="4" name="bjSaver">
    <vt:lpwstr>4wjOtmxhHywiuvsYHwsFlqIXs4fuHpqV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LabelHistoryID">
    <vt:lpwstr>{C741CA5C-5534-46EB-8747-B64E853A2E95}</vt:lpwstr>
  </property>
</Properties>
</file>