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3955" windowHeight="120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50" i="1" l="1"/>
  <c r="Q16" i="1" s="1"/>
  <c r="S16" i="1" s="1"/>
  <c r="O16" i="1"/>
  <c r="O14" i="1"/>
  <c r="E45" i="1"/>
  <c r="Q14" i="1" l="1"/>
  <c r="S14" i="1" s="1"/>
  <c r="S20" i="1" l="1"/>
  <c r="S24" i="1" s="1"/>
  <c r="M16" i="1"/>
  <c r="M33" i="1"/>
  <c r="M14" i="1" s="1"/>
  <c r="K14" i="1"/>
  <c r="G16" i="1"/>
  <c r="K16" i="1" s="1"/>
  <c r="G14" i="1"/>
</calcChain>
</file>

<file path=xl/sharedStrings.xml><?xml version="1.0" encoding="utf-8"?>
<sst xmlns="http://schemas.openxmlformats.org/spreadsheetml/2006/main" count="45" uniqueCount="41">
  <si>
    <t>Kentucky Power Company</t>
  </si>
  <si>
    <t>Estimated Fixed Asset Revenue Requirement</t>
  </si>
  <si>
    <t>Base Rates and Environmental Surcharge Rates</t>
  </si>
  <si>
    <t>As of 12/31/2021</t>
  </si>
  <si>
    <t>ADIT</t>
  </si>
  <si>
    <t>NBV</t>
  </si>
  <si>
    <t>as of</t>
  </si>
  <si>
    <t>$Millions</t>
  </si>
  <si>
    <t>Big Sandy 1</t>
  </si>
  <si>
    <t>Mitchell Plant Units 1 and 2 &amp; Common</t>
  </si>
  <si>
    <t>Rate Base</t>
  </si>
  <si>
    <t xml:space="preserve">Authorized </t>
  </si>
  <si>
    <t xml:space="preserve">Grossed Up </t>
  </si>
  <si>
    <t>ROR</t>
  </si>
  <si>
    <t>Case No.</t>
  </si>
  <si>
    <t>2020-00174</t>
  </si>
  <si>
    <t xml:space="preserve">Return on </t>
  </si>
  <si>
    <t>Depreciation</t>
  </si>
  <si>
    <t>Expense</t>
  </si>
  <si>
    <t>Rockport Fixed</t>
  </si>
  <si>
    <t>Estimated</t>
  </si>
  <si>
    <t>Fixed Costs</t>
  </si>
  <si>
    <t>Rev Req</t>
  </si>
  <si>
    <t>Annual</t>
  </si>
  <si>
    <t xml:space="preserve">Per Books Depr Exp for 12 Months Ended 3/20/2020 from Case No. 2020-00174 Schedules </t>
  </si>
  <si>
    <t>Mitchell</t>
  </si>
  <si>
    <t>Mitchell Plant estimated depreciation for 7 years as calculated by Company  (Mitchell Case AG/KIUC 2-8 Attachment 1)</t>
  </si>
  <si>
    <t>Total</t>
  </si>
  <si>
    <t>Jurisdictional Allocation Factor - Last Rate Case</t>
  </si>
  <si>
    <t>Estimated Fixed Revenue Requirement</t>
  </si>
  <si>
    <t>Total Property Taxes - Proforma 3/2020</t>
  </si>
  <si>
    <t>3/2020 Rate Case Amounts</t>
  </si>
  <si>
    <t xml:space="preserve">Property Tax Rate to Apply </t>
  </si>
  <si>
    <t>Property</t>
  </si>
  <si>
    <t>Taxes</t>
  </si>
  <si>
    <t>NBV - Total Plant</t>
  </si>
  <si>
    <t>Fixed</t>
  </si>
  <si>
    <t>O&amp;M</t>
  </si>
  <si>
    <t>Less: Fuel</t>
  </si>
  <si>
    <t>Fixed O&amp;M</t>
  </si>
  <si>
    <t>Steam Plant O&amp;M - 2021 Form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</si>
</sst>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.000_);_(* \(#,##0.000\);_(* &quot;-&quot;??_);_(@_)"/>
    <numFmt numFmtId="165" formatCode="0.0%"/>
    <numFmt numFmtId="168" formatCode="_(* #,##0_);_(* \(#,##0\);_(* &quot;-&quot;??_);_(@_)"/>
    <numFmt numFmtId="169" formatCode="0.000"/>
  </numFmts>
  <fonts count="2" x14ac:knownFonts="1">
    <font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1" applyNumberFormat="1" applyFont="1"/>
    <xf numFmtId="10" fontId="0" fillId="0" borderId="0" xfId="2" applyNumberFormat="1" applyFont="1"/>
    <xf numFmtId="164" fontId="0" fillId="0" borderId="2" xfId="1" applyNumberFormat="1" applyFont="1" applyBorder="1"/>
    <xf numFmtId="168" fontId="0" fillId="0" borderId="0" xfId="1" applyNumberFormat="1" applyFont="1"/>
    <xf numFmtId="164" fontId="0" fillId="0" borderId="0" xfId="1" applyNumberFormat="1" applyFont="1" applyBorder="1"/>
    <xf numFmtId="169" fontId="0" fillId="0" borderId="0" xfId="0" applyNumberFormat="1"/>
    <xf numFmtId="0" fontId="0" fillId="0" borderId="0" xfId="0" applyAlignment="1">
      <alignment horizontal="center"/>
    </xf>
    <xf numFmtId="164" fontId="0" fillId="0" borderId="1" xfId="1" applyNumberFormat="1" applyFont="1" applyBorder="1"/>
    <xf numFmtId="165" fontId="0" fillId="0" borderId="1" xfId="2" applyNumberFormat="1" applyFont="1" applyBorder="1"/>
    <xf numFmtId="164" fontId="0" fillId="0" borderId="0" xfId="0" applyNumberFormat="1" applyBorder="1"/>
    <xf numFmtId="0" fontId="0" fillId="0" borderId="0" xfId="0" applyBorder="1" applyAlignment="1">
      <alignment horizontal="center"/>
    </xf>
    <xf numFmtId="10" fontId="0" fillId="0" borderId="2" xfId="2" applyNumberFormat="1" applyFont="1" applyBorder="1"/>
    <xf numFmtId="164" fontId="0" fillId="0" borderId="3" xfId="1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showGridLines="0" tabSelected="1" workbookViewId="0">
      <selection activeCell="I27" sqref="I27"/>
    </sheetView>
  </sheetViews>
  <sheetFormatPr defaultRowHeight="12.75" x14ac:dyDescent="0.2"/>
  <cols>
    <col min="1" max="1" width="33.85546875" customWidth="1"/>
    <col min="2" max="2" width="3.140625" customWidth="1"/>
    <col min="3" max="3" width="12.5703125" customWidth="1"/>
    <col min="4" max="4" width="3.42578125" customWidth="1"/>
    <col min="5" max="5" width="11.85546875" customWidth="1"/>
    <col min="6" max="6" width="3.28515625" customWidth="1"/>
    <col min="7" max="7" width="11.85546875" customWidth="1"/>
    <col min="8" max="8" width="3.5703125" customWidth="1"/>
    <col min="9" max="9" width="11" customWidth="1"/>
    <col min="10" max="10" width="3" customWidth="1"/>
    <col min="11" max="11" width="10.140625" customWidth="1"/>
    <col min="12" max="12" width="3.28515625" customWidth="1"/>
    <col min="13" max="13" width="10.85546875" customWidth="1"/>
    <col min="14" max="14" width="3.7109375" customWidth="1"/>
    <col min="15" max="15" width="10.85546875" customWidth="1"/>
    <col min="16" max="16" width="3.7109375" customWidth="1"/>
    <col min="17" max="17" width="10.85546875" customWidth="1"/>
    <col min="18" max="18" width="3.140625" customWidth="1"/>
    <col min="19" max="19" width="10.5703125" customWidth="1"/>
  </cols>
  <sheetData>
    <row r="1" spans="1:19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x14ac:dyDescent="0.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x14ac:dyDescent="0.2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x14ac:dyDescent="0.2">
      <c r="A4" s="10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x14ac:dyDescent="0.2">
      <c r="A5" s="10" t="s">
        <v>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8" spans="1:19" x14ac:dyDescent="0.2">
      <c r="C8" s="1"/>
      <c r="D8" s="1"/>
      <c r="E8" s="1"/>
      <c r="F8" s="1"/>
      <c r="G8" s="1"/>
      <c r="H8" s="1"/>
      <c r="I8" s="1" t="s">
        <v>11</v>
      </c>
      <c r="J8" s="1"/>
      <c r="K8" s="1"/>
      <c r="L8" s="1"/>
      <c r="M8" s="1"/>
      <c r="N8" s="1"/>
      <c r="O8" s="1"/>
      <c r="P8" s="1"/>
      <c r="Q8" s="1"/>
      <c r="R8" s="1"/>
    </row>
    <row r="9" spans="1:19" x14ac:dyDescent="0.2">
      <c r="C9" s="1"/>
      <c r="D9" s="1"/>
      <c r="E9" s="1"/>
      <c r="F9" s="1"/>
      <c r="G9" s="1"/>
      <c r="H9" s="1"/>
      <c r="I9" s="1" t="s">
        <v>12</v>
      </c>
      <c r="J9" s="1"/>
      <c r="K9" s="1"/>
      <c r="L9" s="1"/>
      <c r="M9" s="1"/>
      <c r="N9" s="1"/>
      <c r="O9" s="1"/>
      <c r="P9" s="1"/>
      <c r="Q9" s="1"/>
      <c r="R9" s="1"/>
      <c r="S9" s="1" t="s">
        <v>20</v>
      </c>
    </row>
    <row r="10" spans="1:19" x14ac:dyDescent="0.2">
      <c r="C10" s="1" t="s">
        <v>5</v>
      </c>
      <c r="D10" s="1"/>
      <c r="E10" s="1" t="s">
        <v>4</v>
      </c>
      <c r="F10" s="1"/>
      <c r="G10" s="1" t="s">
        <v>10</v>
      </c>
      <c r="H10" s="1"/>
      <c r="I10" s="1" t="s">
        <v>13</v>
      </c>
      <c r="J10" s="1"/>
      <c r="K10" s="1"/>
      <c r="L10" s="1"/>
      <c r="M10" s="1" t="s">
        <v>23</v>
      </c>
      <c r="N10" s="1"/>
      <c r="O10" s="1"/>
      <c r="P10" s="1"/>
      <c r="Q10" s="1"/>
      <c r="R10" s="1"/>
      <c r="S10" s="1" t="s">
        <v>21</v>
      </c>
    </row>
    <row r="11" spans="1:19" x14ac:dyDescent="0.2">
      <c r="C11" s="1" t="s">
        <v>6</v>
      </c>
      <c r="D11" s="1"/>
      <c r="E11" s="1" t="s">
        <v>6</v>
      </c>
      <c r="F11" s="1"/>
      <c r="G11" s="1" t="s">
        <v>6</v>
      </c>
      <c r="H11" s="1"/>
      <c r="I11" s="1" t="s">
        <v>14</v>
      </c>
      <c r="J11" s="1"/>
      <c r="K11" s="1" t="s">
        <v>16</v>
      </c>
      <c r="L11" s="1"/>
      <c r="M11" s="1" t="s">
        <v>17</v>
      </c>
      <c r="N11" s="1"/>
      <c r="O11" s="1" t="s">
        <v>33</v>
      </c>
      <c r="P11" s="1"/>
      <c r="Q11" s="1" t="s">
        <v>36</v>
      </c>
      <c r="R11" s="1"/>
      <c r="S11" s="1" t="s">
        <v>22</v>
      </c>
    </row>
    <row r="12" spans="1:19" x14ac:dyDescent="0.2">
      <c r="C12" s="2">
        <v>44561</v>
      </c>
      <c r="D12" s="1"/>
      <c r="E12" s="2">
        <v>44561</v>
      </c>
      <c r="F12" s="1"/>
      <c r="G12" s="2">
        <v>44561</v>
      </c>
      <c r="H12" s="1"/>
      <c r="I12" s="3" t="s">
        <v>15</v>
      </c>
      <c r="J12" s="1"/>
      <c r="K12" s="3" t="s">
        <v>10</v>
      </c>
      <c r="L12" s="1"/>
      <c r="M12" s="3" t="s">
        <v>18</v>
      </c>
      <c r="N12" s="14"/>
      <c r="O12" s="3" t="s">
        <v>34</v>
      </c>
      <c r="P12" s="14"/>
      <c r="Q12" s="3" t="s">
        <v>37</v>
      </c>
      <c r="R12" s="1"/>
      <c r="S12" s="2">
        <v>44561</v>
      </c>
    </row>
    <row r="14" spans="1:19" x14ac:dyDescent="0.2">
      <c r="A14" t="s">
        <v>9</v>
      </c>
      <c r="C14" s="4">
        <v>601.04864699999996</v>
      </c>
      <c r="D14" s="4"/>
      <c r="E14" s="4">
        <v>-94.428111000000001</v>
      </c>
      <c r="F14" s="4"/>
      <c r="G14" s="4">
        <f>SUM(C14:E14)</f>
        <v>506.62053599999996</v>
      </c>
      <c r="H14" s="4"/>
      <c r="I14" s="5">
        <v>7.6200000000000004E-2</v>
      </c>
      <c r="K14" s="4">
        <f>G14*I14</f>
        <v>38.604484843199998</v>
      </c>
      <c r="L14" s="4"/>
      <c r="M14" s="4">
        <f>M33/7</f>
        <v>30.287515857142857</v>
      </c>
      <c r="N14" s="4"/>
      <c r="O14" s="4">
        <f>C14*E45</f>
        <v>4.8029410637485839</v>
      </c>
      <c r="P14" s="4"/>
      <c r="Q14" s="4">
        <f>E50*(C14/(C14+C16))</f>
        <v>30.800301383614872</v>
      </c>
      <c r="R14" s="4"/>
      <c r="S14" s="4">
        <f>K14+M14+O14+Q14</f>
        <v>104.49524314770633</v>
      </c>
    </row>
    <row r="15" spans="1:19" x14ac:dyDescent="0.2">
      <c r="C15" s="4"/>
      <c r="D15" s="4"/>
      <c r="E15" s="4"/>
      <c r="F15" s="4"/>
      <c r="G15" s="4"/>
      <c r="H15" s="4"/>
      <c r="K15" s="4"/>
      <c r="L15" s="4"/>
      <c r="M15" s="4"/>
      <c r="N15" s="4"/>
      <c r="O15" s="4"/>
      <c r="P15" s="4"/>
      <c r="Q15" s="4"/>
      <c r="R15" s="4"/>
      <c r="S15" s="4"/>
    </row>
    <row r="16" spans="1:19" x14ac:dyDescent="0.2">
      <c r="A16" t="s">
        <v>8</v>
      </c>
      <c r="C16" s="4">
        <v>117.353573</v>
      </c>
      <c r="D16" s="4"/>
      <c r="E16" s="4">
        <v>-14.609080000000001</v>
      </c>
      <c r="F16" s="4"/>
      <c r="G16" s="4">
        <f>SUM(C16:E16)</f>
        <v>102.74449299999999</v>
      </c>
      <c r="H16" s="4"/>
      <c r="I16" s="5">
        <v>7.6200000000000004E-2</v>
      </c>
      <c r="K16" s="4">
        <f>G16*I16</f>
        <v>7.8291303665999994</v>
      </c>
      <c r="L16" s="4"/>
      <c r="M16" s="4">
        <f>M38</f>
        <v>5.86</v>
      </c>
      <c r="N16" s="4"/>
      <c r="O16" s="4">
        <f>C16*E45</f>
        <v>0.93776485073647808</v>
      </c>
      <c r="P16" s="4"/>
      <c r="Q16" s="4">
        <f>E50*(C16/(C16+C14))</f>
        <v>6.0136986163851214</v>
      </c>
      <c r="R16" s="4"/>
      <c r="S16" s="4">
        <f>K16+M16+O16+Q16</f>
        <v>20.640593833721599</v>
      </c>
    </row>
    <row r="17" spans="1:19" x14ac:dyDescent="0.2">
      <c r="C17" s="4"/>
      <c r="D17" s="4"/>
      <c r="E17" s="4"/>
      <c r="F17" s="4"/>
      <c r="G17" s="4"/>
      <c r="H17" s="4"/>
      <c r="K17" s="4"/>
      <c r="L17" s="4"/>
      <c r="M17" s="4"/>
      <c r="N17" s="4"/>
      <c r="O17" s="4"/>
      <c r="P17" s="4"/>
      <c r="Q17" s="4"/>
      <c r="R17" s="4"/>
      <c r="S17" s="4"/>
    </row>
    <row r="18" spans="1:19" x14ac:dyDescent="0.2">
      <c r="A18" t="s">
        <v>19</v>
      </c>
      <c r="K18" s="4"/>
      <c r="L18" s="4"/>
      <c r="M18" s="4"/>
      <c r="N18" s="4"/>
      <c r="O18" s="4"/>
      <c r="P18" s="4"/>
      <c r="Q18" s="4"/>
      <c r="R18" s="4"/>
      <c r="S18" s="11">
        <v>50.8</v>
      </c>
    </row>
    <row r="20" spans="1:19" x14ac:dyDescent="0.2">
      <c r="A20" t="s">
        <v>27</v>
      </c>
      <c r="S20" s="13">
        <f>SUM(S14:S18)</f>
        <v>175.93583698142794</v>
      </c>
    </row>
    <row r="22" spans="1:19" x14ac:dyDescent="0.2">
      <c r="A22" t="s">
        <v>28</v>
      </c>
      <c r="S22" s="12">
        <v>0.98499999999999999</v>
      </c>
    </row>
    <row r="24" spans="1:19" ht="13.5" thickBot="1" x14ac:dyDescent="0.25">
      <c r="A24" t="s">
        <v>29</v>
      </c>
      <c r="S24" s="6">
        <f>S20*S22</f>
        <v>173.29679942670651</v>
      </c>
    </row>
    <row r="25" spans="1:19" ht="13.5" thickTop="1" x14ac:dyDescent="0.2"/>
    <row r="33" spans="1:17" ht="13.5" thickBot="1" x14ac:dyDescent="0.25">
      <c r="A33" t="s">
        <v>26</v>
      </c>
      <c r="E33" s="8"/>
      <c r="M33" s="6">
        <f>212.012611</f>
        <v>212.01261099999999</v>
      </c>
      <c r="N33" s="8"/>
      <c r="O33" s="8"/>
      <c r="P33" s="8"/>
      <c r="Q33" s="8"/>
    </row>
    <row r="34" spans="1:17" ht="13.5" thickTop="1" x14ac:dyDescent="0.2"/>
    <row r="36" spans="1:17" x14ac:dyDescent="0.2">
      <c r="A36" t="s">
        <v>24</v>
      </c>
    </row>
    <row r="37" spans="1:17" x14ac:dyDescent="0.2">
      <c r="A37" t="s">
        <v>25</v>
      </c>
      <c r="M37">
        <v>30.105</v>
      </c>
    </row>
    <row r="38" spans="1:17" x14ac:dyDescent="0.2">
      <c r="A38" t="s">
        <v>8</v>
      </c>
      <c r="G38" s="7"/>
      <c r="M38" s="9">
        <v>5.86</v>
      </c>
      <c r="N38" s="9"/>
      <c r="O38" s="9"/>
      <c r="P38" s="9"/>
      <c r="Q38" s="9"/>
    </row>
    <row r="41" spans="1:17" x14ac:dyDescent="0.2">
      <c r="A41" t="s">
        <v>30</v>
      </c>
      <c r="C41" s="4"/>
      <c r="D41" s="4"/>
      <c r="E41" s="4">
        <v>14.874000000000001</v>
      </c>
    </row>
    <row r="42" spans="1:17" x14ac:dyDescent="0.2">
      <c r="A42" t="s">
        <v>31</v>
      </c>
      <c r="C42" s="4"/>
      <c r="D42" s="4"/>
      <c r="E42" s="4"/>
    </row>
    <row r="43" spans="1:17" x14ac:dyDescent="0.2">
      <c r="A43" t="s">
        <v>35</v>
      </c>
      <c r="C43" s="4"/>
      <c r="D43" s="4"/>
      <c r="E43" s="11">
        <v>1861.3589999999999</v>
      </c>
    </row>
    <row r="44" spans="1:17" x14ac:dyDescent="0.2">
      <c r="C44" s="4"/>
      <c r="D44" s="4"/>
      <c r="E44" s="4"/>
    </row>
    <row r="45" spans="1:17" ht="13.5" thickBot="1" x14ac:dyDescent="0.25">
      <c r="A45" t="s">
        <v>32</v>
      </c>
      <c r="C45" s="4"/>
      <c r="D45" s="4"/>
      <c r="E45" s="15">
        <f>E41/E43</f>
        <v>7.9909356550778229E-3</v>
      </c>
    </row>
    <row r="46" spans="1:17" ht="13.5" thickTop="1" x14ac:dyDescent="0.2">
      <c r="C46" s="4"/>
      <c r="D46" s="4"/>
      <c r="E46" s="4"/>
    </row>
    <row r="48" spans="1:17" x14ac:dyDescent="0.2">
      <c r="A48" t="s">
        <v>40</v>
      </c>
      <c r="E48" s="4">
        <v>116.937</v>
      </c>
    </row>
    <row r="49" spans="1:5" x14ac:dyDescent="0.2">
      <c r="A49" t="s">
        <v>38</v>
      </c>
      <c r="E49" s="11">
        <v>-80.123000000000005</v>
      </c>
    </row>
    <row r="50" spans="1:5" ht="13.5" thickBot="1" x14ac:dyDescent="0.25">
      <c r="A50" t="s">
        <v>39</v>
      </c>
      <c r="E50" s="16">
        <f>SUM(E48:E49)</f>
        <v>36.813999999999993</v>
      </c>
    </row>
    <row r="51" spans="1:5" ht="13.5" thickTop="1" x14ac:dyDescent="0.2">
      <c r="E51" s="4"/>
    </row>
  </sheetData>
  <mergeCells count="5">
    <mergeCell ref="A1:S1"/>
    <mergeCell ref="A2:S2"/>
    <mergeCell ref="A3:S3"/>
    <mergeCell ref="A4:S4"/>
    <mergeCell ref="A5:S5"/>
  </mergeCells>
  <pageMargins left="0.7" right="0.7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Randy1</dc:creator>
  <cp:lastModifiedBy>Randy1</cp:lastModifiedBy>
  <cp:lastPrinted>2022-11-18T19:00:59Z</cp:lastPrinted>
  <dcterms:created xsi:type="dcterms:W3CDTF">2022-11-18T16:42:15Z</dcterms:created>
  <dcterms:modified xsi:type="dcterms:W3CDTF">2022-11-18T19:12:58Z</dcterms:modified>
</cp:coreProperties>
</file>