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Set 2\As Filed\"/>
    </mc:Choice>
  </mc:AlternateContent>
  <xr:revisionPtr revIDLastSave="0" documentId="8_{1291F77C-7DB3-4BC4-A00B-AE72D5FBB1E9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rojected Fuel 2019" sheetId="4" state="hidden" r:id="rId1"/>
    <sheet name="Testimony Table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2" l="1"/>
  <c r="E33" i="12"/>
  <c r="E29" i="12" l="1"/>
  <c r="G29" i="12" s="1"/>
  <c r="E28" i="12"/>
  <c r="G28" i="12" s="1"/>
  <c r="E27" i="12"/>
  <c r="G27" i="12" s="1"/>
  <c r="E26" i="12"/>
  <c r="G26" i="12" s="1"/>
  <c r="E25" i="12"/>
  <c r="G25" i="12" s="1"/>
  <c r="E24" i="12"/>
  <c r="G24" i="12" s="1"/>
  <c r="E23" i="12"/>
  <c r="G23" i="12" s="1"/>
  <c r="E22" i="12"/>
  <c r="G22" i="12" s="1"/>
  <c r="E21" i="12"/>
  <c r="G21" i="12" s="1"/>
  <c r="E20" i="12"/>
  <c r="G20" i="12" s="1"/>
  <c r="E19" i="12"/>
  <c r="G19" i="12" s="1"/>
  <c r="E18" i="12"/>
  <c r="G18" i="12" s="1"/>
  <c r="E17" i="12"/>
  <c r="G17" i="12" s="1"/>
  <c r="E16" i="12"/>
  <c r="G16" i="12" s="1"/>
  <c r="E15" i="12"/>
  <c r="E14" i="12"/>
  <c r="G14" i="12" s="1"/>
  <c r="E13" i="12"/>
  <c r="G13" i="12" s="1"/>
  <c r="E12" i="12"/>
  <c r="G12" i="12" s="1"/>
  <c r="E11" i="12"/>
  <c r="G11" i="12" s="1"/>
  <c r="E10" i="12"/>
  <c r="G10" i="12" s="1"/>
  <c r="E9" i="12"/>
  <c r="G9" i="12" s="1"/>
  <c r="E8" i="12"/>
  <c r="G8" i="12" s="1"/>
  <c r="E7" i="12"/>
  <c r="G7" i="12" s="1"/>
  <c r="E6" i="12"/>
  <c r="E31" i="12" l="1"/>
  <c r="G15" i="12"/>
  <c r="G33" i="12" s="1"/>
  <c r="E30" i="12"/>
  <c r="G6" i="12"/>
  <c r="G31" i="12" l="1"/>
  <c r="G30" i="12"/>
  <c r="G32" i="12"/>
  <c r="T17" i="4" l="1"/>
  <c r="S16" i="4"/>
  <c r="U16" i="4" s="1"/>
  <c r="S15" i="4"/>
  <c r="U15" i="4" s="1"/>
  <c r="T10" i="4"/>
  <c r="S9" i="4"/>
  <c r="U9" i="4" s="1"/>
  <c r="S8" i="4"/>
  <c r="U8" i="4" s="1"/>
  <c r="S17" i="4" l="1"/>
  <c r="U17" i="4" s="1"/>
  <c r="S10" i="4"/>
  <c r="U10" i="4" s="1"/>
</calcChain>
</file>

<file path=xl/sharedStrings.xml><?xml version="1.0" encoding="utf-8"?>
<sst xmlns="http://schemas.openxmlformats.org/spreadsheetml/2006/main" count="176" uniqueCount="139">
  <si>
    <t>Month &amp; Year</t>
  </si>
  <si>
    <t>1</t>
  </si>
  <si>
    <t>2</t>
  </si>
  <si>
    <t>3</t>
  </si>
  <si>
    <t>4</t>
  </si>
  <si>
    <t>5</t>
  </si>
  <si>
    <t>6</t>
  </si>
  <si>
    <t>Two Year Average</t>
  </si>
  <si>
    <t>Total Sales kWh</t>
  </si>
  <si>
    <t>Base Fuel Rate Cents per kWh</t>
  </si>
  <si>
    <t xml:space="preserve">KPCO            </t>
  </si>
  <si>
    <t>NET ENERGY COST AND REQUIREMENT FOR YEAR</t>
  </si>
  <si>
    <t>&lt;== Referenced</t>
  </si>
  <si>
    <t>NET ENERGY COST -- FUEL ONLY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</si>
  <si>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</si>
  <si>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</si>
  <si>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</si>
  <si>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</si>
  <si>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</si>
  <si>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</si>
  <si>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</si>
  <si>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</si>
  <si>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</si>
  <si>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</si>
  <si>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</si>
  <si>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</si>
  <si>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</si>
  <si>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FOSSIL</t>
  </si>
  <si>
    <t>NUCLEAR</t>
  </si>
  <si>
    <t>HYDRO+PUMP STR</t>
  </si>
  <si>
    <t>CC (INC GAS RES FEES)</t>
  </si>
  <si>
    <t>CT (INC GAS RES FEES)</t>
  </si>
  <si>
    <t>GAS STEAM (INC GAS RES FEES)</t>
  </si>
  <si>
    <t>OWNED WIND</t>
  </si>
  <si>
    <t>OWNED SOLAR</t>
  </si>
  <si>
    <t>TOTAL GENERATION</t>
  </si>
  <si>
    <t xml:space="preserve"> PLUS:</t>
  </si>
  <si>
    <t xml:space="preserve"> MKT PURCHASES</t>
  </si>
  <si>
    <t xml:space="preserve"> WIND PURCHASES</t>
  </si>
  <si>
    <t xml:space="preserve"> SOLAR PURCHASES</t>
  </si>
  <si>
    <t xml:space="preserve"> OTHER PURCHASES</t>
  </si>
  <si>
    <t xml:space="preserve"> AFFILIATED PURCHASES (AEG)</t>
  </si>
  <si>
    <t xml:space="preserve"> LESS:</t>
  </si>
  <si>
    <t xml:space="preserve"> GEN FOR SALES</t>
  </si>
  <si>
    <t xml:space="preserve"> PURCH RESOLD</t>
  </si>
  <si>
    <t xml:space="preserve"> UNIT POWER SOLD</t>
  </si>
  <si>
    <t>NET TOTAL</t>
  </si>
  <si>
    <t xml:space="preserve"> DMD RESLD PURCH</t>
  </si>
  <si>
    <t>NET ENERGY REQUIREMENT (GWH)</t>
  </si>
  <si>
    <t>HYDRO+NET PUMP</t>
  </si>
  <si>
    <t>CC</t>
  </si>
  <si>
    <t>CT</t>
  </si>
  <si>
    <t>GAS STEAM</t>
  </si>
  <si>
    <t xml:space="preserve"> MARGINAL LOSSES</t>
  </si>
  <si>
    <t xml:space="preserve"> NET TOTAL</t>
  </si>
  <si>
    <t>NET COST $/MWH</t>
  </si>
  <si>
    <t>Year of Projection</t>
  </si>
  <si>
    <t xml:space="preserve">Projected Fuel Cost </t>
  </si>
  <si>
    <t>Projected kWh Sales</t>
  </si>
  <si>
    <t>Projected Fuel Cost in cents/kWh</t>
  </si>
  <si>
    <t>Fuel Cost in Current Base Rates in cents/kWh</t>
  </si>
  <si>
    <t>Difference in Fuel Cost in cents/kWh</t>
  </si>
  <si>
    <t>Average</t>
  </si>
  <si>
    <t>Fuel Cost  Projection Including BLIs  Table ##</t>
  </si>
  <si>
    <t xml:space="preserve"> Monthly Fuel Rate in Cents per kWh 
(C2) / (C3)</t>
  </si>
  <si>
    <t>Final Cost</t>
  </si>
  <si>
    <t>Cents per kWh (Below) or Above Base Fuel Rate 
(C4) - (C5)</t>
  </si>
  <si>
    <t>Table 2</t>
  </si>
  <si>
    <t>Fuel Cost  and Sales Projections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</si>
  <si>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</si>
  <si>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</si>
  <si>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</si>
  <si>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</si>
  <si>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</si>
  <si>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</si>
  <si>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</si>
  <si>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</si>
  <si>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</si>
  <si>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</si>
  <si>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</si>
  <si>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</si>
  <si>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</si>
  <si>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</si>
  <si>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</si>
  <si>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</si>
  <si>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</si>
  <si>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</si>
  <si>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</si>
  <si>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</si>
  <si>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</si>
  <si>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</si>
  <si>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</si>
  <si>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</si>
  <si>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Avg. using Base Fuel Rate of 2.612 Cents per kWh</t>
  </si>
  <si>
    <t>Avg. using Base Fuel Rate of 2.851 Cents per kWh</t>
  </si>
  <si>
    <t>Two Year Median</t>
  </si>
  <si>
    <t xml:space="preserve">Table SEB-1
 Fuel Rate Comparison </t>
  </si>
  <si>
    <t>0.00</t>
  </si>
  <si>
    <t>15.31</t>
  </si>
  <si>
    <t>47.61</t>
  </si>
  <si>
    <t>76.04</t>
  </si>
  <si>
    <t>65.05</t>
  </si>
  <si>
    <t>17.18</t>
  </si>
  <si>
    <t>19.37</t>
  </si>
  <si>
    <t>12.71</t>
  </si>
  <si>
    <t>26.52</t>
  </si>
  <si>
    <t>3.96</t>
  </si>
  <si>
    <t>55.45</t>
  </si>
  <si>
    <t>Generating Unit Net Capacity Factor [%]</t>
  </si>
  <si>
    <t>Big Sandy 1</t>
  </si>
  <si>
    <t>Mitchell 1</t>
  </si>
  <si>
    <t>Mitchell 2</t>
  </si>
  <si>
    <t>Rockport 1</t>
  </si>
  <si>
    <t>Rockport 2</t>
  </si>
  <si>
    <t>Generating UnitEquivalent Availability Factor [%]</t>
  </si>
  <si>
    <t>34.44</t>
  </si>
  <si>
    <t>42.25</t>
  </si>
  <si>
    <t>79.76</t>
  </si>
  <si>
    <t>52.96</t>
  </si>
  <si>
    <t>94.68</t>
  </si>
  <si>
    <t>88.69</t>
  </si>
  <si>
    <t>80.27</t>
  </si>
  <si>
    <t>62.91</t>
  </si>
  <si>
    <t>94.32</t>
  </si>
  <si>
    <t>48.28</t>
  </si>
  <si>
    <t>45.65</t>
  </si>
  <si>
    <t>45.96</t>
  </si>
  <si>
    <t>65.62</t>
  </si>
  <si>
    <t>45.22</t>
  </si>
  <si>
    <t>59.42</t>
  </si>
  <si>
    <t>75.55</t>
  </si>
  <si>
    <t>18.71</t>
  </si>
  <si>
    <t>66.73</t>
  </si>
  <si>
    <t>100.00</t>
  </si>
  <si>
    <t>57.60</t>
  </si>
  <si>
    <t>77.72</t>
  </si>
  <si>
    <t>90.52</t>
  </si>
  <si>
    <t>7.18</t>
  </si>
  <si>
    <t>97.82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</si>
</sst>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_);\(0.000\)"/>
    <numFmt numFmtId="166" formatCode="#,##0.0000_);\(#,##0.0000\)"/>
    <numFmt numFmtId="167" formatCode="#,##0.000_);\(#,##0.000\)"/>
    <numFmt numFmtId="168" formatCode="0.0000"/>
  </numFmts>
  <fonts count="2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Arial"/>
      <family val="2"/>
    </font>
    <font>
      <sz val="18"/>
      <color theme="1"/>
      <name val="Times New Roman"/>
      <family val="1"/>
    </font>
    <font>
      <sz val="10"/>
      <name val="Arial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9" fillId="0" borderId="0"/>
    <xf numFmtId="0" fontId="16" fillId="0" borderId="0"/>
    <xf numFmtId="0" fontId="1" fillId="0" borderId="0"/>
  </cellStyleXfs>
  <cellXfs count="73">
    <xf numFmtId="0" fontId="0" fillId="0" borderId="0" xfId="0"/>
    <xf numFmtId="0" fontId="2" fillId="0" borderId="0" xfId="10"/>
    <xf numFmtId="166" fontId="7" fillId="0" borderId="0" xfId="10" applyNumberFormat="1" applyFont="1" applyBorder="1" applyAlignment="1">
      <alignment horizontal="center"/>
    </xf>
    <xf numFmtId="0" fontId="9" fillId="0" borderId="0" xfId="14"/>
    <xf numFmtId="15" fontId="9" fillId="0" borderId="0" xfId="14" applyNumberFormat="1"/>
    <xf numFmtId="0" fontId="9" fillId="2" borderId="0" xfId="14" applyFill="1"/>
    <xf numFmtId="2" fontId="2" fillId="0" borderId="0" xfId="10" applyNumberFormat="1"/>
    <xf numFmtId="168" fontId="2" fillId="0" borderId="0" xfId="10" applyNumberFormat="1"/>
    <xf numFmtId="0" fontId="12" fillId="0" borderId="1" xfId="10" applyFont="1" applyFill="1" applyBorder="1" applyAlignment="1">
      <alignment horizontal="center" vertical="center"/>
    </xf>
    <xf numFmtId="167" fontId="12" fillId="0" borderId="1" xfId="10" applyNumberFormat="1" applyFont="1" applyBorder="1" applyAlignment="1">
      <alignment horizontal="center" vertical="center"/>
    </xf>
    <xf numFmtId="6" fontId="12" fillId="2" borderId="1" xfId="10" applyNumberFormat="1" applyFont="1" applyFill="1" applyBorder="1" applyAlignment="1">
      <alignment horizontal="center" vertical="center"/>
    </xf>
    <xf numFmtId="3" fontId="12" fillId="0" borderId="1" xfId="10" applyNumberFormat="1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/>
    </xf>
    <xf numFmtId="164" fontId="12" fillId="0" borderId="1" xfId="10" applyNumberFormat="1" applyFont="1" applyBorder="1" applyAlignment="1">
      <alignment horizontal="center" vertical="center"/>
    </xf>
    <xf numFmtId="0" fontId="2" fillId="0" borderId="0" xfId="10"/>
    <xf numFmtId="0" fontId="2" fillId="0" borderId="0" xfId="10" applyBorder="1"/>
    <xf numFmtId="0" fontId="6" fillId="0" borderId="0" xfId="10" applyFont="1" applyBorder="1" applyAlignment="1">
      <alignment horizontal="center"/>
    </xf>
    <xf numFmtId="0" fontId="14" fillId="0" borderId="1" xfId="10" quotePrefix="1" applyFont="1" applyBorder="1" applyAlignment="1">
      <alignment horizontal="center"/>
    </xf>
    <xf numFmtId="0" fontId="14" fillId="0" borderId="2" xfId="10" quotePrefix="1" applyFont="1" applyBorder="1" applyAlignment="1">
      <alignment horizontal="center"/>
    </xf>
    <xf numFmtId="0" fontId="12" fillId="2" borderId="1" xfId="10" applyFont="1" applyFill="1" applyBorder="1" applyAlignment="1">
      <alignment horizontal="center" vertical="center"/>
    </xf>
    <xf numFmtId="167" fontId="12" fillId="2" borderId="1" xfId="10" applyNumberFormat="1" applyFont="1" applyFill="1" applyBorder="1" applyAlignment="1">
      <alignment horizontal="center" vertical="center"/>
    </xf>
    <xf numFmtId="3" fontId="12" fillId="2" borderId="1" xfId="1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" fontId="8" fillId="0" borderId="0" xfId="10" applyNumberFormat="1" applyFont="1" applyFill="1" applyBorder="1" applyAlignment="1">
      <alignment horizontal="left" wrapText="1"/>
    </xf>
    <xf numFmtId="49" fontId="17" fillId="0" borderId="4" xfId="10" quotePrefix="1" applyNumberFormat="1" applyFont="1" applyFill="1" applyBorder="1"/>
    <xf numFmtId="3" fontId="17" fillId="0" borderId="1" xfId="10" quotePrefix="1" applyNumberFormat="1" applyFont="1" applyFill="1" applyBorder="1" applyAlignment="1">
      <alignment horizontal="center"/>
    </xf>
    <xf numFmtId="0" fontId="18" fillId="0" borderId="1" xfId="10" applyFont="1" applyFill="1" applyBorder="1" applyAlignment="1">
      <alignment horizontal="center"/>
    </xf>
    <xf numFmtId="167" fontId="18" fillId="0" borderId="1" xfId="10" applyNumberFormat="1" applyFont="1" applyFill="1" applyBorder="1" applyAlignment="1">
      <alignment horizontal="center"/>
    </xf>
    <xf numFmtId="49" fontId="17" fillId="0" borderId="5" xfId="10" quotePrefix="1" applyNumberFormat="1" applyFont="1" applyFill="1" applyBorder="1"/>
    <xf numFmtId="49" fontId="17" fillId="0" borderId="6" xfId="10" quotePrefix="1" applyNumberFormat="1" applyFont="1" applyFill="1" applyBorder="1"/>
    <xf numFmtId="0" fontId="19" fillId="0" borderId="1" xfId="10" applyFont="1" applyBorder="1" applyAlignment="1">
      <alignment horizontal="center" wrapText="1"/>
    </xf>
    <xf numFmtId="3" fontId="19" fillId="0" borderId="1" xfId="10" applyNumberFormat="1" applyFont="1" applyBorder="1" applyAlignment="1">
      <alignment horizontal="center"/>
    </xf>
    <xf numFmtId="165" fontId="19" fillId="0" borderId="1" xfId="10" applyNumberFormat="1" applyFont="1" applyFill="1" applyBorder="1" applyAlignment="1">
      <alignment horizontal="center"/>
    </xf>
    <xf numFmtId="0" fontId="18" fillId="0" borderId="1" xfId="10" applyFont="1" applyBorder="1" applyAlignment="1">
      <alignment horizontal="center"/>
    </xf>
    <xf numFmtId="16" fontId="20" fillId="0" borderId="1" xfId="10" applyNumberFormat="1" applyFont="1" applyFill="1" applyBorder="1" applyAlignment="1">
      <alignment wrapText="1"/>
    </xf>
    <xf numFmtId="0" fontId="18" fillId="0" borderId="1" xfId="10" applyFont="1" applyFill="1" applyBorder="1"/>
    <xf numFmtId="167" fontId="19" fillId="0" borderId="1" xfId="10" applyNumberFormat="1" applyFont="1" applyFill="1" applyBorder="1" applyAlignment="1">
      <alignment horizontal="center"/>
    </xf>
    <xf numFmtId="0" fontId="18" fillId="0" borderId="1" xfId="10" applyFont="1" applyBorder="1"/>
    <xf numFmtId="0" fontId="21" fillId="0" borderId="1" xfId="10" applyFont="1" applyBorder="1" applyAlignment="1">
      <alignment horizontal="center" vertical="center"/>
    </xf>
    <xf numFmtId="0" fontId="21" fillId="0" borderId="1" xfId="10" applyFont="1" applyBorder="1" applyAlignment="1">
      <alignment horizontal="center" vertical="center" wrapText="1"/>
    </xf>
    <xf numFmtId="0" fontId="14" fillId="0" borderId="1" xfId="10" applyFont="1" applyBorder="1" applyAlignment="1">
      <alignment horizontal="center" wrapText="1"/>
    </xf>
    <xf numFmtId="0" fontId="21" fillId="0" borderId="1" xfId="10" quotePrefix="1" applyFont="1" applyBorder="1" applyAlignment="1">
      <alignment horizontal="center" vertical="center"/>
    </xf>
    <xf numFmtId="0" fontId="21" fillId="0" borderId="1" xfId="10" quotePrefix="1" applyFont="1" applyBorder="1" applyAlignment="1">
      <alignment horizontal="center" vertical="center" wrapText="1"/>
    </xf>
    <xf numFmtId="167" fontId="19" fillId="0" borderId="1" xfId="10" applyNumberFormat="1" applyFont="1" applyBorder="1" applyAlignment="1">
      <alignment horizontal="center"/>
    </xf>
    <xf numFmtId="0" fontId="18" fillId="0" borderId="1" xfId="0" applyFont="1" applyBorder="1"/>
    <xf numFmtId="167" fontId="19" fillId="0" borderId="1" xfId="0" applyNumberFormat="1" applyFont="1" applyBorder="1" applyAlignment="1">
      <alignment horizontal="center"/>
    </xf>
    <xf numFmtId="3" fontId="19" fillId="0" borderId="1" xfId="10" applyNumberFormat="1" applyFont="1" applyFill="1" applyBorder="1" applyAlignment="1">
      <alignment horizontal="center"/>
    </xf>
    <xf numFmtId="0" fontId="22" fillId="0" borderId="1" xfId="0" applyFont="1" applyBorder="1"/>
    <xf numFmtId="2" fontId="22" fillId="0" borderId="1" xfId="0" applyNumberFormat="1" applyFont="1" applyBorder="1"/>
    <xf numFmtId="2" fontId="23" fillId="3" borderId="1" xfId="0" applyNumberFormat="1" applyFont="1" applyFill="1" applyBorder="1" applyAlignment="1">
      <alignment horizontal="right" vertical="center"/>
    </xf>
    <xf numFmtId="17" fontId="22" fillId="0" borderId="1" xfId="0" quotePrefix="1" applyNumberFormat="1" applyFont="1" applyBorder="1" applyAlignment="1">
      <alignment horizontal="right"/>
    </xf>
    <xf numFmtId="2" fontId="23" fillId="3" borderId="1" xfId="0" quotePrefix="1" applyNumberFormat="1" applyFont="1" applyFill="1" applyBorder="1" applyAlignment="1">
      <alignment horizontal="right" vertical="center"/>
    </xf>
    <xf numFmtId="0" fontId="0" fillId="0" borderId="1" xfId="0" applyBorder="1"/>
    <xf numFmtId="2" fontId="0" fillId="0" borderId="1" xfId="0" applyNumberFormat="1" applyBorder="1"/>
    <xf numFmtId="2" fontId="22" fillId="0" borderId="1" xfId="0" quotePrefix="1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5" xfId="1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7" xfId="1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3" fillId="0" borderId="8" xfId="10" applyFont="1" applyBorder="1" applyAlignment="1">
      <alignment horizontal="center"/>
    </xf>
    <xf numFmtId="0" fontId="15" fillId="0" borderId="3" xfId="10" applyFont="1" applyBorder="1" applyAlignment="1">
      <alignment horizontal="center"/>
    </xf>
    <xf numFmtId="0" fontId="15" fillId="0" borderId="9" xfId="10" applyFont="1" applyBorder="1" applyAlignment="1">
      <alignment horizontal="center"/>
    </xf>
    <xf numFmtId="16" fontId="8" fillId="0" borderId="3" xfId="10" applyNumberFormat="1" applyFont="1" applyFill="1" applyBorder="1" applyAlignment="1">
      <alignment horizontal="left" wrapText="1"/>
    </xf>
    <xf numFmtId="0" fontId="6" fillId="0" borderId="1" xfId="10" applyFont="1" applyBorder="1" applyAlignment="1">
      <alignment horizontal="center" wrapText="1"/>
    </xf>
    <xf numFmtId="0" fontId="6" fillId="0" borderId="1" xfId="10" applyFont="1" applyBorder="1" applyAlignment="1">
      <alignment horizontal="center"/>
    </xf>
    <xf numFmtId="0" fontId="21" fillId="0" borderId="10" xfId="10" applyFont="1" applyFill="1" applyBorder="1" applyAlignment="1">
      <alignment horizontal="center" vertical="center" wrapText="1"/>
    </xf>
    <xf numFmtId="0" fontId="21" fillId="0" borderId="11" xfId="10" applyFont="1" applyFill="1" applyBorder="1" applyAlignment="1">
      <alignment horizontal="center" vertical="center" wrapText="1"/>
    </xf>
    <xf numFmtId="0" fontId="21" fillId="0" borderId="2" xfId="10" applyFont="1" applyFill="1" applyBorder="1" applyAlignment="1">
      <alignment horizontal="center" vertical="center" wrapText="1"/>
    </xf>
  </cellXfs>
  <cellStyles count="17">
    <cellStyle name="Comma 2" xfId="3" xr:uid="{00000000-0005-0000-0000-000000000000}"/>
    <cellStyle name="Comma 3" xfId="4" xr:uid="{00000000-0005-0000-0000-000001000000}"/>
    <cellStyle name="Comma 4" xfId="2" xr:uid="{00000000-0005-0000-0000-000002000000}"/>
    <cellStyle name="Currency 2" xfId="5" xr:uid="{00000000-0005-0000-0000-000003000000}"/>
    <cellStyle name="Currency 3" xfId="6" xr:uid="{00000000-0005-0000-0000-000004000000}"/>
    <cellStyle name="Normal" xfId="0" builtinId="0"/>
    <cellStyle name="Normal 2" xfId="7" xr:uid="{00000000-0005-0000-0000-000006000000}"/>
    <cellStyle name="Normal 2 2" xfId="8" xr:uid="{00000000-0005-0000-0000-000007000000}"/>
    <cellStyle name="Normal 3" xfId="9" xr:uid="{00000000-0005-0000-0000-000008000000}"/>
    <cellStyle name="Normal 4" xfId="10" xr:uid="{00000000-0005-0000-0000-000009000000}"/>
    <cellStyle name="Normal 4 2" xfId="16" xr:uid="{00000000-0005-0000-0000-00000A000000}"/>
    <cellStyle name="Normal 5" xfId="1" xr:uid="{00000000-0005-0000-0000-00000B000000}"/>
    <cellStyle name="Normal 6" xfId="14" xr:uid="{00000000-0005-0000-0000-00000C000000}"/>
    <cellStyle name="Normal 7" xfId="15" xr:uid="{00000000-0005-0000-0000-00000D000000}"/>
    <cellStyle name="Percent 2" xfId="11" xr:uid="{00000000-0005-0000-0000-00000E000000}"/>
    <cellStyle name="Percent 3" xfId="12" xr:uid="{00000000-0005-0000-0000-00000F000000}"/>
    <cellStyle name="PSDec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autoPageBreaks="0" fitToPage="1"/>
  </sheetPr>
  <dimension ref="A1:U59"/>
  <sheetViews>
    <sheetView topLeftCell="B10" workbookViewId="0">
      <selection activeCell="Q8" sqref="Q8"/>
    </sheetView>
  </sheetViews>
  <sheetFormatPr defaultColWidth="9" defaultRowHeight="14.5" x14ac:dyDescent="0.35"/>
  <cols>
    <col min="1" max="1" width="38.5" style="1" customWidth="1"/>
    <col min="2" max="13" width="8.75" style="1" bestFit="1" customWidth="1"/>
    <col min="14" max="14" width="9.58203125" style="1" bestFit="1" customWidth="1"/>
    <col min="15" max="15" width="3.5" style="1" customWidth="1"/>
    <col min="16" max="16" width="9" style="1"/>
    <col min="17" max="17" width="13.83203125" style="1" customWidth="1"/>
    <col min="18" max="18" width="14.33203125" style="1" customWidth="1"/>
    <col min="19" max="19" width="12.83203125" style="1" customWidth="1"/>
    <col min="20" max="20" width="14.5" style="1" customWidth="1"/>
    <col min="21" max="21" width="12" style="1" customWidth="1"/>
    <col min="22" max="16384" width="9" style="1"/>
  </cols>
  <sheetData>
    <row r="1" spans="1:21" x14ac:dyDescent="0.35">
      <c r="A1" s="3" t="s">
        <v>10</v>
      </c>
      <c r="B1" s="4">
        <v>43474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1" x14ac:dyDescent="0.35">
      <c r="A2" s="3" t="s">
        <v>11</v>
      </c>
      <c r="B2" s="5">
        <v>2019</v>
      </c>
      <c r="C2" s="3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x14ac:dyDescent="0.35">
      <c r="A4" s="3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1" ht="23" x14ac:dyDescent="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64" t="s">
        <v>67</v>
      </c>
      <c r="Q5" s="65"/>
      <c r="R5" s="65"/>
      <c r="S5" s="65"/>
      <c r="T5" s="65"/>
      <c r="U5" s="66"/>
    </row>
    <row r="6" spans="1:21" ht="22.5" x14ac:dyDescent="0.35">
      <c r="A6" s="3"/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P6" s="62" t="s">
        <v>68</v>
      </c>
      <c r="Q6" s="62"/>
      <c r="R6" s="62"/>
      <c r="S6" s="62"/>
      <c r="T6" s="62"/>
      <c r="U6" s="62"/>
    </row>
    <row r="7" spans="1:21" ht="58" x14ac:dyDescent="0.35">
      <c r="A7" s="3" t="s">
        <v>27</v>
      </c>
      <c r="B7" s="3">
        <v>9467.4009999999998</v>
      </c>
      <c r="C7" s="3">
        <v>6886.0039999999999</v>
      </c>
      <c r="D7" s="3">
        <v>6025.2839999999997</v>
      </c>
      <c r="E7" s="3">
        <v>4124.7619999999997</v>
      </c>
      <c r="F7" s="3">
        <v>3398.0129999999999</v>
      </c>
      <c r="G7" s="3">
        <v>5615.1080000000002</v>
      </c>
      <c r="H7" s="3">
        <v>8601.7800000000007</v>
      </c>
      <c r="I7" s="3">
        <v>8007.4040000000005</v>
      </c>
      <c r="J7" s="3">
        <v>4751.1809999999996</v>
      </c>
      <c r="K7" s="3">
        <v>4402.0370000000003</v>
      </c>
      <c r="L7" s="3">
        <v>4122.7179999999998</v>
      </c>
      <c r="M7" s="3">
        <v>6811.4960000000001</v>
      </c>
      <c r="N7" s="3">
        <v>72213.187000000005</v>
      </c>
      <c r="P7" s="12" t="s">
        <v>56</v>
      </c>
      <c r="Q7" s="12" t="s">
        <v>57</v>
      </c>
      <c r="R7" s="12" t="s">
        <v>58</v>
      </c>
      <c r="S7" s="12" t="s">
        <v>59</v>
      </c>
      <c r="T7" s="12" t="s">
        <v>60</v>
      </c>
      <c r="U7" s="12" t="s">
        <v>61</v>
      </c>
    </row>
    <row r="8" spans="1:21" x14ac:dyDescent="0.35">
      <c r="A8" s="3" t="s">
        <v>28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P8" s="13">
        <v>2021</v>
      </c>
      <c r="Q8" s="10">
        <v>153811641</v>
      </c>
      <c r="R8" s="22">
        <v>6199610000</v>
      </c>
      <c r="S8" s="14">
        <f>(Q8/R8)*100</f>
        <v>2.4809889815649697</v>
      </c>
      <c r="T8" s="20">
        <v>2.7250000000000001</v>
      </c>
      <c r="U8" s="14">
        <f>S8-T8</f>
        <v>-0.24401101843503037</v>
      </c>
    </row>
    <row r="9" spans="1:21" x14ac:dyDescent="0.35">
      <c r="A9" s="3" t="s">
        <v>29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P9" s="13">
        <v>2022</v>
      </c>
      <c r="Q9" s="10">
        <v>158826949</v>
      </c>
      <c r="R9" s="22">
        <v>6187819000</v>
      </c>
      <c r="S9" s="14">
        <f>(Q9/R9)*100</f>
        <v>2.5667678547158541</v>
      </c>
      <c r="T9" s="20">
        <v>2.7250000000000001</v>
      </c>
      <c r="U9" s="14">
        <f>S9-T9</f>
        <v>-0.15823214528414598</v>
      </c>
    </row>
    <row r="10" spans="1:21" x14ac:dyDescent="0.35">
      <c r="A10" s="3" t="s">
        <v>30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P10" s="13" t="s">
        <v>62</v>
      </c>
      <c r="Q10" s="13"/>
      <c r="R10" s="8"/>
      <c r="S10" s="14">
        <f>AVERAGE(S8:S9)</f>
        <v>2.5238784181404119</v>
      </c>
      <c r="T10" s="21">
        <f>AVERAGE(T8:T9)</f>
        <v>2.7250000000000001</v>
      </c>
      <c r="U10" s="14">
        <f>S10-T10</f>
        <v>-0.20112158185958817</v>
      </c>
    </row>
    <row r="11" spans="1:21" x14ac:dyDescent="0.35">
      <c r="A11" s="3" t="s">
        <v>31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21" x14ac:dyDescent="0.35">
      <c r="A12" s="3" t="s">
        <v>32</v>
      </c>
      <c r="B12" s="3">
        <v>793.45500000000004</v>
      </c>
      <c r="C12" s="3">
        <v>533.01599999999996</v>
      </c>
      <c r="D12" s="3">
        <v>627.56799999999998</v>
      </c>
      <c r="E12" s="3">
        <v>1460.4449999999999</v>
      </c>
      <c r="F12" s="3">
        <v>2832.5320000000002</v>
      </c>
      <c r="G12" s="3">
        <v>2083.596</v>
      </c>
      <c r="H12" s="3">
        <v>2614.5520000000001</v>
      </c>
      <c r="I12" s="3">
        <v>2692.5619999999999</v>
      </c>
      <c r="J12" s="3">
        <v>1482.5889999999999</v>
      </c>
      <c r="K12" s="3">
        <v>2214.4659999999999</v>
      </c>
      <c r="L12" s="3">
        <v>1390.0820000000001</v>
      </c>
      <c r="M12" s="3">
        <v>1227.4380000000001</v>
      </c>
      <c r="N12" s="3">
        <v>19952.3</v>
      </c>
    </row>
    <row r="13" spans="1:21" ht="22.5" x14ac:dyDescent="0.35">
      <c r="A13" s="3" t="s">
        <v>33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P13" s="63" t="s">
        <v>63</v>
      </c>
      <c r="Q13" s="63"/>
      <c r="R13" s="63"/>
      <c r="S13" s="63"/>
      <c r="T13" s="63"/>
      <c r="U13" s="63"/>
    </row>
    <row r="14" spans="1:21" ht="58" x14ac:dyDescent="0.35">
      <c r="A14" s="3" t="s">
        <v>34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P14" s="12" t="s">
        <v>56</v>
      </c>
      <c r="Q14" s="12" t="s">
        <v>57</v>
      </c>
      <c r="R14" s="12" t="s">
        <v>58</v>
      </c>
      <c r="S14" s="12" t="s">
        <v>59</v>
      </c>
      <c r="T14" s="12" t="s">
        <v>60</v>
      </c>
      <c r="U14" s="12" t="s">
        <v>61</v>
      </c>
    </row>
    <row r="15" spans="1:21" x14ac:dyDescent="0.35">
      <c r="A15" s="3" t="s">
        <v>35</v>
      </c>
      <c r="B15" s="3">
        <v>10260.856</v>
      </c>
      <c r="C15" s="3">
        <v>7419.02</v>
      </c>
      <c r="D15" s="3">
        <v>6652.8519999999999</v>
      </c>
      <c r="E15" s="3">
        <v>5585.2060000000001</v>
      </c>
      <c r="F15" s="3">
        <v>6230.5450000000001</v>
      </c>
      <c r="G15" s="3">
        <v>7698.7030000000004</v>
      </c>
      <c r="H15" s="3">
        <v>11216.331</v>
      </c>
      <c r="I15" s="3">
        <v>10699.967000000001</v>
      </c>
      <c r="J15" s="3">
        <v>6233.7690000000002</v>
      </c>
      <c r="K15" s="3">
        <v>6616.5039999999999</v>
      </c>
      <c r="L15" s="3">
        <v>5512.799</v>
      </c>
      <c r="M15" s="3">
        <v>8038.9340000000002</v>
      </c>
      <c r="N15" s="3">
        <v>92165.487999999998</v>
      </c>
      <c r="P15" s="13">
        <v>2019</v>
      </c>
      <c r="Q15" s="10">
        <v>153811641</v>
      </c>
      <c r="R15" s="11">
        <v>6199610000</v>
      </c>
      <c r="S15" s="14">
        <f>(Q15/R15)*100</f>
        <v>2.4809889815649697</v>
      </c>
      <c r="T15" s="13">
        <v>2.7250000000000001</v>
      </c>
      <c r="U15" s="14">
        <f>S15-T15</f>
        <v>-0.24401101843503037</v>
      </c>
    </row>
    <row r="16" spans="1:21" x14ac:dyDescent="0.35">
      <c r="A16" s="3" t="s">
        <v>36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13">
        <v>2020</v>
      </c>
      <c r="Q16" s="10">
        <v>158826949</v>
      </c>
      <c r="R16" s="11">
        <v>6187819000</v>
      </c>
      <c r="S16" s="14">
        <f>(Q16/R16)*100</f>
        <v>2.5667678547158541</v>
      </c>
      <c r="T16" s="13">
        <v>2.7250000000000001</v>
      </c>
      <c r="U16" s="14">
        <f>S16-T16</f>
        <v>-0.15823214528414598</v>
      </c>
    </row>
    <row r="17" spans="1:21" x14ac:dyDescent="0.35">
      <c r="A17" s="3" t="s">
        <v>37</v>
      </c>
      <c r="B17" s="3">
        <v>2679.32</v>
      </c>
      <c r="C17" s="3">
        <v>3146.7310000000002</v>
      </c>
      <c r="D17" s="3">
        <v>2225.9989999999998</v>
      </c>
      <c r="E17" s="3">
        <v>2833.6190000000001</v>
      </c>
      <c r="F17" s="3">
        <v>3325.7539999999999</v>
      </c>
      <c r="G17" s="3">
        <v>2667.0970000000002</v>
      </c>
      <c r="H17" s="3">
        <v>548.22</v>
      </c>
      <c r="I17" s="3">
        <v>1023.8920000000001</v>
      </c>
      <c r="J17" s="3">
        <v>4067.6550000000002</v>
      </c>
      <c r="K17" s="3">
        <v>3875.2040000000002</v>
      </c>
      <c r="L17" s="3">
        <v>6003.3670000000002</v>
      </c>
      <c r="M17" s="3">
        <v>3965.8209999999999</v>
      </c>
      <c r="N17" s="3">
        <v>36362.678999999996</v>
      </c>
      <c r="P17" s="13" t="s">
        <v>62</v>
      </c>
      <c r="Q17" s="13"/>
      <c r="R17" s="8"/>
      <c r="S17" s="14">
        <f>AVERAGE(S15:S16)</f>
        <v>2.5238784181404119</v>
      </c>
      <c r="T17" s="9">
        <f>AVERAGE(T15:T16)</f>
        <v>2.7250000000000001</v>
      </c>
      <c r="U17" s="14">
        <f>S17-T17</f>
        <v>-0.20112158185958817</v>
      </c>
    </row>
    <row r="18" spans="1:21" x14ac:dyDescent="0.35">
      <c r="A18" s="3" t="s">
        <v>38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21" x14ac:dyDescent="0.35">
      <c r="A19" s="3" t="s">
        <v>39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21" x14ac:dyDescent="0.35">
      <c r="A20" s="3" t="s">
        <v>40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21" x14ac:dyDescent="0.35">
      <c r="A21" s="3" t="s">
        <v>41</v>
      </c>
      <c r="B21" s="3">
        <v>5531.5050000000001</v>
      </c>
      <c r="C21" s="3">
        <v>5638.3720000000003</v>
      </c>
      <c r="D21" s="3">
        <v>5498.8190000000004</v>
      </c>
      <c r="E21" s="3">
        <v>3387.0079999999998</v>
      </c>
      <c r="F21" s="3">
        <v>3109.6489999999999</v>
      </c>
      <c r="G21" s="3">
        <v>3939.3009999999999</v>
      </c>
      <c r="H21" s="3">
        <v>4486.384</v>
      </c>
      <c r="I21" s="3">
        <v>4438.6660000000002</v>
      </c>
      <c r="J21" s="3">
        <v>2615.7089999999998</v>
      </c>
      <c r="K21" s="3">
        <v>1713.761</v>
      </c>
      <c r="L21" s="3">
        <v>1525.4960000000001</v>
      </c>
      <c r="M21" s="3">
        <v>3968.355</v>
      </c>
      <c r="N21" s="3">
        <v>45853.023999999998</v>
      </c>
    </row>
    <row r="22" spans="1:21" x14ac:dyDescent="0.35">
      <c r="A22" s="3" t="s">
        <v>42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1" x14ac:dyDescent="0.35">
      <c r="A23" s="3" t="s">
        <v>43</v>
      </c>
      <c r="B23" s="3">
        <v>2014.5340000000001</v>
      </c>
      <c r="C23" s="3">
        <v>1462.884</v>
      </c>
      <c r="D23" s="3">
        <v>1167.586</v>
      </c>
      <c r="E23" s="3">
        <v>538.55499999999995</v>
      </c>
      <c r="F23" s="3">
        <v>1257.1869999999999</v>
      </c>
      <c r="G23" s="3">
        <v>2151.5340000000001</v>
      </c>
      <c r="H23" s="3">
        <v>3303.1089999999999</v>
      </c>
      <c r="I23" s="3">
        <v>3494.518</v>
      </c>
      <c r="J23" s="3">
        <v>1815.7560000000001</v>
      </c>
      <c r="K23" s="3">
        <v>1153.2950000000001</v>
      </c>
      <c r="L23" s="3">
        <v>732.59299999999996</v>
      </c>
      <c r="M23" s="3">
        <v>1478</v>
      </c>
      <c r="N23" s="3">
        <v>20569.55</v>
      </c>
    </row>
    <row r="24" spans="1:21" x14ac:dyDescent="0.35">
      <c r="A24" s="3" t="s">
        <v>44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21" x14ac:dyDescent="0.35">
      <c r="A25" s="3" t="s">
        <v>45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2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1" x14ac:dyDescent="0.35">
      <c r="A27" s="3" t="s">
        <v>46</v>
      </c>
      <c r="B27" s="3">
        <v>16457.147000000001</v>
      </c>
      <c r="C27" s="3">
        <v>14741.24</v>
      </c>
      <c r="D27" s="3">
        <v>13210.084000000001</v>
      </c>
      <c r="E27" s="3">
        <v>11267.278</v>
      </c>
      <c r="F27" s="3">
        <v>11408.762000000001</v>
      </c>
      <c r="G27" s="3">
        <v>12153.567999999999</v>
      </c>
      <c r="H27" s="3">
        <v>12947.825999999999</v>
      </c>
      <c r="I27" s="3">
        <v>12668.005999999999</v>
      </c>
      <c r="J27" s="3">
        <v>11101.378000000001</v>
      </c>
      <c r="K27" s="3">
        <v>11052.174000000001</v>
      </c>
      <c r="L27" s="3">
        <v>12309.069</v>
      </c>
      <c r="M27" s="3">
        <v>14495.11</v>
      </c>
      <c r="N27" s="3">
        <v>153811.641</v>
      </c>
    </row>
    <row r="28" spans="1:2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1" x14ac:dyDescent="0.35">
      <c r="A30" s="3" t="s">
        <v>47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2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1" x14ac:dyDescent="0.35">
      <c r="A32" s="3" t="s">
        <v>48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5">
      <c r="A34" s="3" t="s">
        <v>27</v>
      </c>
      <c r="B34" s="3">
        <v>428.48099999999999</v>
      </c>
      <c r="C34" s="3">
        <v>304.8</v>
      </c>
      <c r="D34" s="3">
        <v>283.46899999999999</v>
      </c>
      <c r="E34" s="3">
        <v>193.04300000000001</v>
      </c>
      <c r="F34" s="3">
        <v>154.744</v>
      </c>
      <c r="G34" s="3">
        <v>247.779</v>
      </c>
      <c r="H34" s="3">
        <v>389.51600000000002</v>
      </c>
      <c r="I34" s="3">
        <v>362.09100000000001</v>
      </c>
      <c r="J34" s="3">
        <v>208.547</v>
      </c>
      <c r="K34" s="3">
        <v>189.85400000000001</v>
      </c>
      <c r="L34" s="3">
        <v>179.31899999999999</v>
      </c>
      <c r="M34" s="3">
        <v>301.91000000000003</v>
      </c>
      <c r="N34" s="3">
        <v>3243.5529999999999</v>
      </c>
    </row>
    <row r="35" spans="1:14" x14ac:dyDescent="0.35">
      <c r="A35" s="3" t="s">
        <v>28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x14ac:dyDescent="0.35">
      <c r="A36" s="3" t="s">
        <v>49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x14ac:dyDescent="0.35">
      <c r="A37" s="3" t="s">
        <v>50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x14ac:dyDescent="0.35">
      <c r="A38" s="3" t="s">
        <v>51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x14ac:dyDescent="0.35">
      <c r="A39" s="3" t="s">
        <v>52</v>
      </c>
      <c r="B39" s="3">
        <v>4.7</v>
      </c>
      <c r="C39" s="3">
        <v>0</v>
      </c>
      <c r="D39" s="3">
        <v>1.2</v>
      </c>
      <c r="E39" s="3">
        <v>33.97</v>
      </c>
      <c r="F39" s="3">
        <v>93.06</v>
      </c>
      <c r="G39" s="3">
        <v>63.155000000000001</v>
      </c>
      <c r="H39" s="3">
        <v>87.35</v>
      </c>
      <c r="I39" s="3">
        <v>92.57</v>
      </c>
      <c r="J39" s="3">
        <v>40.585000000000001</v>
      </c>
      <c r="K39" s="3">
        <v>71.849999999999994</v>
      </c>
      <c r="L39" s="3">
        <v>33.58</v>
      </c>
      <c r="M39" s="3">
        <v>24.01</v>
      </c>
      <c r="N39" s="3">
        <v>546.03</v>
      </c>
    </row>
    <row r="40" spans="1:14" x14ac:dyDescent="0.35">
      <c r="A40" s="3" t="s">
        <v>33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x14ac:dyDescent="0.35">
      <c r="A41" s="3" t="s">
        <v>34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x14ac:dyDescent="0.35">
      <c r="A42" s="3" t="s">
        <v>35</v>
      </c>
      <c r="B42" s="3">
        <v>433.18099999999998</v>
      </c>
      <c r="C42" s="3">
        <v>304.8</v>
      </c>
      <c r="D42" s="3">
        <v>284.66899999999998</v>
      </c>
      <c r="E42" s="3">
        <v>227.01300000000001</v>
      </c>
      <c r="F42" s="3">
        <v>247.804</v>
      </c>
      <c r="G42" s="3">
        <v>310.93400000000003</v>
      </c>
      <c r="H42" s="3">
        <v>476.86599999999999</v>
      </c>
      <c r="I42" s="3">
        <v>454.661</v>
      </c>
      <c r="J42" s="3">
        <v>249.13200000000001</v>
      </c>
      <c r="K42" s="3">
        <v>261.70400000000001</v>
      </c>
      <c r="L42" s="3">
        <v>212.899</v>
      </c>
      <c r="M42" s="3">
        <v>325.92</v>
      </c>
      <c r="N42" s="3">
        <v>3789.5830000000001</v>
      </c>
    </row>
    <row r="43" spans="1:14" x14ac:dyDescent="0.35">
      <c r="A43" s="3" t="s">
        <v>36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35">
      <c r="A44" s="3" t="s">
        <v>37</v>
      </c>
      <c r="B44" s="3">
        <v>70.361999999999995</v>
      </c>
      <c r="C44" s="3">
        <v>78.956000000000003</v>
      </c>
      <c r="D44" s="3">
        <v>66.777000000000001</v>
      </c>
      <c r="E44" s="3">
        <v>108.435</v>
      </c>
      <c r="F44" s="3">
        <v>137.755</v>
      </c>
      <c r="G44" s="3">
        <v>115.03100000000001</v>
      </c>
      <c r="H44" s="3">
        <v>22.613</v>
      </c>
      <c r="I44" s="3">
        <v>39.615000000000002</v>
      </c>
      <c r="J44" s="3">
        <v>171.21600000000001</v>
      </c>
      <c r="K44" s="3">
        <v>162.208</v>
      </c>
      <c r="L44" s="3">
        <v>251.05099999999999</v>
      </c>
      <c r="M44" s="3">
        <v>162.321</v>
      </c>
      <c r="N44" s="3">
        <v>1386.34</v>
      </c>
    </row>
    <row r="45" spans="1:14" x14ac:dyDescent="0.35">
      <c r="A45" s="3" t="s">
        <v>38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x14ac:dyDescent="0.35">
      <c r="A46" s="3" t="s">
        <v>39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x14ac:dyDescent="0.35">
      <c r="A47" s="3" t="s">
        <v>40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x14ac:dyDescent="0.35">
      <c r="A48" s="3" t="s">
        <v>41</v>
      </c>
      <c r="B48" s="3">
        <v>229.77</v>
      </c>
      <c r="C48" s="3">
        <v>236.34700000000001</v>
      </c>
      <c r="D48" s="3">
        <v>229.339</v>
      </c>
      <c r="E48" s="3">
        <v>135.99600000000001</v>
      </c>
      <c r="F48" s="3">
        <v>123.334</v>
      </c>
      <c r="G48" s="3">
        <v>156.608</v>
      </c>
      <c r="H48" s="3">
        <v>181.79900000000001</v>
      </c>
      <c r="I48" s="3">
        <v>179.202</v>
      </c>
      <c r="J48" s="3">
        <v>103.735</v>
      </c>
      <c r="K48" s="3">
        <v>68.245000000000005</v>
      </c>
      <c r="L48" s="3">
        <v>59.442</v>
      </c>
      <c r="M48" s="3">
        <v>159.6</v>
      </c>
      <c r="N48" s="3">
        <v>1863.4169999999999</v>
      </c>
    </row>
    <row r="49" spans="1:14" x14ac:dyDescent="0.35">
      <c r="A49" s="3" t="s">
        <v>53</v>
      </c>
      <c r="B49" s="3">
        <v>12.348000000000001</v>
      </c>
      <c r="C49" s="3">
        <v>10.555999999999999</v>
      </c>
      <c r="D49" s="3">
        <v>10.013999999999999</v>
      </c>
      <c r="E49" s="3">
        <v>8.5920000000000005</v>
      </c>
      <c r="F49" s="3">
        <v>8.7219999999999995</v>
      </c>
      <c r="G49" s="3">
        <v>9.2370000000000001</v>
      </c>
      <c r="H49" s="3">
        <v>10.185</v>
      </c>
      <c r="I49" s="3">
        <v>9.734</v>
      </c>
      <c r="J49" s="3">
        <v>8.4039999999999999</v>
      </c>
      <c r="K49" s="3">
        <v>8.41</v>
      </c>
      <c r="L49" s="3">
        <v>9.3379999999999992</v>
      </c>
      <c r="M49" s="3">
        <v>11.079000000000001</v>
      </c>
      <c r="N49" s="3">
        <v>116.619</v>
      </c>
    </row>
    <row r="50" spans="1:14" x14ac:dyDescent="0.35">
      <c r="A50" s="3" t="s">
        <v>42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35">
      <c r="A51" s="3" t="s">
        <v>43</v>
      </c>
      <c r="B51" s="3">
        <v>90.096999999999994</v>
      </c>
      <c r="C51" s="3">
        <v>66.484999999999999</v>
      </c>
      <c r="D51" s="3">
        <v>53.901000000000003</v>
      </c>
      <c r="E51" s="3">
        <v>23.507000000000001</v>
      </c>
      <c r="F51" s="3">
        <v>56.395000000000003</v>
      </c>
      <c r="G51" s="3">
        <v>100.355</v>
      </c>
      <c r="H51" s="3">
        <v>156.785</v>
      </c>
      <c r="I51" s="3">
        <v>168.881</v>
      </c>
      <c r="J51" s="3">
        <v>86.355999999999995</v>
      </c>
      <c r="K51" s="3">
        <v>54.238</v>
      </c>
      <c r="L51" s="3">
        <v>33.612000000000002</v>
      </c>
      <c r="M51" s="3">
        <v>65.733000000000004</v>
      </c>
      <c r="N51" s="3">
        <v>956.34500000000003</v>
      </c>
    </row>
    <row r="52" spans="1:14" x14ac:dyDescent="0.35">
      <c r="A52" s="3" t="s">
        <v>44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x14ac:dyDescent="0.35">
      <c r="A53" s="3" t="s">
        <v>45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35">
      <c r="A55" s="3" t="s">
        <v>54</v>
      </c>
      <c r="B55" s="3">
        <v>655.56299999999999</v>
      </c>
      <c r="C55" s="3">
        <v>564.17399999999998</v>
      </c>
      <c r="D55" s="3">
        <v>536.89800000000002</v>
      </c>
      <c r="E55" s="3">
        <v>456.52800000000002</v>
      </c>
      <c r="F55" s="3">
        <v>461.22</v>
      </c>
      <c r="G55" s="3">
        <v>491.45400000000001</v>
      </c>
      <c r="H55" s="3">
        <v>534.67899999999997</v>
      </c>
      <c r="I55" s="3">
        <v>514.33100000000002</v>
      </c>
      <c r="J55" s="3">
        <v>446.13099999999997</v>
      </c>
      <c r="K55" s="3">
        <v>446.32900000000001</v>
      </c>
      <c r="L55" s="3">
        <v>499.11799999999999</v>
      </c>
      <c r="M55" s="3">
        <v>593.18899999999996</v>
      </c>
      <c r="N55" s="3">
        <v>6199.6149999999998</v>
      </c>
    </row>
    <row r="56" spans="1:14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35">
      <c r="A58" s="3" t="s">
        <v>55</v>
      </c>
      <c r="B58" s="3">
        <v>25.1</v>
      </c>
      <c r="C58" s="3">
        <v>26.13</v>
      </c>
      <c r="D58" s="3">
        <v>24.6</v>
      </c>
      <c r="E58" s="3">
        <v>24.68</v>
      </c>
      <c r="F58" s="3">
        <v>24.74</v>
      </c>
      <c r="G58" s="3">
        <v>24.73</v>
      </c>
      <c r="H58" s="3">
        <v>24.22</v>
      </c>
      <c r="I58" s="3">
        <v>24.63</v>
      </c>
      <c r="J58" s="3">
        <v>24.88</v>
      </c>
      <c r="K58" s="3">
        <v>24.76</v>
      </c>
      <c r="L58" s="3">
        <v>24.66</v>
      </c>
      <c r="M58" s="3">
        <v>24.44</v>
      </c>
      <c r="N58" s="3">
        <v>24.81</v>
      </c>
    </row>
    <row r="59" spans="1:14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6"/>
      <c r="N59" s="6"/>
    </row>
  </sheetData>
  <mergeCells count="3">
    <mergeCell ref="P6:U6"/>
    <mergeCell ref="P13:U13"/>
    <mergeCell ref="P5:U5"/>
  </mergeCells>
  <pageMargins left="0.7" right="0.7" top="0.75" bottom="0.75" header="0.3" footer="0.3"/>
  <pageSetup fitToHeight="0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7160B-7ECE-472C-8906-5D13B469435E}">
  <sheetPr>
    <tabColor theme="3" tint="0.39997558519241921"/>
    <pageSetUpPr autoPageBreaks="0" fitToPage="1"/>
  </sheetPr>
  <dimension ref="B1:S33"/>
  <sheetViews>
    <sheetView tabSelected="1" zoomScaleNormal="100" workbookViewId="0">
      <selection activeCell="P13" sqref="P13"/>
    </sheetView>
  </sheetViews>
  <sheetFormatPr defaultRowHeight="15.5" x14ac:dyDescent="0.35"/>
  <cols>
    <col min="1" max="1" width="2.33203125" customWidth="1"/>
    <col min="2" max="2" width="23.33203125" customWidth="1"/>
    <col min="3" max="3" width="13.75" customWidth="1"/>
    <col min="4" max="4" width="13.83203125" customWidth="1"/>
    <col min="5" max="5" width="14.25" customWidth="1"/>
    <col min="6" max="6" width="14.08203125" customWidth="1"/>
    <col min="7" max="7" width="14.25" customWidth="1"/>
    <col min="8" max="8" width="6.08203125" customWidth="1"/>
    <col min="9" max="9" width="12" customWidth="1"/>
    <col min="10" max="11" width="8.33203125" bestFit="1" customWidth="1"/>
    <col min="12" max="13" width="9.58203125" bestFit="1" customWidth="1"/>
    <col min="14" max="14" width="6.08203125" customWidth="1"/>
    <col min="15" max="15" width="9.58203125" bestFit="1" customWidth="1"/>
  </cols>
  <sheetData>
    <row r="1" spans="2:19" x14ac:dyDescent="0.35">
      <c r="B1" s="67"/>
      <c r="C1" s="67"/>
      <c r="D1" s="67"/>
      <c r="E1" s="16"/>
      <c r="F1" s="16"/>
      <c r="G1" s="2"/>
      <c r="H1" s="2"/>
    </row>
    <row r="2" spans="2:19" x14ac:dyDescent="0.35">
      <c r="B2" s="25"/>
      <c r="C2" s="25"/>
      <c r="D2" s="25"/>
      <c r="E2" s="16"/>
      <c r="F2" s="16"/>
      <c r="G2" s="2"/>
      <c r="H2" s="2"/>
    </row>
    <row r="3" spans="2:19" ht="23" x14ac:dyDescent="0.5">
      <c r="B3" s="68" t="s">
        <v>96</v>
      </c>
      <c r="C3" s="69"/>
      <c r="D3" s="69"/>
      <c r="E3" s="69"/>
      <c r="F3" s="69"/>
      <c r="G3" s="69"/>
      <c r="H3" s="17"/>
    </row>
    <row r="4" spans="2:19" ht="70.5" x14ac:dyDescent="0.35">
      <c r="B4" s="40" t="s">
        <v>0</v>
      </c>
      <c r="C4" s="40" t="s">
        <v>65</v>
      </c>
      <c r="D4" s="41" t="s">
        <v>8</v>
      </c>
      <c r="E4" s="41" t="s">
        <v>64</v>
      </c>
      <c r="F4" s="41" t="s">
        <v>9</v>
      </c>
      <c r="G4" s="42" t="s">
        <v>66</v>
      </c>
      <c r="H4" s="59"/>
      <c r="I4" s="70" t="s">
        <v>108</v>
      </c>
      <c r="J4" s="71"/>
      <c r="K4" s="71"/>
      <c r="L4" s="71"/>
      <c r="M4" s="72"/>
      <c r="O4" s="70" t="s">
        <v>114</v>
      </c>
      <c r="P4" s="71"/>
      <c r="Q4" s="71"/>
      <c r="R4" s="71"/>
      <c r="S4" s="72"/>
    </row>
    <row r="5" spans="2:19" x14ac:dyDescent="0.35">
      <c r="B5" s="43" t="s">
        <v>1</v>
      </c>
      <c r="C5" s="44" t="s">
        <v>2</v>
      </c>
      <c r="D5" s="44" t="s">
        <v>3</v>
      </c>
      <c r="E5" s="43" t="s">
        <v>4</v>
      </c>
      <c r="F5" s="18" t="s">
        <v>5</v>
      </c>
      <c r="G5" s="19" t="s">
        <v>6</v>
      </c>
      <c r="I5" s="60" t="s">
        <v>109</v>
      </c>
      <c r="J5" s="57" t="s">
        <v>110</v>
      </c>
      <c r="K5" s="58" t="s">
        <v>111</v>
      </c>
      <c r="L5" s="58" t="s">
        <v>112</v>
      </c>
      <c r="M5" s="61" t="s">
        <v>113</v>
      </c>
      <c r="O5" s="60" t="s">
        <v>109</v>
      </c>
      <c r="P5" s="57" t="s">
        <v>110</v>
      </c>
      <c r="Q5" s="58" t="s">
        <v>111</v>
      </c>
      <c r="R5" s="58" t="s">
        <v>112</v>
      </c>
      <c r="S5" s="61" t="s">
        <v>113</v>
      </c>
    </row>
    <row r="6" spans="2:19" x14ac:dyDescent="0.35">
      <c r="B6" s="26" t="s">
        <v>69</v>
      </c>
      <c r="C6" s="27">
        <v>9966635</v>
      </c>
      <c r="D6" s="27">
        <v>402448122</v>
      </c>
      <c r="E6" s="29">
        <f t="shared" ref="E6:E29" si="0">(C6/D6)*100</f>
        <v>2.4765018036287421</v>
      </c>
      <c r="F6" s="28">
        <v>2.851</v>
      </c>
      <c r="G6" s="29">
        <f>E6-F6</f>
        <v>-0.37449819637125792</v>
      </c>
      <c r="H6" s="23"/>
      <c r="I6" s="49">
        <v>42.29</v>
      </c>
      <c r="J6" s="52" t="s">
        <v>97</v>
      </c>
      <c r="K6" s="49">
        <v>53.11</v>
      </c>
      <c r="L6" s="50">
        <v>9</v>
      </c>
      <c r="M6" s="50">
        <v>37.869999999999997</v>
      </c>
      <c r="O6" s="50">
        <v>66.25</v>
      </c>
      <c r="P6" s="50">
        <v>17.11</v>
      </c>
      <c r="Q6" s="50">
        <v>84.84</v>
      </c>
      <c r="R6" s="50">
        <v>15.04</v>
      </c>
      <c r="S6" s="50">
        <v>65.53</v>
      </c>
    </row>
    <row r="7" spans="2:19" x14ac:dyDescent="0.35">
      <c r="B7" s="30" t="s">
        <v>70</v>
      </c>
      <c r="C7" s="27">
        <v>14777906</v>
      </c>
      <c r="D7" s="27">
        <v>524192278</v>
      </c>
      <c r="E7" s="29">
        <f t="shared" si="0"/>
        <v>2.8191765922961571</v>
      </c>
      <c r="F7" s="28">
        <v>2.851</v>
      </c>
      <c r="G7" s="29">
        <f t="shared" ref="G7:G29" si="1">E7-F7</f>
        <v>-3.1823407703842843E-2</v>
      </c>
      <c r="H7" s="23"/>
      <c r="I7" s="49">
        <v>32.659999999999997</v>
      </c>
      <c r="J7" s="49">
        <v>17.010000000000002</v>
      </c>
      <c r="K7" s="49">
        <v>43.99</v>
      </c>
      <c r="L7" s="50">
        <v>0</v>
      </c>
      <c r="M7" s="50">
        <v>0</v>
      </c>
      <c r="O7" s="50">
        <v>68.17</v>
      </c>
      <c r="P7" s="50">
        <v>67.11</v>
      </c>
      <c r="Q7" s="50">
        <v>97.11</v>
      </c>
      <c r="R7" s="50">
        <v>42.81</v>
      </c>
      <c r="S7" s="50">
        <v>46.14</v>
      </c>
    </row>
    <row r="8" spans="2:19" x14ac:dyDescent="0.35">
      <c r="B8" s="30" t="s">
        <v>71</v>
      </c>
      <c r="C8" s="27">
        <v>15124428</v>
      </c>
      <c r="D8" s="27">
        <v>539353036</v>
      </c>
      <c r="E8" s="29">
        <f t="shared" si="0"/>
        <v>2.8041796356922704</v>
      </c>
      <c r="F8" s="28">
        <v>2.851</v>
      </c>
      <c r="G8" s="29">
        <f t="shared" si="1"/>
        <v>-4.6820364307729623E-2</v>
      </c>
      <c r="H8" s="23"/>
      <c r="I8" s="49">
        <v>18.79</v>
      </c>
      <c r="J8" s="49">
        <v>41.38</v>
      </c>
      <c r="K8" s="52" t="s">
        <v>97</v>
      </c>
      <c r="L8" s="50">
        <v>1.56</v>
      </c>
      <c r="M8" s="50">
        <v>0</v>
      </c>
      <c r="O8" s="50">
        <v>69.11</v>
      </c>
      <c r="P8" s="50">
        <v>62.33</v>
      </c>
      <c r="Q8" s="50">
        <v>78.36</v>
      </c>
      <c r="R8" s="50">
        <v>16.43</v>
      </c>
      <c r="S8" s="50">
        <v>100</v>
      </c>
    </row>
    <row r="9" spans="2:19" x14ac:dyDescent="0.35">
      <c r="B9" s="30" t="s">
        <v>72</v>
      </c>
      <c r="C9" s="27">
        <v>16531741</v>
      </c>
      <c r="D9" s="27">
        <v>486722816</v>
      </c>
      <c r="E9" s="29">
        <f t="shared" si="0"/>
        <v>3.3965412050870447</v>
      </c>
      <c r="F9" s="28">
        <v>2.851</v>
      </c>
      <c r="G9" s="29">
        <f t="shared" si="1"/>
        <v>0.54554120508704473</v>
      </c>
      <c r="H9" s="23"/>
      <c r="I9" s="49">
        <v>35.99</v>
      </c>
      <c r="J9" s="49">
        <v>36.53</v>
      </c>
      <c r="K9" s="49">
        <v>37.74</v>
      </c>
      <c r="L9" s="50">
        <v>67.77</v>
      </c>
      <c r="M9" s="50">
        <v>39.619999999999997</v>
      </c>
      <c r="O9" s="50">
        <v>76.33</v>
      </c>
      <c r="P9" s="50">
        <v>52.69</v>
      </c>
      <c r="Q9" s="50">
        <v>59.04</v>
      </c>
      <c r="R9" s="50">
        <v>80.849999999999994</v>
      </c>
      <c r="S9" s="50">
        <v>65.319999999999993</v>
      </c>
    </row>
    <row r="10" spans="2:19" x14ac:dyDescent="0.35">
      <c r="B10" s="30" t="s">
        <v>73</v>
      </c>
      <c r="C10" s="27">
        <v>12875086</v>
      </c>
      <c r="D10" s="27">
        <v>435529780</v>
      </c>
      <c r="E10" s="29">
        <f t="shared" si="0"/>
        <v>2.9561895859337102</v>
      </c>
      <c r="F10" s="28">
        <v>2.851</v>
      </c>
      <c r="G10" s="29">
        <f t="shared" si="1"/>
        <v>0.10518958593371019</v>
      </c>
      <c r="H10" s="23"/>
      <c r="I10" s="49">
        <v>29.99</v>
      </c>
      <c r="J10" s="49">
        <v>12.93</v>
      </c>
      <c r="K10" s="50">
        <v>9.1</v>
      </c>
      <c r="L10" s="50">
        <v>12.34</v>
      </c>
      <c r="M10" s="50">
        <v>3.75</v>
      </c>
      <c r="O10" s="50">
        <v>88.72</v>
      </c>
      <c r="P10" s="50">
        <v>27.15</v>
      </c>
      <c r="Q10" s="50">
        <v>16.489999999999998</v>
      </c>
      <c r="R10" s="50">
        <v>35.799999999999997</v>
      </c>
      <c r="S10" s="50">
        <v>45.49</v>
      </c>
    </row>
    <row r="11" spans="2:19" x14ac:dyDescent="0.35">
      <c r="B11" s="30" t="s">
        <v>74</v>
      </c>
      <c r="C11" s="27">
        <v>11062619</v>
      </c>
      <c r="D11" s="27">
        <v>378251895</v>
      </c>
      <c r="E11" s="29">
        <f t="shared" si="0"/>
        <v>2.9246698155999984</v>
      </c>
      <c r="F11" s="28">
        <v>2.851</v>
      </c>
      <c r="G11" s="29">
        <f t="shared" si="1"/>
        <v>7.3669815599998412E-2</v>
      </c>
      <c r="H11" s="23"/>
      <c r="I11" s="49">
        <v>16.829999999999998</v>
      </c>
      <c r="J11" s="49">
        <v>15.18</v>
      </c>
      <c r="K11" s="49">
        <v>10.72</v>
      </c>
      <c r="L11" s="50">
        <v>21.23</v>
      </c>
      <c r="M11" s="50">
        <v>0</v>
      </c>
      <c r="O11" s="50">
        <v>29.62</v>
      </c>
      <c r="P11" s="50">
        <v>29.22</v>
      </c>
      <c r="Q11" s="50">
        <v>15.15</v>
      </c>
      <c r="R11" s="50">
        <v>61.9</v>
      </c>
      <c r="S11" s="50">
        <v>13.33</v>
      </c>
    </row>
    <row r="12" spans="2:19" x14ac:dyDescent="0.35">
      <c r="B12" s="30" t="s">
        <v>75</v>
      </c>
      <c r="C12" s="27">
        <v>10323161</v>
      </c>
      <c r="D12" s="27">
        <v>377519768</v>
      </c>
      <c r="E12" s="29">
        <f t="shared" si="0"/>
        <v>2.7344689934223525</v>
      </c>
      <c r="F12" s="28">
        <v>2.851</v>
      </c>
      <c r="G12" s="29">
        <f t="shared" si="1"/>
        <v>-0.11653100657764748</v>
      </c>
      <c r="H12" s="23"/>
      <c r="I12" s="50">
        <v>17.329999999999998</v>
      </c>
      <c r="J12" s="50">
        <v>0</v>
      </c>
      <c r="K12" s="50">
        <v>65.03</v>
      </c>
      <c r="L12" s="50">
        <v>47.7</v>
      </c>
      <c r="M12" s="50">
        <v>0</v>
      </c>
      <c r="O12" s="50">
        <v>64.25</v>
      </c>
      <c r="P12" s="50">
        <v>0</v>
      </c>
      <c r="Q12" s="50">
        <v>98.36</v>
      </c>
      <c r="R12" s="50">
        <v>98.92</v>
      </c>
      <c r="S12" s="50">
        <v>0</v>
      </c>
    </row>
    <row r="13" spans="2:19" x14ac:dyDescent="0.35">
      <c r="B13" s="30" t="s">
        <v>76</v>
      </c>
      <c r="C13" s="27">
        <v>12922780</v>
      </c>
      <c r="D13" s="27">
        <v>416164022</v>
      </c>
      <c r="E13" s="29">
        <f t="shared" si="0"/>
        <v>3.105213165207251</v>
      </c>
      <c r="F13" s="28">
        <v>2.851</v>
      </c>
      <c r="G13" s="29">
        <f t="shared" si="1"/>
        <v>0.25421316520725101</v>
      </c>
      <c r="H13" s="23"/>
      <c r="I13" s="50">
        <v>29.72</v>
      </c>
      <c r="J13" s="50">
        <v>55.9</v>
      </c>
      <c r="K13" s="50">
        <v>51.02</v>
      </c>
      <c r="L13" s="50">
        <v>62.92</v>
      </c>
      <c r="M13" s="50">
        <v>29.2</v>
      </c>
      <c r="O13" s="50">
        <v>63.74</v>
      </c>
      <c r="P13" s="50">
        <v>72.38</v>
      </c>
      <c r="Q13" s="50">
        <v>74.69</v>
      </c>
      <c r="R13" s="50">
        <v>97.41</v>
      </c>
      <c r="S13" s="50">
        <v>69.39</v>
      </c>
    </row>
    <row r="14" spans="2:19" x14ac:dyDescent="0.35">
      <c r="B14" s="30" t="s">
        <v>77</v>
      </c>
      <c r="C14" s="27">
        <v>14690458</v>
      </c>
      <c r="D14" s="27">
        <v>454066108</v>
      </c>
      <c r="E14" s="29">
        <f t="shared" si="0"/>
        <v>3.2353125990191716</v>
      </c>
      <c r="F14" s="28">
        <v>2.851</v>
      </c>
      <c r="G14" s="29">
        <f t="shared" si="1"/>
        <v>0.38431259901917159</v>
      </c>
      <c r="H14" s="23"/>
      <c r="I14" s="50">
        <v>44.62</v>
      </c>
      <c r="J14" s="50">
        <v>54.13</v>
      </c>
      <c r="K14" s="50">
        <v>71.11</v>
      </c>
      <c r="L14" s="50">
        <v>37.700000000000003</v>
      </c>
      <c r="M14" s="50">
        <v>45.65</v>
      </c>
      <c r="O14" s="50">
        <v>80.44</v>
      </c>
      <c r="P14" s="50">
        <v>61.89</v>
      </c>
      <c r="Q14" s="50">
        <v>81.77</v>
      </c>
      <c r="R14" s="50">
        <v>86.39</v>
      </c>
      <c r="S14" s="50">
        <v>98.03</v>
      </c>
    </row>
    <row r="15" spans="2:19" x14ac:dyDescent="0.35">
      <c r="B15" s="30" t="s">
        <v>78</v>
      </c>
      <c r="C15" s="27">
        <v>15152462</v>
      </c>
      <c r="D15" s="27">
        <v>463416762</v>
      </c>
      <c r="E15" s="29">
        <f t="shared" si="0"/>
        <v>3.269726786447142</v>
      </c>
      <c r="F15" s="28">
        <v>2.6120000000000001</v>
      </c>
      <c r="G15" s="29">
        <f t="shared" si="1"/>
        <v>0.65772678644714189</v>
      </c>
      <c r="H15" s="23"/>
      <c r="I15" s="50">
        <v>17.23</v>
      </c>
      <c r="J15" s="50">
        <v>45.2</v>
      </c>
      <c r="K15" s="50">
        <v>77.099999999999994</v>
      </c>
      <c r="L15" s="50">
        <v>26.72</v>
      </c>
      <c r="M15" s="50">
        <v>54.43</v>
      </c>
      <c r="O15" s="50">
        <v>40.64</v>
      </c>
      <c r="P15" s="50">
        <v>51.99</v>
      </c>
      <c r="Q15" s="50">
        <v>81.05</v>
      </c>
      <c r="R15" s="50">
        <v>54.87</v>
      </c>
      <c r="S15" s="50">
        <v>92.82</v>
      </c>
    </row>
    <row r="16" spans="2:19" x14ac:dyDescent="0.35">
      <c r="B16" s="30" t="s">
        <v>79</v>
      </c>
      <c r="C16" s="27">
        <v>13582685</v>
      </c>
      <c r="D16" s="27">
        <v>394147678</v>
      </c>
      <c r="E16" s="29">
        <f t="shared" si="0"/>
        <v>3.4460903255657387</v>
      </c>
      <c r="F16" s="28">
        <v>2.6120000000000001</v>
      </c>
      <c r="G16" s="29">
        <f t="shared" si="1"/>
        <v>0.83409032556573859</v>
      </c>
      <c r="H16" s="23"/>
      <c r="I16" s="50">
        <v>30.74</v>
      </c>
      <c r="J16" s="50">
        <v>47.19</v>
      </c>
      <c r="K16" s="50">
        <v>55.23</v>
      </c>
      <c r="L16" s="50">
        <v>0</v>
      </c>
      <c r="M16" s="50">
        <v>8.56</v>
      </c>
      <c r="O16" s="50">
        <v>62.6</v>
      </c>
      <c r="P16" s="50">
        <v>53.62</v>
      </c>
      <c r="Q16" s="50">
        <v>57.57</v>
      </c>
      <c r="R16" s="50">
        <v>0</v>
      </c>
      <c r="S16" s="50">
        <v>12.62</v>
      </c>
    </row>
    <row r="17" spans="2:19" x14ac:dyDescent="0.35">
      <c r="B17" s="30" t="s">
        <v>80</v>
      </c>
      <c r="C17" s="27">
        <v>17191990</v>
      </c>
      <c r="D17" s="27">
        <v>357113123</v>
      </c>
      <c r="E17" s="29">
        <f t="shared" si="0"/>
        <v>4.814158005613252</v>
      </c>
      <c r="F17" s="28">
        <v>2.6120000000000001</v>
      </c>
      <c r="G17" s="29">
        <f t="shared" si="1"/>
        <v>2.2021580056132519</v>
      </c>
      <c r="H17" s="24"/>
      <c r="I17" s="50">
        <v>0</v>
      </c>
      <c r="J17" s="50">
        <v>9.64</v>
      </c>
      <c r="K17" s="50">
        <v>45.54</v>
      </c>
      <c r="L17" s="50">
        <v>0</v>
      </c>
      <c r="M17" s="50">
        <v>0</v>
      </c>
      <c r="O17" s="50">
        <v>0</v>
      </c>
      <c r="P17" s="50">
        <v>14.54</v>
      </c>
      <c r="Q17" s="50">
        <v>57.65</v>
      </c>
      <c r="R17" s="50">
        <v>0</v>
      </c>
      <c r="S17" s="50">
        <v>0</v>
      </c>
    </row>
    <row r="18" spans="2:19" x14ac:dyDescent="0.35">
      <c r="B18" s="30" t="s">
        <v>81</v>
      </c>
      <c r="C18" s="27">
        <v>25159458</v>
      </c>
      <c r="D18" s="27">
        <v>424392684</v>
      </c>
      <c r="E18" s="29">
        <f t="shared" si="0"/>
        <v>5.928343948549311</v>
      </c>
      <c r="F18" s="28">
        <v>2.6120000000000001</v>
      </c>
      <c r="G18" s="29">
        <f t="shared" si="1"/>
        <v>3.3163439485493109</v>
      </c>
      <c r="H18" s="24"/>
      <c r="I18" s="56">
        <v>0</v>
      </c>
      <c r="J18" s="56" t="s">
        <v>97</v>
      </c>
      <c r="K18" s="51">
        <v>29.93</v>
      </c>
      <c r="L18" s="56" t="s">
        <v>97</v>
      </c>
      <c r="M18" s="56" t="s">
        <v>97</v>
      </c>
      <c r="O18" s="56" t="s">
        <v>97</v>
      </c>
      <c r="P18" s="56" t="s">
        <v>97</v>
      </c>
      <c r="Q18" s="51">
        <v>71.27</v>
      </c>
      <c r="R18" s="56" t="s">
        <v>97</v>
      </c>
      <c r="S18" s="56" t="s">
        <v>97</v>
      </c>
    </row>
    <row r="19" spans="2:19" x14ac:dyDescent="0.35">
      <c r="B19" s="30" t="s">
        <v>82</v>
      </c>
      <c r="C19" s="27">
        <v>15760531</v>
      </c>
      <c r="D19" s="27">
        <v>459691976</v>
      </c>
      <c r="E19" s="29">
        <f t="shared" si="0"/>
        <v>3.4284981733072497</v>
      </c>
      <c r="F19" s="28">
        <v>2.6120000000000001</v>
      </c>
      <c r="G19" s="29">
        <f t="shared" si="1"/>
        <v>0.81649817330724961</v>
      </c>
      <c r="H19" s="23"/>
      <c r="I19" s="56" t="s">
        <v>98</v>
      </c>
      <c r="J19" s="51">
        <v>0</v>
      </c>
      <c r="K19" s="51">
        <v>63.42</v>
      </c>
      <c r="L19" s="56" t="s">
        <v>97</v>
      </c>
      <c r="M19" s="53" t="s">
        <v>99</v>
      </c>
      <c r="O19" s="56" t="s">
        <v>115</v>
      </c>
      <c r="P19" s="53" t="s">
        <v>116</v>
      </c>
      <c r="Q19" s="53" t="s">
        <v>117</v>
      </c>
      <c r="R19" s="56" t="s">
        <v>118</v>
      </c>
      <c r="S19" s="53">
        <v>98.17</v>
      </c>
    </row>
    <row r="20" spans="2:19" x14ac:dyDescent="0.35">
      <c r="B20" s="30" t="s">
        <v>83</v>
      </c>
      <c r="C20" s="27">
        <v>19529185</v>
      </c>
      <c r="D20" s="27">
        <v>577776513</v>
      </c>
      <c r="E20" s="29">
        <f t="shared" si="0"/>
        <v>3.3800586490783853</v>
      </c>
      <c r="F20" s="28">
        <v>2.6120000000000001</v>
      </c>
      <c r="G20" s="29">
        <f t="shared" si="1"/>
        <v>0.76805864907838517</v>
      </c>
      <c r="H20" s="23"/>
      <c r="I20" s="56" t="s">
        <v>100</v>
      </c>
      <c r="J20" s="51">
        <v>37.700000000000003</v>
      </c>
      <c r="K20" s="51">
        <v>55.82</v>
      </c>
      <c r="L20" s="56">
        <v>7.24</v>
      </c>
      <c r="M20" s="53" t="s">
        <v>101</v>
      </c>
      <c r="O20" s="56" t="s">
        <v>119</v>
      </c>
      <c r="P20" s="53" t="s">
        <v>120</v>
      </c>
      <c r="Q20" s="53" t="s">
        <v>121</v>
      </c>
      <c r="R20" s="56" t="s">
        <v>122</v>
      </c>
      <c r="S20" s="53" t="s">
        <v>123</v>
      </c>
    </row>
    <row r="21" spans="2:19" x14ac:dyDescent="0.35">
      <c r="B21" s="30" t="s">
        <v>84</v>
      </c>
      <c r="C21" s="27">
        <v>19267537</v>
      </c>
      <c r="D21" s="27">
        <v>468782836</v>
      </c>
      <c r="E21" s="29">
        <f t="shared" si="0"/>
        <v>4.1101199788807969</v>
      </c>
      <c r="F21" s="28">
        <v>2.6120000000000001</v>
      </c>
      <c r="G21" s="29">
        <f t="shared" si="1"/>
        <v>1.4981199788807968</v>
      </c>
      <c r="H21" s="23"/>
      <c r="I21" s="56" t="s">
        <v>102</v>
      </c>
      <c r="J21" s="51">
        <v>0</v>
      </c>
      <c r="K21" s="51">
        <v>38.96</v>
      </c>
      <c r="L21" s="56">
        <v>39.26</v>
      </c>
      <c r="M21" s="53" t="s">
        <v>103</v>
      </c>
      <c r="O21" s="56" t="s">
        <v>124</v>
      </c>
      <c r="P21" s="53" t="s">
        <v>125</v>
      </c>
      <c r="Q21" s="53" t="s">
        <v>126</v>
      </c>
      <c r="R21" s="56" t="s">
        <v>127</v>
      </c>
      <c r="S21" s="53" t="s">
        <v>128</v>
      </c>
    </row>
    <row r="22" spans="2:19" x14ac:dyDescent="0.35">
      <c r="B22" s="30" t="s">
        <v>85</v>
      </c>
      <c r="C22" s="27">
        <v>22440362</v>
      </c>
      <c r="D22" s="27">
        <v>442400243</v>
      </c>
      <c r="E22" s="29">
        <f t="shared" si="0"/>
        <v>5.0724117708045657</v>
      </c>
      <c r="F22" s="28">
        <v>2.6120000000000001</v>
      </c>
      <c r="G22" s="29">
        <f t="shared" si="1"/>
        <v>2.4604117708045656</v>
      </c>
      <c r="H22" s="23"/>
      <c r="I22" s="56" t="s">
        <v>104</v>
      </c>
      <c r="J22" s="51">
        <v>0.08</v>
      </c>
      <c r="K22" s="51">
        <v>0</v>
      </c>
      <c r="L22" s="56">
        <v>0.93</v>
      </c>
      <c r="M22" s="53" t="s">
        <v>97</v>
      </c>
      <c r="O22" s="56" t="s">
        <v>129</v>
      </c>
      <c r="P22" s="53" t="s">
        <v>130</v>
      </c>
      <c r="Q22" s="53" t="s">
        <v>131</v>
      </c>
      <c r="R22" s="56" t="s">
        <v>132</v>
      </c>
      <c r="S22" s="53" t="s">
        <v>133</v>
      </c>
    </row>
    <row r="23" spans="2:19" x14ac:dyDescent="0.35">
      <c r="B23" s="30" t="s">
        <v>86</v>
      </c>
      <c r="C23" s="27">
        <v>19061024</v>
      </c>
      <c r="D23" s="27">
        <v>388747791</v>
      </c>
      <c r="E23" s="29">
        <f t="shared" si="0"/>
        <v>4.9031851604785075</v>
      </c>
      <c r="F23" s="28">
        <v>2.6120000000000001</v>
      </c>
      <c r="G23" s="29">
        <f t="shared" si="1"/>
        <v>2.2911851604785074</v>
      </c>
      <c r="H23" s="23"/>
      <c r="I23" s="56" t="s">
        <v>105</v>
      </c>
      <c r="J23" s="51">
        <v>24.47</v>
      </c>
      <c r="K23" s="51">
        <v>23.59</v>
      </c>
      <c r="L23" s="56" t="s">
        <v>106</v>
      </c>
      <c r="M23" s="53" t="s">
        <v>107</v>
      </c>
      <c r="O23" s="56" t="s">
        <v>134</v>
      </c>
      <c r="P23" s="53" t="s">
        <v>135</v>
      </c>
      <c r="Q23" s="53" t="s">
        <v>136</v>
      </c>
      <c r="R23" s="56" t="s">
        <v>137</v>
      </c>
      <c r="S23" s="53" t="s">
        <v>138</v>
      </c>
    </row>
    <row r="24" spans="2:19" x14ac:dyDescent="0.35">
      <c r="B24" s="30" t="s">
        <v>87</v>
      </c>
      <c r="C24" s="27">
        <v>22099904</v>
      </c>
      <c r="D24" s="27">
        <v>415884310</v>
      </c>
      <c r="E24" s="29">
        <f t="shared" si="0"/>
        <v>5.3139547389994108</v>
      </c>
      <c r="F24" s="28">
        <v>2.6120000000000001</v>
      </c>
      <c r="G24" s="29">
        <f t="shared" si="1"/>
        <v>2.7019547389994107</v>
      </c>
      <c r="H24" s="23"/>
      <c r="I24" s="54">
        <v>31.66</v>
      </c>
      <c r="J24" s="54">
        <v>44.97</v>
      </c>
      <c r="K24" s="54">
        <v>13.52</v>
      </c>
      <c r="L24" s="51">
        <v>0</v>
      </c>
      <c r="M24" s="51">
        <v>50.29</v>
      </c>
      <c r="O24" s="55">
        <v>85.75</v>
      </c>
      <c r="P24" s="55">
        <v>92.41</v>
      </c>
      <c r="Q24" s="55">
        <v>94.72</v>
      </c>
      <c r="R24" s="51">
        <v>0</v>
      </c>
      <c r="S24" s="51">
        <v>96.36</v>
      </c>
    </row>
    <row r="25" spans="2:19" x14ac:dyDescent="0.35">
      <c r="B25" s="30" t="s">
        <v>88</v>
      </c>
      <c r="C25" s="27">
        <v>24224405</v>
      </c>
      <c r="D25" s="27">
        <v>449598270</v>
      </c>
      <c r="E25" s="29">
        <f t="shared" si="0"/>
        <v>5.388011168281408</v>
      </c>
      <c r="F25" s="28">
        <v>2.6120000000000001</v>
      </c>
      <c r="G25" s="29">
        <f t="shared" si="1"/>
        <v>2.7760111682814079</v>
      </c>
      <c r="H25" s="23"/>
      <c r="I25" s="54">
        <v>31.41</v>
      </c>
      <c r="J25" s="54">
        <v>50.58</v>
      </c>
      <c r="K25" s="55">
        <v>23.4</v>
      </c>
      <c r="L25" s="51">
        <v>40.69</v>
      </c>
      <c r="M25" s="51">
        <v>19.91</v>
      </c>
      <c r="O25" s="55">
        <v>86.51</v>
      </c>
      <c r="P25" s="55">
        <v>84.99</v>
      </c>
      <c r="Q25" s="55">
        <v>57.99</v>
      </c>
      <c r="R25" s="51">
        <v>63.35</v>
      </c>
      <c r="S25" s="51">
        <v>42.65</v>
      </c>
    </row>
    <row r="26" spans="2:19" x14ac:dyDescent="0.35">
      <c r="B26" s="30" t="s">
        <v>89</v>
      </c>
      <c r="C26" s="27">
        <v>21149807</v>
      </c>
      <c r="D26" s="27">
        <v>478525653</v>
      </c>
      <c r="E26" s="29">
        <f t="shared" si="0"/>
        <v>4.4197854111700048</v>
      </c>
      <c r="F26" s="28">
        <v>2.6120000000000001</v>
      </c>
      <c r="G26" s="29">
        <f t="shared" si="1"/>
        <v>1.8077854111700047</v>
      </c>
      <c r="H26" s="23"/>
      <c r="I26" s="54">
        <v>23.47</v>
      </c>
      <c r="J26" s="54">
        <v>54.81</v>
      </c>
      <c r="K26" s="55">
        <v>39.5</v>
      </c>
      <c r="L26" s="51">
        <v>55.44</v>
      </c>
      <c r="M26" s="51">
        <v>34.22</v>
      </c>
      <c r="O26" s="55">
        <v>61.28</v>
      </c>
      <c r="P26" s="55">
        <v>80.819999999999993</v>
      </c>
      <c r="Q26" s="55">
        <v>55.95</v>
      </c>
      <c r="R26" s="51">
        <v>76.209999999999994</v>
      </c>
      <c r="S26" s="51">
        <v>44.07</v>
      </c>
    </row>
    <row r="27" spans="2:19" x14ac:dyDescent="0.35">
      <c r="B27" s="30" t="s">
        <v>90</v>
      </c>
      <c r="C27" s="27">
        <v>26360992</v>
      </c>
      <c r="D27" s="27">
        <v>469359131</v>
      </c>
      <c r="E27" s="29">
        <f t="shared" si="0"/>
        <v>5.6163799229464653</v>
      </c>
      <c r="F27" s="28">
        <v>2.6120000000000001</v>
      </c>
      <c r="G27" s="29">
        <f t="shared" si="1"/>
        <v>3.0043799229464652</v>
      </c>
      <c r="H27" s="23"/>
      <c r="I27" s="54">
        <v>16.579999999999998</v>
      </c>
      <c r="J27" s="54">
        <v>70.150000000000006</v>
      </c>
      <c r="K27" s="54">
        <v>23.43</v>
      </c>
      <c r="L27" s="51">
        <v>21.39</v>
      </c>
      <c r="M27" s="51">
        <v>45.47</v>
      </c>
      <c r="O27" s="55">
        <v>76.27</v>
      </c>
      <c r="P27" s="55">
        <v>96.85</v>
      </c>
      <c r="Q27" s="55">
        <v>92.7</v>
      </c>
      <c r="R27" s="51">
        <v>69.099999999999994</v>
      </c>
      <c r="S27" s="51">
        <v>73.650000000000006</v>
      </c>
    </row>
    <row r="28" spans="2:19" x14ac:dyDescent="0.35">
      <c r="B28" s="30" t="s">
        <v>91</v>
      </c>
      <c r="C28" s="27">
        <v>26562836</v>
      </c>
      <c r="D28" s="27">
        <v>404267144</v>
      </c>
      <c r="E28" s="29">
        <f t="shared" si="0"/>
        <v>6.5706146032980612</v>
      </c>
      <c r="F28" s="28">
        <v>2.6120000000000001</v>
      </c>
      <c r="G28" s="29">
        <f t="shared" si="1"/>
        <v>3.9586146032980611</v>
      </c>
      <c r="H28" s="23"/>
      <c r="I28" s="55">
        <v>0</v>
      </c>
      <c r="J28" s="54">
        <v>46.09</v>
      </c>
      <c r="K28" s="55">
        <v>0</v>
      </c>
      <c r="L28" s="51">
        <v>0</v>
      </c>
      <c r="M28" s="51">
        <v>3.9</v>
      </c>
      <c r="O28" s="55">
        <v>15.51</v>
      </c>
      <c r="P28" s="55">
        <v>75.69</v>
      </c>
      <c r="Q28" s="55">
        <v>6.34</v>
      </c>
      <c r="R28" s="51">
        <v>54.43</v>
      </c>
      <c r="S28" s="51">
        <v>5.78</v>
      </c>
    </row>
    <row r="29" spans="2:19" ht="16" thickBot="1" x14ac:dyDescent="0.4">
      <c r="B29" s="31" t="s">
        <v>92</v>
      </c>
      <c r="C29" s="27">
        <v>26525640</v>
      </c>
      <c r="D29" s="27">
        <v>405052299</v>
      </c>
      <c r="E29" s="29">
        <f t="shared" si="0"/>
        <v>6.5486950859153126</v>
      </c>
      <c r="F29" s="28">
        <v>2.6120000000000001</v>
      </c>
      <c r="G29" s="29">
        <f t="shared" si="1"/>
        <v>3.9366950859153125</v>
      </c>
      <c r="H29" s="23"/>
      <c r="I29" s="55">
        <v>0</v>
      </c>
      <c r="J29" s="55">
        <v>0</v>
      </c>
      <c r="K29" s="55">
        <v>0</v>
      </c>
      <c r="L29" s="51">
        <v>0</v>
      </c>
      <c r="M29" s="51">
        <v>0</v>
      </c>
      <c r="O29" s="55">
        <v>0</v>
      </c>
      <c r="P29" s="55">
        <v>0</v>
      </c>
      <c r="Q29" s="55">
        <v>0</v>
      </c>
      <c r="R29" s="51">
        <v>0</v>
      </c>
      <c r="S29" s="51">
        <v>0</v>
      </c>
    </row>
    <row r="30" spans="2:19" ht="16" thickTop="1" x14ac:dyDescent="0.35">
      <c r="B30" s="32" t="s">
        <v>7</v>
      </c>
      <c r="C30" s="33"/>
      <c r="D30" s="33"/>
      <c r="E30" s="34">
        <f>AVERAGE(E6:E29)</f>
        <v>4.1109286302175967</v>
      </c>
      <c r="F30" s="35"/>
      <c r="G30" s="34">
        <f>AVERAGE(G6:G29)</f>
        <v>1.4093036302175961</v>
      </c>
      <c r="H30" s="2"/>
    </row>
    <row r="31" spans="2:19" x14ac:dyDescent="0.35">
      <c r="B31" s="32" t="s">
        <v>95</v>
      </c>
      <c r="C31" s="48"/>
      <c r="D31" s="48"/>
      <c r="E31" s="34">
        <f>MEDIAN(E6:E29)</f>
        <v>3.4372942494364942</v>
      </c>
      <c r="F31" s="28"/>
      <c r="G31" s="34">
        <f>MEDIAN(G6:G29)</f>
        <v>0.8252942494364941</v>
      </c>
      <c r="H31" s="2"/>
    </row>
    <row r="32" spans="2:19" ht="32.25" customHeight="1" x14ac:dyDescent="0.35">
      <c r="B32" s="36" t="s">
        <v>94</v>
      </c>
      <c r="C32" s="37"/>
      <c r="D32" s="37"/>
      <c r="E32" s="38">
        <f>AVERAGE(E6:E14)</f>
        <v>2.939139266209633</v>
      </c>
      <c r="F32" s="39"/>
      <c r="G32" s="45">
        <f>AVERAGE(G6:G14)</f>
        <v>8.8139266209633124E-2</v>
      </c>
      <c r="H32" s="15"/>
    </row>
    <row r="33" spans="2:7" ht="33" customHeight="1" x14ac:dyDescent="0.35">
      <c r="B33" s="36" t="s">
        <v>93</v>
      </c>
      <c r="C33" s="46"/>
      <c r="D33" s="46"/>
      <c r="E33" s="47">
        <f>AVERAGE(E15:E29)</f>
        <v>4.8140022486223737</v>
      </c>
      <c r="F33" s="46"/>
      <c r="G33" s="47">
        <f>AVERAGE(G15:G29)</f>
        <v>2.2020022486223736</v>
      </c>
    </row>
  </sheetData>
  <mergeCells count="4">
    <mergeCell ref="B1:D1"/>
    <mergeCell ref="B3:G3"/>
    <mergeCell ref="I4:M4"/>
    <mergeCell ref="O4:S4"/>
  </mergeCells>
  <pageMargins left="0.7" right="0.7" top="0.75" bottom="0.75" header="0.3" footer="0.3"/>
  <pageSetup fitToHeight="0" orientation="portrait" r:id="rId1"/>
  <ignoredErrors>
    <ignoredError sqref="J18 L18:M18 J6 K8 M19:M23 L19:L23 I19:I23 O18:S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kFwcHJvdmVkU3VnZ2VzdGlvbiI+PGVsZW1lbnQgdWlkPSIxZjZhOThkNS00ZTZhLTQwNmYtODI1OC0zZjA3YjYxYTFiOTg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zMDA3NTA2PC9Vc2VyTmFtZT48RGF0ZVRpbWU+My8yMy8yMDIzIDU6NTU6NDEgUE08L0RhdGVUaW1lPjxMYWJlbFN0cmluZz5BRVAgQ29uZmlkZW50aWFsPC9MYWJlbFN0cmluZz48L2l0ZW0+PGl0ZW0+PHNpc2wgc2lzbFZlcnNpb249IjAiIHBvbGljeT0iZTljMGI4ZDctYmRiNC00ZmQzLWI2MmEtZjUwMzI3YWFlZmNlIiBvcmlnaW49InVzZXJTZWxlY3RlZCI+PGVsZW1lbnQgdWlkPSJjNWY4ZWIxMi01YjI3LTQzOWQtYWFhNi0zNDAyYWY2MjZmYTMiIHZhbHVlPSIiIHhtbG5zPSJodHRwOi8vd3d3LmJvbGRvbmphbWVzLmNvbS8yMDA4LzAxL3NpZS9pbnRlcm5hbC9sYWJlbCIgLz48ZWxlbWVudCB1aWQ9ImQxNGY1YzM2LWY0NGEtNDMxNS1iNDM4LTAwNWNmZThmMDY5ZiIgdmFsdWU9IiIgeG1sbnM9Imh0dHA6Ly93d3cuYm9sZG9uamFtZXMuY29tLzIwMDgvMDEvc2llL2ludGVybmFsL2xhYmVsIiAvPjwvc2lzbD48VXNlck5hbWU+Q09SUFxzMDA3NTA2PC9Vc2VyTmFtZT48RGF0ZVRpbWU+MTAvMjYvMjAyMyA4OjA2OjU5IFBNPC9EYXRlVGltZT48TGFiZWxTdHJpbmc+QUVQIFB1YmxpY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1D06C7C8-44DF-4624-8001-3EBA5B24EDA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3F45535-04E2-48FF-A1B6-FCC9A8C750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Fuel 2019</vt:lpstr>
      <vt:lpstr>Testimony Table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keywords/>
  <cp:lastModifiedBy>Michelle Caldwell</cp:lastModifiedBy>
  <cp:lastPrinted>2019-03-21T21:00:33Z</cp:lastPrinted>
  <dcterms:created xsi:type="dcterms:W3CDTF">2019-02-15T18:45:21Z</dcterms:created>
  <dcterms:modified xsi:type="dcterms:W3CDTF">2023-11-03T17:36:30Z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56aa8aff-213b-48eb-bc3e-cbcd511d4672</vt:lpwstr>
  </property>
  <property fmtid="{D5CDD505-2E9C-101B-9397-08002B2CF9AE}" pid="3" name="bjSaver">
    <vt:lpwstr>6A8SrxgYPnHPzBbfLtJelfLhT12u1Hz3</vt:lpwstr>
  </property>
  <property fmtid="{D5CDD505-2E9C-101B-9397-08002B2CF9AE}" pid="4" name="Visual Markings Removed">
    <vt:lpwstr>No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8" name="bjDocumentSecurityLabel">
    <vt:lpwstr>AEP Public</vt:lpwstr>
  </property>
  <property fmtid="{D5CDD505-2E9C-101B-9397-08002B2CF9AE}" pid="9" name="MSIP_Label_5c34e43d-0b77-4b2c-b224-1b46981ccfdb_SiteId">
    <vt:lpwstr>15f3c881-6b03-4ff6-8559-77bf5177818f</vt:lpwstr>
  </property>
  <property fmtid="{D5CDD505-2E9C-101B-9397-08002B2CF9AE}" pid="10" name="MSIP_Label_5c34e43d-0b77-4b2c-b224-1b46981ccfdb_Name">
    <vt:lpwstr>AEP Public</vt:lpwstr>
  </property>
  <property fmtid="{D5CDD505-2E9C-101B-9397-08002B2CF9AE}" pid="11" name="MSIP_Label_5c34e43d-0b77-4b2c-b224-1b46981ccfdb_Enabled">
    <vt:lpwstr>true</vt:lpwstr>
  </property>
  <property fmtid="{D5CDD505-2E9C-101B-9397-08002B2CF9AE}" pid="12" name="bjLabelHistoryID">
    <vt:lpwstr>{1D06C7C8-44DF-4624-8001-3EBA5B24EDAD}</vt:lpwstr>
  </property>
</Properties>
</file>