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wrgroup.sharepoint.com/Accounting/Accounting/Controller/03 - Misc Regulatory/KY/"/>
    </mc:Choice>
  </mc:AlternateContent>
  <xr:revisionPtr revIDLastSave="142" documentId="8_{CD266014-82DC-4927-9280-CA11B27A34FE}" xr6:coauthVersionLast="47" xr6:coauthVersionMax="47" xr10:uidLastSave="{4C8BC6A4-4971-4509-AF7E-39A71072F538}"/>
  <bookViews>
    <workbookView xWindow="-110" yWindow="-110" windowWidth="25180" windowHeight="16140" xr2:uid="{2FD917E7-6B5A-4586-B622-625EAEA6C46E}"/>
  </bookViews>
  <sheets>
    <sheet name="Depreciation Sche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N29" i="1"/>
  <c r="L29" i="1"/>
  <c r="L12" i="1"/>
  <c r="O12" i="1"/>
  <c r="O51" i="1" s="1"/>
  <c r="N6" i="1"/>
  <c r="N12" i="1" s="1"/>
  <c r="O52" i="1" s="1"/>
  <c r="D47" i="1" l="1"/>
  <c r="R47" i="1" s="1"/>
  <c r="D29" i="1"/>
  <c r="R29" i="1" s="1"/>
  <c r="D12" i="1"/>
  <c r="R12" i="1" s="1"/>
  <c r="F46" i="1"/>
  <c r="G46" i="1" s="1"/>
  <c r="F45" i="1"/>
  <c r="G45" i="1" s="1"/>
  <c r="F38" i="1"/>
  <c r="G38" i="1" s="1"/>
  <c r="F21" i="1"/>
  <c r="G21" i="1" s="1"/>
  <c r="F20" i="1"/>
  <c r="G20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19" i="1"/>
  <c r="G19" i="1" s="1"/>
  <c r="F18" i="1"/>
  <c r="G18" i="1" s="1"/>
  <c r="F17" i="1"/>
  <c r="G17" i="1" s="1"/>
  <c r="F16" i="1"/>
  <c r="G16" i="1" s="1"/>
  <c r="F15" i="1"/>
  <c r="F11" i="1"/>
  <c r="G11" i="1" s="1"/>
  <c r="F10" i="1"/>
  <c r="G10" i="1" s="1"/>
  <c r="F9" i="1"/>
  <c r="G9" i="1" s="1"/>
  <c r="F8" i="1"/>
  <c r="G8" i="1" s="1"/>
  <c r="F7" i="1"/>
  <c r="G7" i="1" s="1"/>
  <c r="F6" i="1"/>
  <c r="G15" i="1" l="1"/>
  <c r="F29" i="1"/>
  <c r="S29" i="1" s="1"/>
  <c r="F12" i="1"/>
  <c r="S12" i="1" s="1"/>
  <c r="G6" i="1"/>
  <c r="F47" i="1"/>
  <c r="S47" i="1" s="1"/>
  <c r="G32" i="1"/>
  <c r="G47" i="1" s="1"/>
  <c r="T47" i="1" s="1"/>
  <c r="T52" i="1" l="1"/>
  <c r="G12" i="1"/>
  <c r="T12" i="1" s="1"/>
  <c r="G29" i="1"/>
  <c r="T29" i="1" l="1"/>
  <c r="G51" i="1"/>
  <c r="G52" i="1" s="1"/>
  <c r="T51" i="1"/>
</calcChain>
</file>

<file path=xl/sharedStrings.xml><?xml version="1.0" encoding="utf-8"?>
<sst xmlns="http://schemas.openxmlformats.org/spreadsheetml/2006/main" count="149" uniqueCount="62">
  <si>
    <t>Bluegrass Water Utility Operating Company, LLC</t>
  </si>
  <si>
    <t>Post Test Year Adjustment Depreciation Impact</t>
  </si>
  <si>
    <t>NEW SCHEDULE OF DEPR</t>
  </si>
  <si>
    <t>RETIREMENTS</t>
  </si>
  <si>
    <t>PERSIMMON RIDGE</t>
  </si>
  <si>
    <t>ASSET VALUE</t>
  </si>
  <si>
    <t>DEPR RATE</t>
  </si>
  <si>
    <t>ANNUAL DEPR</t>
  </si>
  <si>
    <t>MONTHLY DEPR</t>
  </si>
  <si>
    <t>372.000</t>
  </si>
  <si>
    <t>MBBR</t>
  </si>
  <si>
    <t>Airlifts, Blowers, Diffusers, Sieves, Controls</t>
  </si>
  <si>
    <t>Acquisition Asset</t>
  </si>
  <si>
    <t>Lagoon Penetrations for MBBR, Suction and Discharge</t>
  </si>
  <si>
    <t>311.000</t>
  </si>
  <si>
    <t>MBBR Suction and Discharge yard piping</t>
  </si>
  <si>
    <t>Air piping to Chlorine contact Tank</t>
  </si>
  <si>
    <t>Site Work</t>
  </si>
  <si>
    <t>Miscellaneous Electrical Distribution</t>
  </si>
  <si>
    <t>TOTAL</t>
  </si>
  <si>
    <t>WOODLAND ACRES</t>
  </si>
  <si>
    <t>Blowers and controls for MBBRs</t>
  </si>
  <si>
    <t>*this asset is fully depreciated</t>
  </si>
  <si>
    <t>Blower Pad</t>
  </si>
  <si>
    <t>Blower discharge header piping, calves, appurtenances</t>
  </si>
  <si>
    <t>MBBR assemblies (complete)</t>
  </si>
  <si>
    <t>Electrical distribution for MBBR</t>
  </si>
  <si>
    <t>Peracetic Acid Disinfection</t>
  </si>
  <si>
    <t>Peracetic acid equipment and pad</t>
  </si>
  <si>
    <t>Electrical distribution for PAA</t>
  </si>
  <si>
    <t>Wet Weather Overflow Prevention</t>
  </si>
  <si>
    <t>Wet Weather Tank and Pad</t>
  </si>
  <si>
    <t>Wet Weather Valves, Grinder piping, return piping</t>
  </si>
  <si>
    <t>Wet Weather Diffusers</t>
  </si>
  <si>
    <t>Wet Weather Blower and Pad</t>
  </si>
  <si>
    <t>Wet Weather air piping</t>
  </si>
  <si>
    <t>363.000</t>
  </si>
  <si>
    <t>Wet Weather Grinder pump and control</t>
  </si>
  <si>
    <t>Electrical distribution for WWOP</t>
  </si>
  <si>
    <t>HERRINGTON HAVEN</t>
  </si>
  <si>
    <t>Blowers and Controls for New MBBR Assemblies (2 each)</t>
  </si>
  <si>
    <t>Blower Discharge Header Piping, Valves, Appurtenances</t>
  </si>
  <si>
    <t>MBBR Assemblies Complete (3 each)</t>
  </si>
  <si>
    <t>Electrical Distribution for MBBR Treatment System</t>
  </si>
  <si>
    <t>PAA Equipment and Pad</t>
  </si>
  <si>
    <t>Electrical Distribution for PAA Disinfection System</t>
  </si>
  <si>
    <t>Solids Processing (Digester) System</t>
  </si>
  <si>
    <t>Digester Tank and Pad</t>
  </si>
  <si>
    <t>Digester Valves, Decant Piping, Grinder FM Piping, Air Piping</t>
  </si>
  <si>
    <t>Digester Diffusers</t>
  </si>
  <si>
    <t>Digester Blower and Blower Pad</t>
  </si>
  <si>
    <t>Digester WAS/RAS Piping</t>
  </si>
  <si>
    <t>Digester System Grinder Pump and Control Panel</t>
  </si>
  <si>
    <t>Electrical Distribution for Digester System</t>
  </si>
  <si>
    <t>General Plant</t>
  </si>
  <si>
    <t>All Weather Gravel Access Road for All Three New Systems</t>
  </si>
  <si>
    <t>Monthly</t>
  </si>
  <si>
    <t>Annual</t>
  </si>
  <si>
    <t xml:space="preserve">** the filed revenue requirement does not include an adjustment for depreciation expense </t>
  </si>
  <si>
    <t>TOTAL ASSET VALUE</t>
  </si>
  <si>
    <t>TOTAL ANNUAL DEPR</t>
  </si>
  <si>
    <t>TOTAL MONTHLY DEPR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</si>
</sst>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_);_(@_)"/>
    <numFmt numFmtId="167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166" fontId="0" fillId="0" borderId="0" xfId="0" applyNumberFormat="1"/>
    <xf numFmtId="0" fontId="2" fillId="0" borderId="0" xfId="0" applyFont="1"/>
    <xf numFmtId="164" fontId="2" fillId="0" borderId="0" xfId="1" applyNumberFormat="1" applyFont="1"/>
    <xf numFmtId="165" fontId="2" fillId="0" borderId="0" xfId="2" applyNumberFormat="1" applyFont="1"/>
    <xf numFmtId="164" fontId="2" fillId="0" borderId="1" xfId="1" applyNumberFormat="1" applyFont="1" applyBorder="1"/>
    <xf numFmtId="165" fontId="2" fillId="0" borderId="1" xfId="2" applyNumberFormat="1" applyFont="1" applyBorder="1"/>
    <xf numFmtId="0" fontId="2" fillId="2" borderId="0" xfId="0" applyFont="1" applyFill="1"/>
    <xf numFmtId="43" fontId="0" fillId="2" borderId="0" xfId="0" applyNumberFormat="1" applyFill="1"/>
    <xf numFmtId="164" fontId="2" fillId="2" borderId="1" xfId="1" applyNumberFormat="1" applyFont="1" applyFill="1" applyBorder="1"/>
    <xf numFmtId="164" fontId="0" fillId="2" borderId="0" xfId="1" applyNumberFormat="1" applyFont="1" applyFill="1"/>
    <xf numFmtId="164" fontId="0" fillId="0" borderId="0" xfId="0" applyNumberFormat="1"/>
    <xf numFmtId="43" fontId="0" fillId="0" borderId="0" xfId="0" applyNumberFormat="1"/>
    <xf numFmtId="167" fontId="0" fillId="0" borderId="0" xfId="0" applyNumberFormat="1"/>
    <xf numFmtId="43" fontId="2" fillId="0" borderId="0" xfId="1" applyFont="1"/>
    <xf numFmtId="43" fontId="1" fillId="0" borderId="0" xfId="1" applyFont="1"/>
    <xf numFmtId="9" fontId="1" fillId="0" borderId="0" xfId="1" applyNumberFormat="1" applyFont="1"/>
    <xf numFmtId="164" fontId="1" fillId="0" borderId="0" xfId="1" applyNumberFormat="1" applyFont="1"/>
    <xf numFmtId="164" fontId="2" fillId="0" borderId="0" xfId="0" applyNumberFormat="1" applyFont="1"/>
    <xf numFmtId="0" fontId="0" fillId="0" borderId="2" xfId="0" applyBorder="1"/>
    <xf numFmtId="10" fontId="1" fillId="0" borderId="0" xfId="1" applyNumberFormat="1" applyFont="1"/>
    <xf numFmtId="0" fontId="0" fillId="2" borderId="0" xfId="0" applyFill="1"/>
    <xf numFmtId="0" fontId="3" fillId="0" borderId="0" xfId="0" applyFont="1"/>
    <xf numFmtId="164" fontId="0" fillId="2" borderId="0" xfId="1" applyNumberFormat="1" applyFont="1" applyFill="1" applyAlignment="1">
      <alignment horizontal="center"/>
    </xf>
    <xf numFmtId="0" fontId="2" fillId="0" borderId="0" xfId="0" applyFont="1" applyFill="1"/>
    <xf numFmtId="0" fontId="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4B28C-5410-44E8-A647-2DD8DB8AD41D}">
  <dimension ref="A1:U58"/>
  <sheetViews>
    <sheetView tabSelected="1" topLeftCell="A2" zoomScale="70" zoomScaleNormal="70" workbookViewId="0">
      <selection activeCell="B54" sqref="B54"/>
    </sheetView>
  </sheetViews>
  <sheetFormatPr defaultRowHeight="14.5" x14ac:dyDescent="0.35"/>
  <cols>
    <col min="1" max="1" width="7.54296875" bestFit="1" customWidth="1"/>
    <col min="2" max="2" width="33" bestFit="1" customWidth="1"/>
    <col min="3" max="3" width="49.26953125" bestFit="1" customWidth="1"/>
    <col min="4" max="4" width="14" style="1" bestFit="1" customWidth="1"/>
    <col min="5" max="5" width="10.453125" style="2" bestFit="1" customWidth="1"/>
    <col min="6" max="6" width="13.7265625" bestFit="1" customWidth="1"/>
    <col min="7" max="7" width="14.81640625" bestFit="1" customWidth="1"/>
    <col min="8" max="8" width="2.81640625" customWidth="1"/>
    <col min="9" max="9" width="3.453125" customWidth="1"/>
    <col min="10" max="10" width="12.1796875" customWidth="1"/>
    <col min="11" max="11" width="17.1796875" customWidth="1"/>
    <col min="12" max="12" width="15.81640625" customWidth="1"/>
    <col min="13" max="13" width="13.81640625" customWidth="1"/>
    <col min="14" max="14" width="15.7265625" customWidth="1"/>
    <col min="15" max="15" width="16.453125" customWidth="1"/>
    <col min="16" max="16" width="2.7265625" customWidth="1"/>
    <col min="17" max="17" width="3.54296875" customWidth="1"/>
    <col min="18" max="18" width="22.54296875" customWidth="1"/>
    <col min="19" max="19" width="19.81640625" customWidth="1"/>
    <col min="20" max="20" width="23.1796875" customWidth="1"/>
  </cols>
  <sheetData>
    <row r="1" spans="1:21" x14ac:dyDescent="0.35">
      <c r="A1" s="4" t="s">
        <v>0</v>
      </c>
    </row>
    <row r="2" spans="1:21" x14ac:dyDescent="0.35">
      <c r="A2" t="s">
        <v>1</v>
      </c>
    </row>
    <row r="4" spans="1:21" x14ac:dyDescent="0.35">
      <c r="D4" s="25" t="s">
        <v>2</v>
      </c>
      <c r="E4" s="25"/>
      <c r="F4" s="25"/>
      <c r="G4" s="25"/>
      <c r="J4" s="9" t="s">
        <v>3</v>
      </c>
      <c r="K4" s="23"/>
      <c r="L4" s="23"/>
      <c r="M4" s="23"/>
      <c r="N4" s="23"/>
      <c r="O4" s="23"/>
    </row>
    <row r="5" spans="1:21" s="4" customFormat="1" x14ac:dyDescent="0.35">
      <c r="B5" s="4" t="s">
        <v>4</v>
      </c>
      <c r="D5" s="5" t="s">
        <v>5</v>
      </c>
      <c r="E5" s="6" t="s">
        <v>6</v>
      </c>
      <c r="F5" s="4" t="s">
        <v>7</v>
      </c>
      <c r="G5" s="9" t="s">
        <v>8</v>
      </c>
      <c r="J5"/>
      <c r="K5"/>
      <c r="L5" s="4" t="s">
        <v>5</v>
      </c>
      <c r="M5" s="4" t="s">
        <v>6</v>
      </c>
      <c r="N5" s="4" t="s">
        <v>7</v>
      </c>
      <c r="O5" s="4" t="s">
        <v>8</v>
      </c>
      <c r="R5" s="26" t="s">
        <v>59</v>
      </c>
      <c r="S5" s="26" t="s">
        <v>60</v>
      </c>
      <c r="T5" s="26" t="s">
        <v>61</v>
      </c>
      <c r="U5" s="26"/>
    </row>
    <row r="6" spans="1:21" x14ac:dyDescent="0.35">
      <c r="A6" t="s">
        <v>9</v>
      </c>
      <c r="B6" t="s">
        <v>10</v>
      </c>
      <c r="C6" t="s">
        <v>11</v>
      </c>
      <c r="D6" s="1">
        <v>175000</v>
      </c>
      <c r="E6" s="2">
        <v>0.05</v>
      </c>
      <c r="F6" s="3">
        <f>E6*D6</f>
        <v>8750</v>
      </c>
      <c r="G6" s="10">
        <f>F6/12</f>
        <v>729.16666666666663</v>
      </c>
      <c r="J6" s="15">
        <v>373</v>
      </c>
      <c r="K6" t="s">
        <v>12</v>
      </c>
      <c r="L6" s="17">
        <v>-192288</v>
      </c>
      <c r="M6" s="22">
        <v>2.5000000000000001E-2</v>
      </c>
      <c r="N6" s="19">
        <f>(O6*12)</f>
        <v>-4807.2000000000007</v>
      </c>
      <c r="O6" s="19">
        <v>-400.6</v>
      </c>
    </row>
    <row r="7" spans="1:21" x14ac:dyDescent="0.35">
      <c r="A7" t="s">
        <v>9</v>
      </c>
      <c r="B7" t="s">
        <v>10</v>
      </c>
      <c r="C7" t="s">
        <v>13</v>
      </c>
      <c r="D7" s="1">
        <v>20000</v>
      </c>
      <c r="E7" s="2">
        <v>0.05</v>
      </c>
      <c r="F7" s="3">
        <f t="shared" ref="F7:F46" si="0">E7*D7</f>
        <v>1000</v>
      </c>
      <c r="G7" s="10">
        <f t="shared" ref="G7:G46" si="1">F7/12</f>
        <v>83.333333333333329</v>
      </c>
    </row>
    <row r="8" spans="1:21" x14ac:dyDescent="0.35">
      <c r="A8" t="s">
        <v>14</v>
      </c>
      <c r="B8" t="s">
        <v>10</v>
      </c>
      <c r="C8" t="s">
        <v>15</v>
      </c>
      <c r="D8" s="1">
        <v>15000</v>
      </c>
      <c r="E8" s="2">
        <v>3.3333333333333333E-2</v>
      </c>
      <c r="F8" s="3">
        <f t="shared" si="0"/>
        <v>500</v>
      </c>
      <c r="G8" s="10">
        <f t="shared" si="1"/>
        <v>41.666666666666664</v>
      </c>
    </row>
    <row r="9" spans="1:21" x14ac:dyDescent="0.35">
      <c r="A9" t="s">
        <v>14</v>
      </c>
      <c r="B9" t="s">
        <v>10</v>
      </c>
      <c r="C9" t="s">
        <v>16</v>
      </c>
      <c r="D9" s="1">
        <v>10500</v>
      </c>
      <c r="E9" s="2">
        <v>3.3333333333333333E-2</v>
      </c>
      <c r="F9" s="3">
        <f t="shared" si="0"/>
        <v>350</v>
      </c>
      <c r="G9" s="10">
        <f t="shared" si="1"/>
        <v>29.166666666666668</v>
      </c>
    </row>
    <row r="10" spans="1:21" x14ac:dyDescent="0.35">
      <c r="A10" t="s">
        <v>9</v>
      </c>
      <c r="B10" t="s">
        <v>10</v>
      </c>
      <c r="C10" t="s">
        <v>11</v>
      </c>
      <c r="D10" s="1">
        <v>7500</v>
      </c>
      <c r="E10" s="2">
        <v>0.05</v>
      </c>
      <c r="F10" s="3">
        <f t="shared" si="0"/>
        <v>375</v>
      </c>
      <c r="G10" s="10">
        <f t="shared" si="1"/>
        <v>31.25</v>
      </c>
    </row>
    <row r="11" spans="1:21" x14ac:dyDescent="0.35">
      <c r="A11" t="s">
        <v>14</v>
      </c>
      <c r="B11" t="s">
        <v>17</v>
      </c>
      <c r="C11" t="s">
        <v>18</v>
      </c>
      <c r="D11" s="1">
        <v>25000</v>
      </c>
      <c r="E11" s="2">
        <v>3.3333333333333333E-2</v>
      </c>
      <c r="F11" s="3">
        <f t="shared" si="0"/>
        <v>833.33333333333337</v>
      </c>
      <c r="G11" s="10">
        <f t="shared" si="1"/>
        <v>69.444444444444443</v>
      </c>
      <c r="J11" s="21"/>
      <c r="K11" s="21"/>
      <c r="L11" s="21"/>
      <c r="M11" s="21"/>
      <c r="N11" s="21"/>
      <c r="O11" s="21"/>
      <c r="R11" s="21"/>
      <c r="S11" s="21"/>
      <c r="T11" s="21"/>
    </row>
    <row r="12" spans="1:21" s="4" customFormat="1" x14ac:dyDescent="0.35">
      <c r="B12" s="4" t="s">
        <v>19</v>
      </c>
      <c r="D12" s="7">
        <f>SUM(D6:D11)</f>
        <v>253000</v>
      </c>
      <c r="E12" s="8"/>
      <c r="F12" s="7">
        <f>SUM(F6:F11)</f>
        <v>11808.333333333334</v>
      </c>
      <c r="G12" s="11">
        <f>SUM(G6:G11)</f>
        <v>984.02777777777771</v>
      </c>
      <c r="J12" s="15">
        <v>373</v>
      </c>
      <c r="K12" t="s">
        <v>12</v>
      </c>
      <c r="L12" s="17">
        <f>SUM(L6:L11)</f>
        <v>-192288</v>
      </c>
      <c r="M12" s="22"/>
      <c r="N12" s="19">
        <f>SUM(N6:N11)</f>
        <v>-4807.2000000000007</v>
      </c>
      <c r="O12" s="19">
        <f>SUM(O6:O11)</f>
        <v>-400.6</v>
      </c>
      <c r="R12" s="20">
        <f>D12+L12</f>
        <v>60712</v>
      </c>
      <c r="S12" s="20">
        <f>F12+N12</f>
        <v>7001.1333333333332</v>
      </c>
      <c r="T12" s="20">
        <f>G12+O12</f>
        <v>583.42777777777769</v>
      </c>
    </row>
    <row r="13" spans="1:21" x14ac:dyDescent="0.35">
      <c r="F13" s="1"/>
      <c r="G13" s="12"/>
    </row>
    <row r="14" spans="1:21" s="4" customFormat="1" x14ac:dyDescent="0.35">
      <c r="B14" s="4" t="s">
        <v>20</v>
      </c>
      <c r="D14" s="5" t="s">
        <v>5</v>
      </c>
      <c r="E14" s="6" t="s">
        <v>6</v>
      </c>
      <c r="F14" s="4" t="s">
        <v>7</v>
      </c>
      <c r="G14" s="9" t="s">
        <v>8</v>
      </c>
      <c r="I14"/>
      <c r="J14"/>
      <c r="K14"/>
      <c r="L14" s="4" t="s">
        <v>5</v>
      </c>
      <c r="M14" s="4" t="s">
        <v>6</v>
      </c>
      <c r="N14" s="4" t="s">
        <v>7</v>
      </c>
      <c r="O14" s="4" t="s">
        <v>8</v>
      </c>
    </row>
    <row r="15" spans="1:21" x14ac:dyDescent="0.35">
      <c r="A15" t="s">
        <v>9</v>
      </c>
      <c r="B15" t="s">
        <v>10</v>
      </c>
      <c r="C15" t="s">
        <v>21</v>
      </c>
      <c r="D15" s="1">
        <v>74300</v>
      </c>
      <c r="E15" s="2">
        <v>0.05</v>
      </c>
      <c r="F15" s="3">
        <f t="shared" si="0"/>
        <v>3715</v>
      </c>
      <c r="G15" s="10">
        <f t="shared" si="1"/>
        <v>309.58333333333331</v>
      </c>
      <c r="J15" s="15">
        <v>372</v>
      </c>
      <c r="K15" t="s">
        <v>12</v>
      </c>
      <c r="L15" s="17">
        <v>-15000</v>
      </c>
      <c r="M15" s="18">
        <v>0.05</v>
      </c>
      <c r="N15" s="16"/>
      <c r="O15" s="16"/>
      <c r="R15" s="24" t="s">
        <v>22</v>
      </c>
    </row>
    <row r="16" spans="1:21" x14ac:dyDescent="0.35">
      <c r="A16" t="s">
        <v>14</v>
      </c>
      <c r="B16" t="s">
        <v>10</v>
      </c>
      <c r="C16" t="s">
        <v>23</v>
      </c>
      <c r="D16" s="1">
        <v>1500</v>
      </c>
      <c r="E16" s="2">
        <v>3.3333333333333333E-2</v>
      </c>
      <c r="F16" s="3">
        <f t="shared" si="0"/>
        <v>50</v>
      </c>
      <c r="G16" s="10">
        <f t="shared" si="1"/>
        <v>4.166666666666667</v>
      </c>
    </row>
    <row r="17" spans="1:20" x14ac:dyDescent="0.35">
      <c r="A17" t="s">
        <v>9</v>
      </c>
      <c r="B17" t="s">
        <v>10</v>
      </c>
      <c r="C17" t="s">
        <v>24</v>
      </c>
      <c r="D17" s="1">
        <v>10000</v>
      </c>
      <c r="E17" s="2">
        <v>0.05</v>
      </c>
      <c r="F17" s="3">
        <f t="shared" si="0"/>
        <v>500</v>
      </c>
      <c r="G17" s="10">
        <f t="shared" si="1"/>
        <v>41.666666666666664</v>
      </c>
    </row>
    <row r="18" spans="1:20" x14ac:dyDescent="0.35">
      <c r="A18" t="s">
        <v>9</v>
      </c>
      <c r="B18" t="s">
        <v>10</v>
      </c>
      <c r="C18" t="s">
        <v>25</v>
      </c>
      <c r="D18" s="1">
        <v>98500</v>
      </c>
      <c r="E18" s="2">
        <v>0.05</v>
      </c>
      <c r="F18" s="3">
        <f t="shared" si="0"/>
        <v>4925</v>
      </c>
      <c r="G18" s="10">
        <f t="shared" si="1"/>
        <v>410.41666666666669</v>
      </c>
    </row>
    <row r="19" spans="1:20" x14ac:dyDescent="0.35">
      <c r="A19" t="s">
        <v>14</v>
      </c>
      <c r="B19" t="s">
        <v>10</v>
      </c>
      <c r="C19" t="s">
        <v>26</v>
      </c>
      <c r="D19" s="1">
        <v>20000</v>
      </c>
      <c r="E19" s="2">
        <v>3.3333333333333333E-2</v>
      </c>
      <c r="F19" s="3">
        <f t="shared" si="0"/>
        <v>666.66666666666663</v>
      </c>
      <c r="G19" s="10">
        <f t="shared" si="1"/>
        <v>55.55555555555555</v>
      </c>
    </row>
    <row r="20" spans="1:20" x14ac:dyDescent="0.35">
      <c r="A20" t="s">
        <v>9</v>
      </c>
      <c r="B20" t="s">
        <v>27</v>
      </c>
      <c r="C20" t="s">
        <v>28</v>
      </c>
      <c r="D20" s="1">
        <v>17250</v>
      </c>
      <c r="E20" s="2">
        <v>0.05</v>
      </c>
      <c r="F20" s="3">
        <f t="shared" si="0"/>
        <v>862.5</v>
      </c>
      <c r="G20" s="10">
        <f t="shared" si="1"/>
        <v>71.875</v>
      </c>
    </row>
    <row r="21" spans="1:20" x14ac:dyDescent="0.35">
      <c r="A21" t="s">
        <v>14</v>
      </c>
      <c r="B21" t="s">
        <v>27</v>
      </c>
      <c r="C21" t="s">
        <v>29</v>
      </c>
      <c r="D21" s="1">
        <v>5000</v>
      </c>
      <c r="E21" s="2">
        <v>3.3333333333333333E-2</v>
      </c>
      <c r="F21" s="3">
        <f t="shared" si="0"/>
        <v>166.66666666666666</v>
      </c>
      <c r="G21" s="10">
        <f t="shared" si="1"/>
        <v>13.888888888888888</v>
      </c>
    </row>
    <row r="22" spans="1:20" x14ac:dyDescent="0.35">
      <c r="A22" t="s">
        <v>14</v>
      </c>
      <c r="B22" t="s">
        <v>30</v>
      </c>
      <c r="C22" t="s">
        <v>31</v>
      </c>
      <c r="D22" s="1">
        <v>16700</v>
      </c>
      <c r="E22" s="2">
        <v>3.3333333333333333E-2</v>
      </c>
      <c r="F22" s="3">
        <f t="shared" si="0"/>
        <v>556.66666666666663</v>
      </c>
      <c r="G22" s="10">
        <f t="shared" si="1"/>
        <v>46.388888888888886</v>
      </c>
    </row>
    <row r="23" spans="1:20" x14ac:dyDescent="0.35">
      <c r="A23" t="s">
        <v>14</v>
      </c>
      <c r="B23" t="s">
        <v>30</v>
      </c>
      <c r="C23" t="s">
        <v>32</v>
      </c>
      <c r="D23" s="1">
        <v>15000</v>
      </c>
      <c r="E23" s="2">
        <v>3.3333333333333333E-2</v>
      </c>
      <c r="F23" s="3">
        <f t="shared" si="0"/>
        <v>500</v>
      </c>
      <c r="G23" s="10">
        <f t="shared" si="1"/>
        <v>41.666666666666664</v>
      </c>
    </row>
    <row r="24" spans="1:20" x14ac:dyDescent="0.35">
      <c r="A24" t="s">
        <v>9</v>
      </c>
      <c r="B24" t="s">
        <v>30</v>
      </c>
      <c r="C24" t="s">
        <v>33</v>
      </c>
      <c r="D24" s="1">
        <v>6000</v>
      </c>
      <c r="E24" s="2">
        <v>0.05</v>
      </c>
      <c r="F24" s="3">
        <f t="shared" si="0"/>
        <v>300</v>
      </c>
      <c r="G24" s="10">
        <f t="shared" si="1"/>
        <v>25</v>
      </c>
    </row>
    <row r="25" spans="1:20" x14ac:dyDescent="0.35">
      <c r="A25" t="s">
        <v>9</v>
      </c>
      <c r="B25" t="s">
        <v>30</v>
      </c>
      <c r="C25" t="s">
        <v>34</v>
      </c>
      <c r="D25" s="1">
        <v>10000</v>
      </c>
      <c r="E25" s="2">
        <v>0.05</v>
      </c>
      <c r="F25" s="3">
        <f t="shared" si="0"/>
        <v>500</v>
      </c>
      <c r="G25" s="10">
        <f t="shared" si="1"/>
        <v>41.666666666666664</v>
      </c>
    </row>
    <row r="26" spans="1:20" x14ac:dyDescent="0.35">
      <c r="A26" t="s">
        <v>14</v>
      </c>
      <c r="B26" t="s">
        <v>30</v>
      </c>
      <c r="C26" t="s">
        <v>35</v>
      </c>
      <c r="D26" s="1">
        <v>3000</v>
      </c>
      <c r="E26" s="2">
        <v>3.3333333333333333E-2</v>
      </c>
      <c r="F26" s="3">
        <f t="shared" si="0"/>
        <v>100</v>
      </c>
      <c r="G26" s="10">
        <f t="shared" si="1"/>
        <v>8.3333333333333339</v>
      </c>
    </row>
    <row r="27" spans="1:20" x14ac:dyDescent="0.35">
      <c r="A27" t="s">
        <v>36</v>
      </c>
      <c r="B27" t="s">
        <v>30</v>
      </c>
      <c r="C27" t="s">
        <v>37</v>
      </c>
      <c r="D27" s="1">
        <v>5000</v>
      </c>
      <c r="E27" s="2">
        <v>0.1</v>
      </c>
      <c r="F27" s="3">
        <f t="shared" si="0"/>
        <v>500</v>
      </c>
      <c r="G27" s="10">
        <f t="shared" si="1"/>
        <v>41.666666666666664</v>
      </c>
    </row>
    <row r="28" spans="1:20" x14ac:dyDescent="0.35">
      <c r="A28" t="s">
        <v>14</v>
      </c>
      <c r="B28" t="s">
        <v>30</v>
      </c>
      <c r="C28" t="s">
        <v>38</v>
      </c>
      <c r="D28" s="1">
        <v>15000</v>
      </c>
      <c r="E28" s="2">
        <v>3.3333333333333333E-2</v>
      </c>
      <c r="F28" s="3">
        <f t="shared" si="0"/>
        <v>500</v>
      </c>
      <c r="G28" s="10">
        <f t="shared" si="1"/>
        <v>41.666666666666664</v>
      </c>
      <c r="J28" s="21"/>
      <c r="K28" s="21"/>
      <c r="L28" s="21"/>
      <c r="M28" s="21"/>
      <c r="N28" s="21"/>
      <c r="O28" s="21"/>
      <c r="R28" s="21"/>
      <c r="S28" s="21"/>
      <c r="T28" s="21"/>
    </row>
    <row r="29" spans="1:20" s="4" customFormat="1" x14ac:dyDescent="0.35">
      <c r="B29" s="4" t="s">
        <v>19</v>
      </c>
      <c r="D29" s="7">
        <f>SUM(D15:D28)</f>
        <v>297250</v>
      </c>
      <c r="E29" s="8"/>
      <c r="F29" s="7">
        <f t="shared" ref="F29:G29" si="2">SUM(F15:F28)</f>
        <v>13842.499999999998</v>
      </c>
      <c r="G29" s="11">
        <f t="shared" si="2"/>
        <v>1153.5416666666667</v>
      </c>
      <c r="J29" s="15"/>
      <c r="K29"/>
      <c r="L29" s="17">
        <f>SUM(L15:L28)</f>
        <v>-15000</v>
      </c>
      <c r="M29" s="18"/>
      <c r="N29" s="17">
        <f>SUM(N15:N28)</f>
        <v>0</v>
      </c>
      <c r="O29" s="17">
        <f>SUM(O15:O28)</f>
        <v>0</v>
      </c>
      <c r="R29" s="20">
        <f>D29+L29</f>
        <v>282250</v>
      </c>
      <c r="S29" s="20">
        <f>F29+N29</f>
        <v>13842.499999999998</v>
      </c>
      <c r="T29" s="20">
        <f>G29+O29</f>
        <v>1153.5416666666667</v>
      </c>
    </row>
    <row r="30" spans="1:20" x14ac:dyDescent="0.35">
      <c r="F30" s="1"/>
      <c r="G30" s="12"/>
    </row>
    <row r="31" spans="1:20" s="4" customFormat="1" x14ac:dyDescent="0.35">
      <c r="B31" s="4" t="s">
        <v>39</v>
      </c>
      <c r="D31" s="5" t="s">
        <v>5</v>
      </c>
      <c r="E31" s="6" t="s">
        <v>6</v>
      </c>
      <c r="F31" s="4" t="s">
        <v>7</v>
      </c>
      <c r="G31" s="9" t="s">
        <v>8</v>
      </c>
    </row>
    <row r="32" spans="1:20" x14ac:dyDescent="0.35">
      <c r="A32" t="s">
        <v>9</v>
      </c>
      <c r="B32" t="s">
        <v>10</v>
      </c>
      <c r="C32" t="s">
        <v>40</v>
      </c>
      <c r="D32" s="1">
        <v>30400</v>
      </c>
      <c r="E32" s="2">
        <v>0.05</v>
      </c>
      <c r="F32" s="3">
        <f t="shared" si="0"/>
        <v>1520</v>
      </c>
      <c r="G32" s="10">
        <f t="shared" si="1"/>
        <v>126.66666666666667</v>
      </c>
    </row>
    <row r="33" spans="1:20" x14ac:dyDescent="0.35">
      <c r="A33" t="s">
        <v>14</v>
      </c>
      <c r="B33" t="s">
        <v>10</v>
      </c>
      <c r="C33" t="s">
        <v>23</v>
      </c>
      <c r="D33" s="1">
        <v>1500</v>
      </c>
      <c r="E33" s="2">
        <v>3.3333333333333333E-2</v>
      </c>
      <c r="F33" s="3">
        <f t="shared" si="0"/>
        <v>50</v>
      </c>
      <c r="G33" s="10">
        <f t="shared" si="1"/>
        <v>4.166666666666667</v>
      </c>
    </row>
    <row r="34" spans="1:20" x14ac:dyDescent="0.35">
      <c r="A34" t="s">
        <v>9</v>
      </c>
      <c r="B34" t="s">
        <v>10</v>
      </c>
      <c r="C34" t="s">
        <v>41</v>
      </c>
      <c r="D34" s="1">
        <v>3500</v>
      </c>
      <c r="E34" s="2">
        <v>0.05</v>
      </c>
      <c r="F34" s="3">
        <f t="shared" si="0"/>
        <v>175</v>
      </c>
      <c r="G34" s="10">
        <f t="shared" si="1"/>
        <v>14.583333333333334</v>
      </c>
    </row>
    <row r="35" spans="1:20" x14ac:dyDescent="0.35">
      <c r="A35" t="s">
        <v>9</v>
      </c>
      <c r="B35" t="s">
        <v>10</v>
      </c>
      <c r="C35" t="s">
        <v>42</v>
      </c>
      <c r="D35" s="1">
        <v>68450</v>
      </c>
      <c r="E35" s="2">
        <v>0.05</v>
      </c>
      <c r="F35" s="3">
        <f t="shared" si="0"/>
        <v>3422.5</v>
      </c>
      <c r="G35" s="10">
        <f t="shared" si="1"/>
        <v>285.20833333333331</v>
      </c>
    </row>
    <row r="36" spans="1:20" x14ac:dyDescent="0.35">
      <c r="A36" t="s">
        <v>14</v>
      </c>
      <c r="B36" t="s">
        <v>10</v>
      </c>
      <c r="C36" t="s">
        <v>43</v>
      </c>
      <c r="D36" s="1">
        <v>7500</v>
      </c>
      <c r="E36" s="2">
        <v>3.3333333333333333E-2</v>
      </c>
      <c r="F36" s="3">
        <f t="shared" si="0"/>
        <v>250</v>
      </c>
      <c r="G36" s="10">
        <f t="shared" si="1"/>
        <v>20.833333333333332</v>
      </c>
    </row>
    <row r="37" spans="1:20" x14ac:dyDescent="0.35">
      <c r="A37" t="s">
        <v>9</v>
      </c>
      <c r="B37" t="s">
        <v>27</v>
      </c>
      <c r="C37" t="s">
        <v>44</v>
      </c>
      <c r="D37" s="1">
        <v>17250</v>
      </c>
      <c r="E37" s="2">
        <v>0.05</v>
      </c>
      <c r="F37" s="3">
        <f t="shared" si="0"/>
        <v>862.5</v>
      </c>
      <c r="G37" s="10">
        <f t="shared" si="1"/>
        <v>71.875</v>
      </c>
    </row>
    <row r="38" spans="1:20" x14ac:dyDescent="0.35">
      <c r="A38" t="s">
        <v>14</v>
      </c>
      <c r="B38" t="s">
        <v>27</v>
      </c>
      <c r="C38" t="s">
        <v>45</v>
      </c>
      <c r="D38" s="1">
        <v>5000</v>
      </c>
      <c r="E38" s="2">
        <v>3.3333333333333333E-2</v>
      </c>
      <c r="F38" s="3">
        <f t="shared" si="0"/>
        <v>166.66666666666666</v>
      </c>
      <c r="G38" s="10">
        <f t="shared" si="1"/>
        <v>13.888888888888888</v>
      </c>
    </row>
    <row r="39" spans="1:20" x14ac:dyDescent="0.35">
      <c r="A39" t="s">
        <v>14</v>
      </c>
      <c r="B39" t="s">
        <v>46</v>
      </c>
      <c r="C39" t="s">
        <v>47</v>
      </c>
      <c r="D39" s="1">
        <v>16450</v>
      </c>
      <c r="E39" s="2">
        <v>3.3333333333333333E-2</v>
      </c>
      <c r="F39" s="3">
        <f t="shared" si="0"/>
        <v>548.33333333333337</v>
      </c>
      <c r="G39" s="10">
        <f t="shared" si="1"/>
        <v>45.69444444444445</v>
      </c>
    </row>
    <row r="40" spans="1:20" x14ac:dyDescent="0.35">
      <c r="A40" t="s">
        <v>14</v>
      </c>
      <c r="B40" t="s">
        <v>46</v>
      </c>
      <c r="C40" t="s">
        <v>48</v>
      </c>
      <c r="D40" s="1">
        <v>15000</v>
      </c>
      <c r="E40" s="2">
        <v>3.3333333333333333E-2</v>
      </c>
      <c r="F40" s="3">
        <f t="shared" si="0"/>
        <v>500</v>
      </c>
      <c r="G40" s="10">
        <f t="shared" si="1"/>
        <v>41.666666666666664</v>
      </c>
    </row>
    <row r="41" spans="1:20" x14ac:dyDescent="0.35">
      <c r="A41" t="s">
        <v>9</v>
      </c>
      <c r="B41" t="s">
        <v>46</v>
      </c>
      <c r="C41" t="s">
        <v>49</v>
      </c>
      <c r="D41" s="1">
        <v>6000</v>
      </c>
      <c r="E41" s="2">
        <v>0.05</v>
      </c>
      <c r="F41" s="3">
        <f t="shared" si="0"/>
        <v>300</v>
      </c>
      <c r="G41" s="10">
        <f t="shared" si="1"/>
        <v>25</v>
      </c>
    </row>
    <row r="42" spans="1:20" x14ac:dyDescent="0.35">
      <c r="A42" t="s">
        <v>9</v>
      </c>
      <c r="B42" t="s">
        <v>46</v>
      </c>
      <c r="C42" t="s">
        <v>50</v>
      </c>
      <c r="D42" s="1">
        <v>10000</v>
      </c>
      <c r="E42" s="2">
        <v>0.05</v>
      </c>
      <c r="F42" s="3">
        <f t="shared" si="0"/>
        <v>500</v>
      </c>
      <c r="G42" s="10">
        <f t="shared" si="1"/>
        <v>41.666666666666664</v>
      </c>
    </row>
    <row r="43" spans="1:20" x14ac:dyDescent="0.35">
      <c r="A43" t="s">
        <v>14</v>
      </c>
      <c r="B43" t="s">
        <v>46</v>
      </c>
      <c r="C43" t="s">
        <v>51</v>
      </c>
      <c r="D43" s="1">
        <v>5000</v>
      </c>
      <c r="E43" s="2">
        <v>3.3333333333333333E-2</v>
      </c>
      <c r="F43" s="3">
        <f t="shared" si="0"/>
        <v>166.66666666666666</v>
      </c>
      <c r="G43" s="10">
        <f t="shared" si="1"/>
        <v>13.888888888888888</v>
      </c>
    </row>
    <row r="44" spans="1:20" x14ac:dyDescent="0.35">
      <c r="A44" t="s">
        <v>36</v>
      </c>
      <c r="B44" t="s">
        <v>46</v>
      </c>
      <c r="C44" t="s">
        <v>52</v>
      </c>
      <c r="D44" s="1">
        <v>5000</v>
      </c>
      <c r="E44" s="2">
        <v>0.1</v>
      </c>
      <c r="F44" s="3">
        <f t="shared" si="0"/>
        <v>500</v>
      </c>
      <c r="G44" s="10">
        <f t="shared" si="1"/>
        <v>41.666666666666664</v>
      </c>
    </row>
    <row r="45" spans="1:20" x14ac:dyDescent="0.35">
      <c r="A45" t="s">
        <v>14</v>
      </c>
      <c r="B45" t="s">
        <v>46</v>
      </c>
      <c r="C45" t="s">
        <v>53</v>
      </c>
      <c r="D45" s="1">
        <v>12500</v>
      </c>
      <c r="E45" s="2">
        <v>3.3333333333333333E-2</v>
      </c>
      <c r="F45" s="3">
        <f t="shared" si="0"/>
        <v>416.66666666666669</v>
      </c>
      <c r="G45" s="10">
        <f t="shared" si="1"/>
        <v>34.722222222222221</v>
      </c>
    </row>
    <row r="46" spans="1:20" x14ac:dyDescent="0.35">
      <c r="A46" t="s">
        <v>14</v>
      </c>
      <c r="B46" t="s">
        <v>54</v>
      </c>
      <c r="C46" t="s">
        <v>55</v>
      </c>
      <c r="D46" s="1">
        <v>3000</v>
      </c>
      <c r="E46" s="2">
        <v>3.3333333333333333E-2</v>
      </c>
      <c r="F46" s="3">
        <f t="shared" si="0"/>
        <v>100</v>
      </c>
      <c r="G46" s="10">
        <f t="shared" si="1"/>
        <v>8.3333333333333339</v>
      </c>
      <c r="J46" s="21"/>
      <c r="K46" s="21"/>
      <c r="L46" s="21"/>
      <c r="M46" s="21"/>
      <c r="N46" s="21"/>
      <c r="O46" s="21"/>
      <c r="R46" s="21"/>
      <c r="S46" s="21"/>
      <c r="T46" s="21"/>
    </row>
    <row r="47" spans="1:20" s="4" customFormat="1" x14ac:dyDescent="0.35">
      <c r="B47" s="4" t="s">
        <v>19</v>
      </c>
      <c r="D47" s="7">
        <f>SUM(D32:D46)</f>
        <v>206550</v>
      </c>
      <c r="E47" s="8"/>
      <c r="F47" s="7">
        <f t="shared" ref="F47:G47" si="3">SUM(F32:F46)</f>
        <v>9478.3333333333321</v>
      </c>
      <c r="G47" s="11">
        <f t="shared" si="3"/>
        <v>789.86111111111097</v>
      </c>
      <c r="R47" s="20">
        <f>D47+L47</f>
        <v>206550</v>
      </c>
      <c r="S47" s="20">
        <f>F47+N47</f>
        <v>9478.3333333333321</v>
      </c>
      <c r="T47" s="20">
        <f>G47+O47</f>
        <v>789.86111111111097</v>
      </c>
    </row>
    <row r="51" spans="2:20" x14ac:dyDescent="0.35">
      <c r="F51" t="s">
        <v>56</v>
      </c>
      <c r="G51" s="13">
        <f>SUM(G47,G29,G12)</f>
        <v>2927.4305555555557</v>
      </c>
      <c r="N51" t="s">
        <v>56</v>
      </c>
      <c r="O51" s="13">
        <f>O12</f>
        <v>-400.6</v>
      </c>
      <c r="S51" t="s">
        <v>56</v>
      </c>
      <c r="T51" s="13">
        <f>T47+T29+T12</f>
        <v>2526.8305555555553</v>
      </c>
    </row>
    <row r="52" spans="2:20" x14ac:dyDescent="0.35">
      <c r="F52" t="s">
        <v>57</v>
      </c>
      <c r="G52" s="14">
        <f>G51*12</f>
        <v>35129.166666666672</v>
      </c>
      <c r="N52" t="s">
        <v>57</v>
      </c>
      <c r="O52" s="14">
        <f>N12</f>
        <v>-4807.2000000000007</v>
      </c>
      <c r="S52" t="s">
        <v>57</v>
      </c>
      <c r="T52" s="14">
        <f>S47+S29+S12</f>
        <v>30321.96666666666</v>
      </c>
    </row>
    <row r="54" spans="2:20" x14ac:dyDescent="0.35">
      <c r="B54" s="27" t="s">
        <v>58</v>
      </c>
    </row>
    <row r="58" spans="2:20" x14ac:dyDescent="0.35">
      <c r="O58" s="13"/>
    </row>
  </sheetData>
  <mergeCells count="1">
    <mergeCell ref="D4:G4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9c5758-d311-4f49-8eb7-a0c37216249c" xsi:nil="true"/>
    <lcf76f155ced4ddcb4097134ff3c332f xmlns="ce426531-eb52-4602-919d-027a2a672310">
      <Terms xmlns="http://schemas.microsoft.com/office/infopath/2007/PartnerControls"/>
    </lcf76f155ced4ddcb4097134ff3c332f>
    <SharedWithUsers xmlns="219c5758-d311-4f49-8eb7-a0c37216249c">
      <UserInfo>
        <DisplayName>Caitlin O’Reilly</DisplayName>
        <AccountId>1140</AccountId>
        <AccountType/>
      </UserInfo>
      <UserInfo>
        <DisplayName>Clare Donovan</DisplayName>
        <AccountId>2522</AccountId>
        <AccountType/>
      </UserInfo>
      <UserInfo>
        <DisplayName>Brent Thies</DisplayName>
        <AccountId>22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7C47726610B942A2BF4E859C02C42B" ma:contentTypeVersion="16" ma:contentTypeDescription="Create a new document." ma:contentTypeScope="" ma:versionID="d9cdc738d792668ea09c5fd61652b78b">
  <xsd:schema xmlns:xsd="http://www.w3.org/2001/XMLSchema" xmlns:xs="http://www.w3.org/2001/XMLSchema" xmlns:p="http://schemas.microsoft.com/office/2006/metadata/properties" xmlns:ns2="ce426531-eb52-4602-919d-027a2a672310" xmlns:ns3="219c5758-d311-4f49-8eb7-a0c37216249c" targetNamespace="http://schemas.microsoft.com/office/2006/metadata/properties" ma:root="true" ma:fieldsID="c760f67e403e29860d5ff1dc23f9a596" ns2:_="" ns3:_="">
    <xsd:import namespace="ce426531-eb52-4602-919d-027a2a672310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26531-eb52-4602-919d-027a2a6723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62767db-9004-4066-9da7-4de23b7540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79e4543-e545-4fed-93c0-f904398e43be}" ma:internalName="TaxCatchAll" ma:showField="CatchAllData" ma:web="219c5758-d311-4f49-8eb7-a0c372162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87091E-14E3-4008-B8C1-3BDAB757F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B36EED-BB93-4F2B-BD7D-CF6BB15F40D7}">
  <ds:schemaRefs>
    <ds:schemaRef ds:uri="http://schemas.microsoft.com/office/2006/metadata/properties"/>
    <ds:schemaRef ds:uri="http://schemas.microsoft.com/office/infopath/2007/PartnerControls"/>
    <ds:schemaRef ds:uri="219c5758-d311-4f49-8eb7-a0c37216249c"/>
    <ds:schemaRef ds:uri="ce426531-eb52-4602-919d-027a2a672310"/>
  </ds:schemaRefs>
</ds:datastoreItem>
</file>

<file path=customXml/itemProps3.xml><?xml version="1.0" encoding="utf-8"?>
<ds:datastoreItem xmlns:ds="http://schemas.openxmlformats.org/officeDocument/2006/customXml" ds:itemID="{141F317F-E49F-4A37-A9E3-4898B616E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426531-eb52-4602-919d-027a2a672310"/>
    <ds:schemaRef ds:uri="219c5758-d311-4f49-8eb7-a0c37216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Depreciation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O'Neill</dc:creator>
  <cp:keywords/>
  <dc:description/>
  <cp:lastModifiedBy>Clare Donovan</cp:lastModifiedBy>
  <cp:revision/>
  <dcterms:created xsi:type="dcterms:W3CDTF">2023-03-07T17:44:10Z</dcterms:created>
  <dcterms:modified xsi:type="dcterms:W3CDTF">2023-03-09T18:39:35Z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0x010100B57C47726610B942A2BF4E859C02C42B</vt:lpwstr>
  </property>
  <property fmtid="{D5CDD505-2E9C-101B-9397-08002B2CF9AE}" pid="3" name="MediaServiceImageTags">
    <vt:lpwstr/>
  </property>
</Properties>
</file>