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OAG Supplemental Requests\Exhibits\"/>
    </mc:Choice>
  </mc:AlternateContent>
  <bookViews>
    <workbookView xWindow="0" yWindow="0" windowWidth="25200" windowHeight="1185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9" i="1" l="1"/>
  <c r="AB9" i="1"/>
  <c r="Q48" i="1" l="1"/>
  <c r="Q49" i="1"/>
  <c r="Q50" i="1"/>
  <c r="Q51" i="1"/>
  <c r="E7" i="1"/>
  <c r="I7" i="1"/>
  <c r="M7" i="1"/>
  <c r="Q7" i="1"/>
  <c r="U7" i="1"/>
  <c r="Y7" i="1"/>
  <c r="AC7" i="1"/>
  <c r="AG7" i="1"/>
  <c r="AK7" i="1"/>
  <c r="AO7" i="1"/>
  <c r="E8" i="1"/>
  <c r="I8" i="1"/>
  <c r="M8" i="1"/>
  <c r="Q8" i="1"/>
  <c r="U8" i="1"/>
  <c r="Y8" i="1"/>
  <c r="AC8" i="1"/>
  <c r="AG8" i="1"/>
  <c r="AK8" i="1"/>
  <c r="AO8" i="1"/>
  <c r="E11" i="1"/>
  <c r="I11" i="1"/>
  <c r="M11" i="1"/>
  <c r="Q11" i="1"/>
  <c r="U11" i="1"/>
  <c r="Y11" i="1"/>
  <c r="AC11" i="1"/>
  <c r="AG11" i="1"/>
  <c r="AK11" i="1"/>
  <c r="AO11" i="1"/>
  <c r="E12" i="1"/>
  <c r="I12" i="1"/>
  <c r="M12" i="1"/>
  <c r="Q12" i="1"/>
  <c r="U12" i="1"/>
  <c r="Y12" i="1"/>
  <c r="AC12" i="1"/>
  <c r="AG12" i="1"/>
  <c r="AK12" i="1"/>
  <c r="AO12" i="1"/>
  <c r="AO51" i="1"/>
  <c r="AK51" i="1"/>
  <c r="AG51" i="1"/>
  <c r="AC51" i="1"/>
  <c r="Y51" i="1"/>
  <c r="U51" i="1"/>
  <c r="M51" i="1"/>
  <c r="I51" i="1"/>
  <c r="E51" i="1"/>
  <c r="AO50" i="1"/>
  <c r="AK50" i="1"/>
  <c r="AG50" i="1"/>
  <c r="AC50" i="1"/>
  <c r="Y50" i="1"/>
  <c r="U50" i="1"/>
  <c r="M50" i="1"/>
  <c r="I50" i="1"/>
  <c r="E50" i="1"/>
  <c r="AO49" i="1"/>
  <c r="AK49" i="1"/>
  <c r="AG49" i="1"/>
  <c r="AC49" i="1"/>
  <c r="Y49" i="1"/>
  <c r="U49" i="1"/>
  <c r="M49" i="1"/>
  <c r="I49" i="1"/>
  <c r="E49" i="1"/>
  <c r="AO48" i="1"/>
  <c r="AK48" i="1"/>
  <c r="AG48" i="1"/>
  <c r="AC48" i="1"/>
  <c r="Y48" i="1"/>
  <c r="U48" i="1"/>
  <c r="M48" i="1"/>
  <c r="I48" i="1"/>
  <c r="E48" i="1"/>
  <c r="AO43" i="1"/>
  <c r="AK43" i="1"/>
  <c r="AG43" i="1"/>
  <c r="AC43" i="1"/>
  <c r="Y43" i="1"/>
  <c r="U43" i="1"/>
  <c r="Q43" i="1"/>
  <c r="M43" i="1"/>
  <c r="I43" i="1"/>
  <c r="E43" i="1"/>
  <c r="AN37" i="1"/>
  <c r="AM37" i="1"/>
  <c r="AJ37" i="1"/>
  <c r="AI37" i="1"/>
  <c r="AF37" i="1"/>
  <c r="AG37" i="1" s="1"/>
  <c r="AE37" i="1"/>
  <c r="AB37" i="1"/>
  <c r="AA37" i="1"/>
  <c r="X37" i="1"/>
  <c r="W37" i="1"/>
  <c r="T37" i="1"/>
  <c r="U37" i="1" s="1"/>
  <c r="S37" i="1"/>
  <c r="P37" i="1"/>
  <c r="Q37" i="1" s="1"/>
  <c r="O37" i="1"/>
  <c r="L37" i="1"/>
  <c r="K37" i="1"/>
  <c r="M37" i="1" s="1"/>
  <c r="H37" i="1"/>
  <c r="G37" i="1"/>
  <c r="D37" i="1"/>
  <c r="E37" i="1" s="1"/>
  <c r="C37" i="1"/>
  <c r="AO36" i="1"/>
  <c r="AK36" i="1"/>
  <c r="AG36" i="1"/>
  <c r="AC36" i="1"/>
  <c r="Y36" i="1"/>
  <c r="U36" i="1"/>
  <c r="Q36" i="1"/>
  <c r="M36" i="1"/>
  <c r="I36" i="1"/>
  <c r="E36" i="1"/>
  <c r="AO35" i="1"/>
  <c r="AK35" i="1"/>
  <c r="AG35" i="1"/>
  <c r="AC35" i="1"/>
  <c r="Y35" i="1"/>
  <c r="U35" i="1"/>
  <c r="Q35" i="1"/>
  <c r="M35" i="1"/>
  <c r="I35" i="1"/>
  <c r="E35" i="1"/>
  <c r="AO34" i="1"/>
  <c r="AK34" i="1"/>
  <c r="AG34" i="1"/>
  <c r="AC34" i="1"/>
  <c r="Y34" i="1"/>
  <c r="U34" i="1"/>
  <c r="Q34" i="1"/>
  <c r="M34" i="1"/>
  <c r="I34" i="1"/>
  <c r="E34" i="1"/>
  <c r="AO33" i="1"/>
  <c r="AK33" i="1"/>
  <c r="AG33" i="1"/>
  <c r="AC33" i="1"/>
  <c r="Y33" i="1"/>
  <c r="U33" i="1"/>
  <c r="Q33" i="1"/>
  <c r="M33" i="1"/>
  <c r="I33" i="1"/>
  <c r="E33" i="1"/>
  <c r="AO32" i="1"/>
  <c r="AK32" i="1"/>
  <c r="AG32" i="1"/>
  <c r="AC32" i="1"/>
  <c r="Y32" i="1"/>
  <c r="U32" i="1"/>
  <c r="Q32" i="1"/>
  <c r="M32" i="1"/>
  <c r="I32" i="1"/>
  <c r="E32" i="1"/>
  <c r="AO31" i="1"/>
  <c r="AK31" i="1"/>
  <c r="AG31" i="1"/>
  <c r="AC31" i="1"/>
  <c r="Y31" i="1"/>
  <c r="U31" i="1"/>
  <c r="Q31" i="1"/>
  <c r="M31" i="1"/>
  <c r="I31" i="1"/>
  <c r="E31" i="1"/>
  <c r="AN28" i="1"/>
  <c r="AN40" i="1" s="1"/>
  <c r="AM28" i="1"/>
  <c r="AM40" i="1" s="1"/>
  <c r="AM46" i="1" s="1"/>
  <c r="AJ28" i="1"/>
  <c r="AJ40" i="1" s="1"/>
  <c r="AI28" i="1"/>
  <c r="AF28" i="1"/>
  <c r="AG28" i="1" s="1"/>
  <c r="AE28" i="1"/>
  <c r="AE40" i="1" s="1"/>
  <c r="AE46" i="1" s="1"/>
  <c r="AB28" i="1"/>
  <c r="AB40" i="1" s="1"/>
  <c r="AA28" i="1"/>
  <c r="X28" i="1"/>
  <c r="X40" i="1" s="1"/>
  <c r="W28" i="1"/>
  <c r="W40" i="1" s="1"/>
  <c r="W46" i="1" s="1"/>
  <c r="T28" i="1"/>
  <c r="T40" i="1" s="1"/>
  <c r="S28" i="1"/>
  <c r="S40" i="1" s="1"/>
  <c r="S46" i="1" s="1"/>
  <c r="P28" i="1"/>
  <c r="Q28" i="1" s="1"/>
  <c r="O28" i="1"/>
  <c r="O40" i="1" s="1"/>
  <c r="O46" i="1" s="1"/>
  <c r="L28" i="1"/>
  <c r="L40" i="1" s="1"/>
  <c r="K28" i="1"/>
  <c r="K40" i="1" s="1"/>
  <c r="K46" i="1" s="1"/>
  <c r="H28" i="1"/>
  <c r="H40" i="1" s="1"/>
  <c r="G28" i="1"/>
  <c r="D28" i="1"/>
  <c r="C28" i="1"/>
  <c r="C40" i="1" s="1"/>
  <c r="C46" i="1" s="1"/>
  <c r="AO27" i="1"/>
  <c r="AK27" i="1"/>
  <c r="AG27" i="1"/>
  <c r="AC27" i="1"/>
  <c r="Y27" i="1"/>
  <c r="U27" i="1"/>
  <c r="Q27" i="1"/>
  <c r="M27" i="1"/>
  <c r="I27" i="1"/>
  <c r="E27" i="1"/>
  <c r="AO26" i="1"/>
  <c r="AK26" i="1"/>
  <c r="AG26" i="1"/>
  <c r="AC26" i="1"/>
  <c r="Y26" i="1"/>
  <c r="U26" i="1"/>
  <c r="Q26" i="1"/>
  <c r="M26" i="1"/>
  <c r="I26" i="1"/>
  <c r="E26" i="1"/>
  <c r="AO25" i="1"/>
  <c r="AK25" i="1"/>
  <c r="AG25" i="1"/>
  <c r="AC25" i="1"/>
  <c r="Y25" i="1"/>
  <c r="U25" i="1"/>
  <c r="Q25" i="1"/>
  <c r="M25" i="1"/>
  <c r="I25" i="1"/>
  <c r="E25" i="1"/>
  <c r="AO24" i="1"/>
  <c r="AK24" i="1"/>
  <c r="AG24" i="1"/>
  <c r="AC24" i="1"/>
  <c r="Y24" i="1"/>
  <c r="U24" i="1"/>
  <c r="Q24" i="1"/>
  <c r="M24" i="1"/>
  <c r="I24" i="1"/>
  <c r="E24" i="1"/>
  <c r="AO23" i="1"/>
  <c r="AK23" i="1"/>
  <c r="AG23" i="1"/>
  <c r="AC23" i="1"/>
  <c r="Y23" i="1"/>
  <c r="U23" i="1"/>
  <c r="Q23" i="1"/>
  <c r="M23" i="1"/>
  <c r="I23" i="1"/>
  <c r="E23" i="1"/>
  <c r="AO22" i="1"/>
  <c r="AK22" i="1"/>
  <c r="AG22" i="1"/>
  <c r="AC22" i="1"/>
  <c r="Y22" i="1"/>
  <c r="U22" i="1"/>
  <c r="Q22" i="1"/>
  <c r="M22" i="1"/>
  <c r="I22" i="1"/>
  <c r="E22" i="1"/>
  <c r="AO21" i="1"/>
  <c r="AK21" i="1"/>
  <c r="AG21" i="1"/>
  <c r="AC21" i="1"/>
  <c r="Y21" i="1"/>
  <c r="U21" i="1"/>
  <c r="Q21" i="1"/>
  <c r="M21" i="1"/>
  <c r="I21" i="1"/>
  <c r="E21" i="1"/>
  <c r="AO20" i="1"/>
  <c r="AK20" i="1"/>
  <c r="AG20" i="1"/>
  <c r="AC20" i="1"/>
  <c r="Y20" i="1"/>
  <c r="U20" i="1"/>
  <c r="Q20" i="1"/>
  <c r="M20" i="1"/>
  <c r="I20" i="1"/>
  <c r="E20" i="1"/>
  <c r="AO19" i="1"/>
  <c r="AK19" i="1"/>
  <c r="AG19" i="1"/>
  <c r="AC19" i="1"/>
  <c r="Y19" i="1"/>
  <c r="U19" i="1"/>
  <c r="Q19" i="1"/>
  <c r="M19" i="1"/>
  <c r="I19" i="1"/>
  <c r="E19" i="1"/>
  <c r="AN13" i="1"/>
  <c r="AM13" i="1"/>
  <c r="AO13" i="1" s="1"/>
  <c r="AJ13" i="1"/>
  <c r="AI13" i="1"/>
  <c r="AK13" i="1" s="1"/>
  <c r="AF13" i="1"/>
  <c r="AE13" i="1"/>
  <c r="AG13" i="1" s="1"/>
  <c r="AB13" i="1"/>
  <c r="AA13" i="1"/>
  <c r="X13" i="1"/>
  <c r="W13" i="1"/>
  <c r="Y13" i="1" s="1"/>
  <c r="T13" i="1"/>
  <c r="S13" i="1"/>
  <c r="U13" i="1" s="1"/>
  <c r="P13" i="1"/>
  <c r="O13" i="1"/>
  <c r="L13" i="1"/>
  <c r="K13" i="1"/>
  <c r="H13" i="1"/>
  <c r="G13" i="1"/>
  <c r="D13" i="1"/>
  <c r="C13" i="1"/>
  <c r="E13" i="1" s="1"/>
  <c r="AN9" i="1"/>
  <c r="AO9" i="1" s="1"/>
  <c r="AM9" i="1"/>
  <c r="AJ9" i="1"/>
  <c r="AI9" i="1"/>
  <c r="AF9" i="1"/>
  <c r="AF16" i="1" s="1"/>
  <c r="AE9" i="1"/>
  <c r="X9" i="1"/>
  <c r="W9" i="1"/>
  <c r="Y9" i="1" s="1"/>
  <c r="T9" i="1"/>
  <c r="S9" i="1"/>
  <c r="P9" i="1"/>
  <c r="O9" i="1"/>
  <c r="L9" i="1"/>
  <c r="K9" i="1"/>
  <c r="M9" i="1" s="1"/>
  <c r="H9" i="1"/>
  <c r="G9" i="1"/>
  <c r="D9" i="1"/>
  <c r="C9" i="1"/>
  <c r="E9" i="1" s="1"/>
  <c r="AO37" i="1" l="1"/>
  <c r="AI40" i="1"/>
  <c r="AI46" i="1" s="1"/>
  <c r="AK37" i="1"/>
  <c r="S16" i="1"/>
  <c r="T16" i="1"/>
  <c r="P16" i="1"/>
  <c r="D40" i="1"/>
  <c r="AA40" i="1"/>
  <c r="AA46" i="1" s="1"/>
  <c r="AC37" i="1"/>
  <c r="Y37" i="1"/>
  <c r="I37" i="1"/>
  <c r="G40" i="1"/>
  <c r="G46" i="1" s="1"/>
  <c r="G53" i="1" s="1"/>
  <c r="AC28" i="1"/>
  <c r="M28" i="1"/>
  <c r="AI16" i="1"/>
  <c r="AI53" i="1" s="1"/>
  <c r="AJ16" i="1"/>
  <c r="G16" i="1"/>
  <c r="D16" i="1"/>
  <c r="Q9" i="1"/>
  <c r="AG9" i="1"/>
  <c r="AB16" i="1"/>
  <c r="Q13" i="1"/>
  <c r="M13" i="1"/>
  <c r="AC13" i="1"/>
  <c r="K16" i="1"/>
  <c r="K53" i="1" s="1"/>
  <c r="X16" i="1"/>
  <c r="H16" i="1"/>
  <c r="I16" i="1" s="1"/>
  <c r="L16" i="1"/>
  <c r="AA16" i="1"/>
  <c r="AM16" i="1"/>
  <c r="AM53" i="1" s="1"/>
  <c r="I13" i="1"/>
  <c r="AC9" i="1"/>
  <c r="E40" i="1"/>
  <c r="D46" i="1"/>
  <c r="E46" i="1" s="1"/>
  <c r="H46" i="1"/>
  <c r="I40" i="1"/>
  <c r="AK40" i="1"/>
  <c r="AJ46" i="1"/>
  <c r="AK46" i="1" s="1"/>
  <c r="S53" i="1"/>
  <c r="U16" i="1"/>
  <c r="AB46" i="1"/>
  <c r="AC40" i="1"/>
  <c r="AK16" i="1"/>
  <c r="X46" i="1"/>
  <c r="Y46" i="1" s="1"/>
  <c r="Y40" i="1"/>
  <c r="M40" i="1"/>
  <c r="L46" i="1"/>
  <c r="M46" i="1" s="1"/>
  <c r="AN46" i="1"/>
  <c r="AO46" i="1" s="1"/>
  <c r="AO40" i="1"/>
  <c r="AC16" i="1"/>
  <c r="T46" i="1"/>
  <c r="U46" i="1" s="1"/>
  <c r="U40" i="1"/>
  <c r="I28" i="1"/>
  <c r="AO28" i="1"/>
  <c r="U9" i="1"/>
  <c r="U28" i="1"/>
  <c r="AF40" i="1"/>
  <c r="I9" i="1"/>
  <c r="AE16" i="1"/>
  <c r="W16" i="1"/>
  <c r="AN16" i="1"/>
  <c r="O16" i="1"/>
  <c r="Y28" i="1"/>
  <c r="C16" i="1"/>
  <c r="AK9" i="1"/>
  <c r="E28" i="1"/>
  <c r="AK28" i="1"/>
  <c r="P40" i="1"/>
  <c r="AA53" i="1" l="1"/>
  <c r="AC46" i="1"/>
  <c r="AN53" i="1"/>
  <c r="AO53" i="1" s="1"/>
  <c r="L53" i="1"/>
  <c r="M53" i="1" s="1"/>
  <c r="I46" i="1"/>
  <c r="D53" i="1"/>
  <c r="AB53" i="1"/>
  <c r="M16" i="1"/>
  <c r="AO16" i="1"/>
  <c r="T53" i="1"/>
  <c r="U53" i="1" s="1"/>
  <c r="AJ53" i="1"/>
  <c r="AK53" i="1" s="1"/>
  <c r="Q40" i="1"/>
  <c r="P46" i="1"/>
  <c r="Y16" i="1"/>
  <c r="W53" i="1"/>
  <c r="H53" i="1"/>
  <c r="I53" i="1" s="1"/>
  <c r="Q16" i="1"/>
  <c r="O53" i="1"/>
  <c r="AE53" i="1"/>
  <c r="AG16" i="1"/>
  <c r="AG40" i="1"/>
  <c r="AF46" i="1"/>
  <c r="E16" i="1"/>
  <c r="C53" i="1"/>
  <c r="X53" i="1"/>
  <c r="E53" i="1" l="1"/>
  <c r="AC53" i="1"/>
  <c r="Y53" i="1"/>
  <c r="Q46" i="1"/>
  <c r="P53" i="1"/>
  <c r="Q53" i="1" s="1"/>
  <c r="AG46" i="1"/>
  <c r="AF53" i="1"/>
  <c r="AG53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4" i="1"/>
  <c r="K4" i="1" s="1"/>
  <c r="O4" i="1" s="1"/>
  <c r="S4" i="1" s="1"/>
  <c r="W4" i="1" s="1"/>
  <c r="AA4" i="1" s="1"/>
  <c r="AE4" i="1" s="1"/>
  <c r="AI4" i="1" s="1"/>
  <c r="AM4" i="1" s="1"/>
</calcChain>
</file>

<file path=xl/sharedStrings.xml><?xml version="1.0" encoding="utf-8"?>
<sst xmlns="http://schemas.openxmlformats.org/spreadsheetml/2006/main" count="67" uniqueCount="40">
  <si>
    <t>Bluegrass Water Utility Operating Company, Inc.</t>
  </si>
  <si>
    <t>KY PSC Case No. 2022-00432</t>
  </si>
  <si>
    <t>Monthly Managerial Reports AG DR 2-71</t>
  </si>
  <si>
    <t>Line Number</t>
  </si>
  <si>
    <t>Account Description</t>
  </si>
  <si>
    <t>MTD Actuals</t>
  </si>
  <si>
    <t>MTD Budget</t>
  </si>
  <si>
    <t>Var</t>
  </si>
  <si>
    <t>Sale of Water</t>
  </si>
  <si>
    <t>Other Water Operating Revenue</t>
  </si>
  <si>
    <t>Water Revenue</t>
  </si>
  <si>
    <t>Sewer Revenues</t>
  </si>
  <si>
    <t>Other Sewage Operating Revenue</t>
  </si>
  <si>
    <t>Sewer Revenue</t>
  </si>
  <si>
    <t>Total Revenue</t>
  </si>
  <si>
    <t>Source of Supply Expense</t>
  </si>
  <si>
    <t>Water Pumping Expense</t>
  </si>
  <si>
    <t>Sewer Pumping Expense</t>
  </si>
  <si>
    <t>Water Treatment Expense</t>
  </si>
  <si>
    <t>Trans &amp; Distribution Expense</t>
  </si>
  <si>
    <t>Sewer Treatment &amp; Disposal Expense</t>
  </si>
  <si>
    <t>Customer Accounts Expense</t>
  </si>
  <si>
    <t>Customer Service Expense</t>
  </si>
  <si>
    <t>Administration &amp; General Expense</t>
  </si>
  <si>
    <t>Total Operations Expense</t>
  </si>
  <si>
    <t>Maint Source of Supply Exp</t>
  </si>
  <si>
    <t>Water Maint Pumping Exp</t>
  </si>
  <si>
    <t>Water Maint Trans &amp; Distr Exp</t>
  </si>
  <si>
    <t>Sewer Maint Collection Exp</t>
  </si>
  <si>
    <t>Sewer Pumping Maint Exp</t>
  </si>
  <si>
    <t>Maint Treatm &amp; Disposal Exp</t>
  </si>
  <si>
    <t>Total Maintenance Expense</t>
  </si>
  <si>
    <t>Total Operations &amp; Maintenance Expense</t>
  </si>
  <si>
    <t>Overhead Allocation</t>
  </si>
  <si>
    <t>Total Expenses</t>
  </si>
  <si>
    <t>Interest Expense</t>
  </si>
  <si>
    <t>Depreciation Expense</t>
  </si>
  <si>
    <t xml:space="preserve">CIAC Amortization </t>
  </si>
  <si>
    <t>Amortization Expense</t>
  </si>
  <si>
    <t>Net Income /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</si>
</sst>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4" fontId="2" fillId="0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6" fontId="3" fillId="0" borderId="0" xfId="1" applyNumberFormat="1" applyFont="1" applyAlignment="1">
      <alignment vertical="center"/>
    </xf>
    <xf numFmtId="6" fontId="3" fillId="0" borderId="0" xfId="1" applyNumberFormat="1" applyFont="1" applyFill="1" applyAlignment="1">
      <alignment vertical="center"/>
    </xf>
    <xf numFmtId="6" fontId="3" fillId="0" borderId="0" xfId="0" applyNumberFormat="1" applyFont="1" applyAlignment="1">
      <alignment vertical="center"/>
    </xf>
    <xf numFmtId="6" fontId="3" fillId="0" borderId="0" xfId="1" applyNumberFormat="1" applyFont="1" applyFill="1" applyBorder="1" applyAlignment="1">
      <alignment vertical="center"/>
    </xf>
    <xf numFmtId="6" fontId="3" fillId="0" borderId="2" xfId="1" applyNumberFormat="1" applyFont="1" applyFill="1" applyBorder="1" applyAlignment="1">
      <alignment vertical="center"/>
    </xf>
    <xf numFmtId="6" fontId="2" fillId="0" borderId="2" xfId="1" applyNumberFormat="1" applyFont="1" applyFill="1" applyBorder="1" applyAlignment="1">
      <alignment vertical="center"/>
    </xf>
    <xf numFmtId="6" fontId="2" fillId="0" borderId="0" xfId="0" applyNumberFormat="1" applyFont="1" applyAlignment="1">
      <alignment vertical="center"/>
    </xf>
    <xf numFmtId="6" fontId="2" fillId="0" borderId="0" xfId="1" applyNumberFormat="1" applyFont="1" applyFill="1" applyBorder="1" applyAlignment="1">
      <alignment vertical="center"/>
    </xf>
    <xf numFmtId="6" fontId="2" fillId="0" borderId="0" xfId="1" applyNumberFormat="1" applyFont="1" applyFill="1" applyAlignment="1">
      <alignment vertical="center"/>
    </xf>
    <xf numFmtId="6" fontId="2" fillId="0" borderId="4" xfId="1" applyNumberFormat="1" applyFont="1" applyFill="1" applyBorder="1" applyAlignment="1">
      <alignment vertical="center"/>
    </xf>
    <xf numFmtId="37" fontId="3" fillId="0" borderId="0" xfId="1" applyNumberFormat="1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7"/>
  <sheetViews>
    <sheetView showGridLines="0" tabSelected="1" view="pageLayout" topLeftCell="A28" zoomScaleNormal="100" workbookViewId="0">
      <selection activeCell="E20" sqref="E20"/>
    </sheetView>
  </sheetViews>
  <sheetFormatPr defaultRowHeight="15" x14ac:dyDescent="0.25"/>
  <cols>
    <col min="2" max="2" width="33" bestFit="1" customWidth="1"/>
    <col min="3" max="5" width="15.7109375" customWidth="1"/>
    <col min="6" max="6" width="3.7109375" customWidth="1"/>
    <col min="7" max="9" width="15.7109375" customWidth="1"/>
    <col min="10" max="10" width="3.7109375" customWidth="1"/>
    <col min="11" max="13" width="15.7109375" customWidth="1"/>
    <col min="14" max="14" width="3.7109375" customWidth="1"/>
    <col min="15" max="17" width="15.7109375" customWidth="1"/>
    <col min="18" max="18" width="3.7109375" customWidth="1"/>
    <col min="19" max="21" width="15.7109375" customWidth="1"/>
    <col min="22" max="22" width="3.7109375" customWidth="1"/>
    <col min="23" max="25" width="15.7109375" customWidth="1"/>
    <col min="26" max="26" width="3.7109375" customWidth="1"/>
    <col min="27" max="29" width="15.7109375" customWidth="1"/>
    <col min="30" max="30" width="3.7109375" customWidth="1"/>
    <col min="31" max="33" width="15.7109375" customWidth="1"/>
    <col min="34" max="34" width="3.7109375" customWidth="1"/>
    <col min="35" max="37" width="15.7109375" customWidth="1"/>
    <col min="38" max="38" width="3.7109375" customWidth="1"/>
    <col min="39" max="41" width="15.7109375" customWidth="1"/>
  </cols>
  <sheetData>
    <row r="1" spans="1:41" s="2" customFormat="1" ht="15" customHeight="1" x14ac:dyDescent="0.25">
      <c r="A1" s="1"/>
      <c r="B1" s="1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2" customFormat="1" ht="15" customHeight="1" x14ac:dyDescent="0.25">
      <c r="A2" s="1"/>
      <c r="B2" s="1"/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1" s="2" customFormat="1" ht="15" customHeight="1" x14ac:dyDescent="0.25">
      <c r="A3" s="1"/>
      <c r="B3" s="1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s="5" customFormat="1" ht="12.75" x14ac:dyDescent="0.25">
      <c r="A4" s="22" t="s">
        <v>3</v>
      </c>
      <c r="B4" s="22" t="s">
        <v>4</v>
      </c>
      <c r="C4" s="23">
        <v>44773</v>
      </c>
      <c r="D4" s="23"/>
      <c r="E4" s="23"/>
      <c r="F4" s="3"/>
      <c r="G4" s="23">
        <f>EOMONTH(C4,1)</f>
        <v>44804</v>
      </c>
      <c r="H4" s="23"/>
      <c r="I4" s="23"/>
      <c r="J4" s="3"/>
      <c r="K4" s="23">
        <f>EOMONTH(G4,1)</f>
        <v>44834</v>
      </c>
      <c r="L4" s="23"/>
      <c r="M4" s="23"/>
      <c r="N4" s="3"/>
      <c r="O4" s="23">
        <f>EOMONTH(K4,1)</f>
        <v>44865</v>
      </c>
      <c r="P4" s="23"/>
      <c r="Q4" s="23"/>
      <c r="R4" s="3"/>
      <c r="S4" s="23">
        <f>EOMONTH(O4,1)</f>
        <v>44895</v>
      </c>
      <c r="T4" s="23"/>
      <c r="U4" s="23"/>
      <c r="V4" s="3"/>
      <c r="W4" s="23">
        <f>EOMONTH(S4,1)</f>
        <v>44926</v>
      </c>
      <c r="X4" s="23"/>
      <c r="Y4" s="23"/>
      <c r="Z4" s="3"/>
      <c r="AA4" s="23">
        <f>EOMONTH(W4,1)</f>
        <v>44957</v>
      </c>
      <c r="AB4" s="23"/>
      <c r="AC4" s="23"/>
      <c r="AD4" s="4"/>
      <c r="AE4" s="23">
        <f>EOMONTH(AA4,1)</f>
        <v>44985</v>
      </c>
      <c r="AF4" s="23"/>
      <c r="AG4" s="23"/>
      <c r="AH4" s="4"/>
      <c r="AI4" s="23">
        <f>EOMONTH(AE4,1)</f>
        <v>45016</v>
      </c>
      <c r="AJ4" s="23"/>
      <c r="AK4" s="23"/>
      <c r="AL4" s="4"/>
      <c r="AM4" s="23">
        <f>EOMONTH(AI4,1)</f>
        <v>45046</v>
      </c>
      <c r="AN4" s="23"/>
      <c r="AO4" s="23"/>
    </row>
    <row r="5" spans="1:41" s="2" customFormat="1" ht="12.75" x14ac:dyDescent="0.25">
      <c r="A5" s="22"/>
      <c r="B5" s="22"/>
      <c r="C5" s="6" t="s">
        <v>5</v>
      </c>
      <c r="D5" s="7" t="s">
        <v>6</v>
      </c>
      <c r="E5" s="7" t="s">
        <v>7</v>
      </c>
      <c r="F5" s="7"/>
      <c r="G5" s="6" t="s">
        <v>5</v>
      </c>
      <c r="H5" s="7" t="s">
        <v>6</v>
      </c>
      <c r="I5" s="7" t="s">
        <v>7</v>
      </c>
      <c r="J5" s="7"/>
      <c r="K5" s="6" t="s">
        <v>5</v>
      </c>
      <c r="L5" s="7" t="s">
        <v>6</v>
      </c>
      <c r="M5" s="7" t="s">
        <v>7</v>
      </c>
      <c r="N5" s="7"/>
      <c r="O5" s="6" t="s">
        <v>5</v>
      </c>
      <c r="P5" s="7" t="s">
        <v>6</v>
      </c>
      <c r="Q5" s="7" t="s">
        <v>7</v>
      </c>
      <c r="R5" s="7"/>
      <c r="S5" s="6" t="s">
        <v>5</v>
      </c>
      <c r="T5" s="7" t="s">
        <v>6</v>
      </c>
      <c r="U5" s="7" t="s">
        <v>7</v>
      </c>
      <c r="V5" s="7"/>
      <c r="W5" s="6" t="s">
        <v>5</v>
      </c>
      <c r="X5" s="7" t="s">
        <v>6</v>
      </c>
      <c r="Y5" s="7" t="s">
        <v>7</v>
      </c>
      <c r="Z5" s="7"/>
      <c r="AA5" s="6" t="s">
        <v>5</v>
      </c>
      <c r="AB5" s="7" t="s">
        <v>6</v>
      </c>
      <c r="AC5" s="7" t="s">
        <v>7</v>
      </c>
      <c r="AD5" s="7"/>
      <c r="AE5" s="6" t="s">
        <v>5</v>
      </c>
      <c r="AF5" s="7" t="s">
        <v>6</v>
      </c>
      <c r="AG5" s="7" t="s">
        <v>7</v>
      </c>
      <c r="AH5" s="7"/>
      <c r="AI5" s="6" t="s">
        <v>5</v>
      </c>
      <c r="AJ5" s="7" t="s">
        <v>6</v>
      </c>
      <c r="AK5" s="7" t="s">
        <v>7</v>
      </c>
      <c r="AL5" s="7"/>
      <c r="AM5" s="6" t="s">
        <v>5</v>
      </c>
      <c r="AN5" s="7" t="s">
        <v>6</v>
      </c>
      <c r="AO5" s="7" t="s">
        <v>7</v>
      </c>
    </row>
    <row r="6" spans="1:41" x14ac:dyDescent="0.25">
      <c r="A6" s="8">
        <v>1</v>
      </c>
      <c r="B6" s="1"/>
    </row>
    <row r="7" spans="1:41" x14ac:dyDescent="0.25">
      <c r="A7" s="8">
        <f>A6+1</f>
        <v>2</v>
      </c>
      <c r="B7" s="2" t="s">
        <v>8</v>
      </c>
      <c r="C7" s="11">
        <v>22708.91</v>
      </c>
      <c r="D7" s="11">
        <v>25931.589140778058</v>
      </c>
      <c r="E7" s="12">
        <f>C7-D7</f>
        <v>-3222.6791407780584</v>
      </c>
      <c r="F7" s="2"/>
      <c r="G7" s="11">
        <v>22836.15</v>
      </c>
      <c r="H7" s="11">
        <v>25936.635880212707</v>
      </c>
      <c r="I7" s="12">
        <f>G7-H7</f>
        <v>-3100.4858802127055</v>
      </c>
      <c r="J7" s="2"/>
      <c r="K7" s="11">
        <v>22823.22</v>
      </c>
      <c r="L7" s="11">
        <v>25931.795130142738</v>
      </c>
      <c r="M7" s="12">
        <f>K7-L7</f>
        <v>-3108.5751301427372</v>
      </c>
      <c r="N7" s="2"/>
      <c r="O7" s="11">
        <v>22477.15</v>
      </c>
      <c r="P7" s="11">
        <v>25927.675342849143</v>
      </c>
      <c r="Q7" s="12">
        <f>O7-P7</f>
        <v>-3450.5253428491415</v>
      </c>
      <c r="R7" s="2"/>
      <c r="S7" s="11">
        <v>22556.59</v>
      </c>
      <c r="T7" s="11">
        <v>25931.898124825075</v>
      </c>
      <c r="U7" s="12">
        <f>S7-T7</f>
        <v>-3375.3081248250746</v>
      </c>
      <c r="V7" s="2"/>
      <c r="W7" s="11">
        <v>21206.85</v>
      </c>
      <c r="X7" s="11">
        <v>25932.001119507418</v>
      </c>
      <c r="Y7" s="12">
        <f>W7-X7</f>
        <v>-4725.1511195074199</v>
      </c>
      <c r="Z7" s="2"/>
      <c r="AA7" s="12">
        <v>21500.92</v>
      </c>
      <c r="AB7" s="12">
        <v>22816.641199999998</v>
      </c>
      <c r="AC7" s="12">
        <f>AA7-AB7</f>
        <v>-1315.7212</v>
      </c>
      <c r="AD7" s="13"/>
      <c r="AE7" s="12">
        <v>21696.720000000001</v>
      </c>
      <c r="AF7" s="12">
        <v>22816.641199999998</v>
      </c>
      <c r="AG7" s="12">
        <f>AE7-AF7</f>
        <v>-1119.921199999997</v>
      </c>
      <c r="AH7" s="14"/>
      <c r="AI7" s="12">
        <v>21547.34</v>
      </c>
      <c r="AJ7" s="12">
        <v>22816.641199999998</v>
      </c>
      <c r="AK7" s="12">
        <f>AI7-AJ7</f>
        <v>-1269.3011999999981</v>
      </c>
      <c r="AL7" s="14"/>
      <c r="AM7" s="12">
        <v>21603.09</v>
      </c>
      <c r="AN7" s="12">
        <v>22816.641199999998</v>
      </c>
      <c r="AO7" s="12">
        <f>AM7-AN7</f>
        <v>-1213.5511999999981</v>
      </c>
    </row>
    <row r="8" spans="1:41" x14ac:dyDescent="0.25">
      <c r="A8" s="8">
        <f t="shared" ref="A8:A57" si="0">A7+1</f>
        <v>3</v>
      </c>
      <c r="B8" s="2" t="s">
        <v>9</v>
      </c>
      <c r="C8" s="11">
        <v>0</v>
      </c>
      <c r="D8" s="11">
        <v>0</v>
      </c>
      <c r="E8" s="12">
        <f t="shared" ref="E8:E9" si="1">C8-D8</f>
        <v>0</v>
      </c>
      <c r="F8" s="2"/>
      <c r="G8" s="11">
        <v>0</v>
      </c>
      <c r="H8" s="11">
        <v>0</v>
      </c>
      <c r="I8" s="12">
        <f t="shared" ref="I8:I9" si="2">G8-H8</f>
        <v>0</v>
      </c>
      <c r="J8" s="2"/>
      <c r="K8" s="11">
        <v>20</v>
      </c>
      <c r="L8" s="11">
        <v>0</v>
      </c>
      <c r="M8" s="12">
        <f t="shared" ref="M8:M9" si="3">K8-L8</f>
        <v>20</v>
      </c>
      <c r="N8" s="2"/>
      <c r="O8" s="11">
        <v>-80</v>
      </c>
      <c r="P8" s="11">
        <v>0</v>
      </c>
      <c r="Q8" s="12">
        <f t="shared" ref="Q8:Q9" si="4">O8-P8</f>
        <v>-80</v>
      </c>
      <c r="R8" s="2"/>
      <c r="S8" s="11">
        <v>150.82</v>
      </c>
      <c r="T8" s="11">
        <v>0</v>
      </c>
      <c r="U8" s="12">
        <f t="shared" ref="U8:U9" si="5">S8-T8</f>
        <v>150.82</v>
      </c>
      <c r="V8" s="2"/>
      <c r="W8" s="11">
        <v>204.83</v>
      </c>
      <c r="X8" s="11">
        <v>0</v>
      </c>
      <c r="Y8" s="12">
        <f t="shared" ref="Y8:Y9" si="6">W8-X8</f>
        <v>204.83</v>
      </c>
      <c r="Z8" s="2"/>
      <c r="AA8" s="12">
        <v>-40.090000000000003</v>
      </c>
      <c r="AB8" s="12">
        <v>0</v>
      </c>
      <c r="AC8" s="12">
        <f t="shared" ref="AC8:AC9" si="7">AA8-AB8</f>
        <v>-40.090000000000003</v>
      </c>
      <c r="AD8" s="13"/>
      <c r="AE8" s="12">
        <v>-164.74</v>
      </c>
      <c r="AF8" s="12">
        <v>0</v>
      </c>
      <c r="AG8" s="12">
        <f t="shared" ref="AG8:AG9" si="8">AE8-AF8</f>
        <v>-164.74</v>
      </c>
      <c r="AH8" s="14"/>
      <c r="AI8" s="12">
        <v>0</v>
      </c>
      <c r="AJ8" s="12">
        <v>0</v>
      </c>
      <c r="AK8" s="12">
        <f t="shared" ref="AK8:AK9" si="9">AI8-AJ8</f>
        <v>0</v>
      </c>
      <c r="AL8" s="14"/>
      <c r="AM8" s="12">
        <v>133.25</v>
      </c>
      <c r="AN8" s="12">
        <v>0</v>
      </c>
      <c r="AO8" s="12">
        <f t="shared" ref="AO8:AO9" si="10">AM8-AN8</f>
        <v>133.25</v>
      </c>
    </row>
    <row r="9" spans="1:41" x14ac:dyDescent="0.25">
      <c r="A9" s="8">
        <f t="shared" si="0"/>
        <v>4</v>
      </c>
      <c r="B9" s="2" t="s">
        <v>10</v>
      </c>
      <c r="C9" s="15">
        <f>SUM(C7:C8)</f>
        <v>22708.91</v>
      </c>
      <c r="D9" s="15">
        <f t="shared" ref="D9" si="11">SUM(D7:D8)</f>
        <v>25931.589140778058</v>
      </c>
      <c r="E9" s="15">
        <f t="shared" si="1"/>
        <v>-3222.6791407780584</v>
      </c>
      <c r="F9" s="2"/>
      <c r="G9" s="15">
        <f>SUM(G7:G8)</f>
        <v>22836.15</v>
      </c>
      <c r="H9" s="15">
        <f t="shared" ref="H9" si="12">SUM(H7:H8)</f>
        <v>25936.635880212707</v>
      </c>
      <c r="I9" s="15">
        <f t="shared" si="2"/>
        <v>-3100.4858802127055</v>
      </c>
      <c r="J9" s="2"/>
      <c r="K9" s="15">
        <f>SUM(K7:K8)</f>
        <v>22843.22</v>
      </c>
      <c r="L9" s="15">
        <f t="shared" ref="L9" si="13">SUM(L7:L8)</f>
        <v>25931.795130142738</v>
      </c>
      <c r="M9" s="15">
        <f t="shared" si="3"/>
        <v>-3088.5751301427372</v>
      </c>
      <c r="N9" s="2"/>
      <c r="O9" s="15">
        <f>SUM(O7:O8)</f>
        <v>22397.15</v>
      </c>
      <c r="P9" s="15">
        <f t="shared" ref="P9" si="14">SUM(P7:P8)</f>
        <v>25927.675342849143</v>
      </c>
      <c r="Q9" s="15">
        <f t="shared" si="4"/>
        <v>-3530.5253428491415</v>
      </c>
      <c r="R9" s="2"/>
      <c r="S9" s="15">
        <f>SUM(S7:S8)</f>
        <v>22707.41</v>
      </c>
      <c r="T9" s="15">
        <f t="shared" ref="T9" si="15">SUM(T7:T8)</f>
        <v>25931.898124825075</v>
      </c>
      <c r="U9" s="15">
        <f t="shared" si="5"/>
        <v>-3224.4881248250749</v>
      </c>
      <c r="V9" s="2"/>
      <c r="W9" s="15">
        <f>SUM(W7:W8)</f>
        <v>21411.68</v>
      </c>
      <c r="X9" s="15">
        <f t="shared" ref="X9" si="16">SUM(X7:X8)</f>
        <v>25932.001119507418</v>
      </c>
      <c r="Y9" s="15">
        <f t="shared" si="6"/>
        <v>-4520.3211195074182</v>
      </c>
      <c r="Z9" s="2"/>
      <c r="AA9" s="15">
        <f>SUM(AA7:AA8)</f>
        <v>21460.829999999998</v>
      </c>
      <c r="AB9" s="15">
        <f t="shared" ref="AB9" si="17">SUM(AB7:AB8)</f>
        <v>22816.641199999998</v>
      </c>
      <c r="AC9" s="15">
        <f t="shared" si="7"/>
        <v>-1355.8112000000001</v>
      </c>
      <c r="AD9" s="13"/>
      <c r="AE9" s="15">
        <f t="shared" ref="AE9:AN9" si="18">SUM(AE7:AE8)</f>
        <v>21531.98</v>
      </c>
      <c r="AF9" s="15">
        <f t="shared" si="18"/>
        <v>22816.641199999998</v>
      </c>
      <c r="AG9" s="15">
        <f t="shared" si="8"/>
        <v>-1284.6611999999986</v>
      </c>
      <c r="AH9" s="14"/>
      <c r="AI9" s="15">
        <f t="shared" si="18"/>
        <v>21547.34</v>
      </c>
      <c r="AJ9" s="15">
        <f t="shared" si="18"/>
        <v>22816.641199999998</v>
      </c>
      <c r="AK9" s="15">
        <f t="shared" si="9"/>
        <v>-1269.3011999999981</v>
      </c>
      <c r="AL9" s="14"/>
      <c r="AM9" s="15">
        <f t="shared" si="18"/>
        <v>21736.34</v>
      </c>
      <c r="AN9" s="15">
        <f t="shared" si="18"/>
        <v>22816.641199999998</v>
      </c>
      <c r="AO9" s="15">
        <f t="shared" si="10"/>
        <v>-1080.3011999999981</v>
      </c>
    </row>
    <row r="10" spans="1:41" x14ac:dyDescent="0.25">
      <c r="A10" s="8">
        <f t="shared" si="0"/>
        <v>5</v>
      </c>
      <c r="B10" s="2"/>
      <c r="C10" s="12"/>
      <c r="D10" s="12"/>
      <c r="E10" s="12"/>
      <c r="F10" s="2"/>
      <c r="G10" s="12"/>
      <c r="H10" s="12"/>
      <c r="I10" s="12"/>
      <c r="J10" s="2"/>
      <c r="K10" s="12"/>
      <c r="L10" s="12"/>
      <c r="M10" s="12"/>
      <c r="N10" s="2"/>
      <c r="O10" s="12"/>
      <c r="P10" s="12"/>
      <c r="Q10" s="12"/>
      <c r="R10" s="2"/>
      <c r="S10" s="12"/>
      <c r="T10" s="12"/>
      <c r="U10" s="12"/>
      <c r="V10" s="2"/>
      <c r="W10" s="12"/>
      <c r="X10" s="12"/>
      <c r="Y10" s="12"/>
      <c r="Z10" s="2"/>
      <c r="AA10" s="12"/>
      <c r="AB10" s="12"/>
      <c r="AC10" s="12"/>
      <c r="AD10" s="13"/>
      <c r="AE10" s="12"/>
      <c r="AF10" s="12"/>
      <c r="AG10" s="12"/>
      <c r="AH10" s="14"/>
      <c r="AI10" s="12"/>
      <c r="AJ10" s="12"/>
      <c r="AK10" s="12"/>
      <c r="AL10" s="14"/>
      <c r="AM10" s="12"/>
      <c r="AN10" s="12"/>
      <c r="AO10" s="12"/>
    </row>
    <row r="11" spans="1:41" x14ac:dyDescent="0.25">
      <c r="A11" s="8">
        <f t="shared" si="0"/>
        <v>6</v>
      </c>
      <c r="B11" s="2" t="s">
        <v>11</v>
      </c>
      <c r="C11" s="11">
        <v>202927.19</v>
      </c>
      <c r="D11" s="11">
        <v>225844.41085922194</v>
      </c>
      <c r="E11" s="12">
        <f t="shared" ref="E11:E13" si="19">C11-D11</f>
        <v>-22917.220859221939</v>
      </c>
      <c r="F11" s="2"/>
      <c r="G11" s="11">
        <v>197398.87</v>
      </c>
      <c r="H11" s="11">
        <v>225888.36411978732</v>
      </c>
      <c r="I11" s="12">
        <f t="shared" ref="I11:I13" si="20">G11-H11</f>
        <v>-28489.494119787327</v>
      </c>
      <c r="J11" s="2"/>
      <c r="K11" s="11">
        <v>206929.12</v>
      </c>
      <c r="L11" s="11">
        <v>225846.20486985726</v>
      </c>
      <c r="M11" s="12">
        <f t="shared" ref="M11:M13" si="21">K11-L11</f>
        <v>-18917.084869857266</v>
      </c>
      <c r="N11" s="2"/>
      <c r="O11" s="11">
        <v>191601.55</v>
      </c>
      <c r="P11" s="11">
        <v>225810.32465715084</v>
      </c>
      <c r="Q11" s="12">
        <f t="shared" ref="Q11:Q13" si="22">O11-P11</f>
        <v>-34208.774657150847</v>
      </c>
      <c r="R11" s="2"/>
      <c r="S11" s="11">
        <v>193008.03</v>
      </c>
      <c r="T11" s="11">
        <v>225847.10187517491</v>
      </c>
      <c r="U11" s="12">
        <f t="shared" ref="U11:U13" si="23">S11-T11</f>
        <v>-32839.071875174908</v>
      </c>
      <c r="V11" s="2"/>
      <c r="W11" s="11">
        <v>192847.93</v>
      </c>
      <c r="X11" s="11">
        <v>225847.99888049261</v>
      </c>
      <c r="Y11" s="12">
        <f t="shared" ref="Y11:Y13" si="24">W11-X11</f>
        <v>-33000.068880492618</v>
      </c>
      <c r="Z11" s="2"/>
      <c r="AA11" s="12">
        <v>196250.89</v>
      </c>
      <c r="AB11" s="12">
        <v>200311.16999999998</v>
      </c>
      <c r="AC11" s="12">
        <f t="shared" ref="AC11:AC13" si="25">AA11-AB11</f>
        <v>-4060.2799999999697</v>
      </c>
      <c r="AD11" s="13"/>
      <c r="AE11" s="12">
        <v>190180.76</v>
      </c>
      <c r="AF11" s="12">
        <v>200311.16999999998</v>
      </c>
      <c r="AG11" s="12">
        <f t="shared" ref="AG11:AG13" si="26">AE11-AF11</f>
        <v>-10130.409999999974</v>
      </c>
      <c r="AH11" s="14"/>
      <c r="AI11" s="21">
        <v>189616.38</v>
      </c>
      <c r="AJ11" s="21">
        <v>200311.16999999998</v>
      </c>
      <c r="AK11" s="12">
        <f t="shared" ref="AK11:AK13" si="27">AI11-AJ11</f>
        <v>-10694.789999999979</v>
      </c>
      <c r="AL11" s="14"/>
      <c r="AM11" s="12">
        <v>192625.17</v>
      </c>
      <c r="AN11" s="12">
        <v>200311.16999999998</v>
      </c>
      <c r="AO11" s="12">
        <f t="shared" ref="AO11:AO13" si="28">AM11-AN11</f>
        <v>-7685.9999999999709</v>
      </c>
    </row>
    <row r="12" spans="1:41" x14ac:dyDescent="0.25">
      <c r="A12" s="8">
        <f t="shared" si="0"/>
        <v>7</v>
      </c>
      <c r="B12" s="2" t="s">
        <v>12</v>
      </c>
      <c r="C12" s="11">
        <v>0</v>
      </c>
      <c r="D12" s="11">
        <v>0</v>
      </c>
      <c r="E12" s="12">
        <f t="shared" si="19"/>
        <v>0</v>
      </c>
      <c r="F12" s="2"/>
      <c r="G12" s="11">
        <v>0</v>
      </c>
      <c r="H12" s="11">
        <v>0</v>
      </c>
      <c r="I12" s="12">
        <f t="shared" si="20"/>
        <v>0</v>
      </c>
      <c r="J12" s="2"/>
      <c r="K12" s="11">
        <v>28</v>
      </c>
      <c r="L12" s="11">
        <v>0</v>
      </c>
      <c r="M12" s="12">
        <f t="shared" si="21"/>
        <v>28</v>
      </c>
      <c r="N12" s="2"/>
      <c r="O12" s="11">
        <v>0</v>
      </c>
      <c r="P12" s="11">
        <v>0</v>
      </c>
      <c r="Q12" s="12">
        <f t="shared" si="22"/>
        <v>0</v>
      </c>
      <c r="R12" s="2"/>
      <c r="S12" s="11">
        <v>13.2</v>
      </c>
      <c r="T12" s="11">
        <v>0</v>
      </c>
      <c r="U12" s="12">
        <f t="shared" si="23"/>
        <v>13.2</v>
      </c>
      <c r="V12" s="2"/>
      <c r="W12" s="11">
        <v>16.850000000000001</v>
      </c>
      <c r="X12" s="11">
        <v>0</v>
      </c>
      <c r="Y12" s="12">
        <f t="shared" si="24"/>
        <v>16.850000000000001</v>
      </c>
      <c r="Z12" s="2"/>
      <c r="AA12" s="12">
        <v>205.81</v>
      </c>
      <c r="AB12" s="12">
        <v>0</v>
      </c>
      <c r="AC12" s="12">
        <f t="shared" si="25"/>
        <v>205.81</v>
      </c>
      <c r="AD12" s="13"/>
      <c r="AE12" s="12">
        <v>360.27</v>
      </c>
      <c r="AF12" s="12">
        <v>0</v>
      </c>
      <c r="AG12" s="12">
        <f t="shared" si="26"/>
        <v>360.27</v>
      </c>
      <c r="AH12" s="14"/>
      <c r="AI12" s="21">
        <v>141.75</v>
      </c>
      <c r="AJ12" s="21">
        <v>0</v>
      </c>
      <c r="AK12" s="12">
        <f t="shared" si="27"/>
        <v>141.75</v>
      </c>
      <c r="AL12" s="14"/>
      <c r="AM12" s="12">
        <v>-133.25</v>
      </c>
      <c r="AN12" s="12">
        <v>0</v>
      </c>
      <c r="AO12" s="12">
        <f t="shared" si="28"/>
        <v>-133.25</v>
      </c>
    </row>
    <row r="13" spans="1:41" x14ac:dyDescent="0.25">
      <c r="A13" s="8">
        <f t="shared" si="0"/>
        <v>8</v>
      </c>
      <c r="B13" s="2" t="s">
        <v>13</v>
      </c>
      <c r="C13" s="15">
        <f>SUM(C11:C12)</f>
        <v>202927.19</v>
      </c>
      <c r="D13" s="15">
        <f t="shared" ref="D13" si="29">SUM(D11:D12)</f>
        <v>225844.41085922194</v>
      </c>
      <c r="E13" s="15">
        <f t="shared" si="19"/>
        <v>-22917.220859221939</v>
      </c>
      <c r="F13" s="2"/>
      <c r="G13" s="15">
        <f>SUM(G11:G12)</f>
        <v>197398.87</v>
      </c>
      <c r="H13" s="15">
        <f t="shared" ref="H13" si="30">SUM(H11:H12)</f>
        <v>225888.36411978732</v>
      </c>
      <c r="I13" s="15">
        <f t="shared" si="20"/>
        <v>-28489.494119787327</v>
      </c>
      <c r="J13" s="2"/>
      <c r="K13" s="15">
        <f>SUM(K11:K12)</f>
        <v>206957.12</v>
      </c>
      <c r="L13" s="15">
        <f t="shared" ref="L13" si="31">SUM(L11:L12)</f>
        <v>225846.20486985726</v>
      </c>
      <c r="M13" s="15">
        <f t="shared" si="21"/>
        <v>-18889.084869857266</v>
      </c>
      <c r="N13" s="2"/>
      <c r="O13" s="15">
        <f>SUM(O11:O12)</f>
        <v>191601.55</v>
      </c>
      <c r="P13" s="15">
        <f t="shared" ref="P13" si="32">SUM(P11:P12)</f>
        <v>225810.32465715084</v>
      </c>
      <c r="Q13" s="15">
        <f t="shared" si="22"/>
        <v>-34208.774657150847</v>
      </c>
      <c r="R13" s="2"/>
      <c r="S13" s="15">
        <f>SUM(S11:S12)</f>
        <v>193021.23</v>
      </c>
      <c r="T13" s="15">
        <f t="shared" ref="T13" si="33">SUM(T11:T12)</f>
        <v>225847.10187517491</v>
      </c>
      <c r="U13" s="15">
        <f t="shared" si="23"/>
        <v>-32825.871875174897</v>
      </c>
      <c r="V13" s="2"/>
      <c r="W13" s="15">
        <f>SUM(W11:W12)</f>
        <v>192864.78</v>
      </c>
      <c r="X13" s="15">
        <f t="shared" ref="X13" si="34">SUM(X11:X12)</f>
        <v>225847.99888049261</v>
      </c>
      <c r="Y13" s="15">
        <f t="shared" si="24"/>
        <v>-32983.218880492612</v>
      </c>
      <c r="Z13" s="2"/>
      <c r="AA13" s="15">
        <f>SUM(AA11:AA12)</f>
        <v>196456.7</v>
      </c>
      <c r="AB13" s="15">
        <f t="shared" ref="AB13" si="35">SUM(AB11:AB12)</f>
        <v>200311.16999999998</v>
      </c>
      <c r="AC13" s="15">
        <f t="shared" si="25"/>
        <v>-3854.4699999999721</v>
      </c>
      <c r="AD13" s="13"/>
      <c r="AE13" s="15">
        <f t="shared" ref="AE13:AN13" si="36">SUM(AE11:AE12)</f>
        <v>190541.03</v>
      </c>
      <c r="AF13" s="15">
        <f t="shared" si="36"/>
        <v>200311.16999999998</v>
      </c>
      <c r="AG13" s="15">
        <f t="shared" si="26"/>
        <v>-9770.1399999999849</v>
      </c>
      <c r="AH13" s="14"/>
      <c r="AI13" s="15">
        <f t="shared" si="36"/>
        <v>189758.13</v>
      </c>
      <c r="AJ13" s="15">
        <f t="shared" si="36"/>
        <v>200311.16999999998</v>
      </c>
      <c r="AK13" s="15">
        <f t="shared" si="27"/>
        <v>-10553.039999999979</v>
      </c>
      <c r="AL13" s="14"/>
      <c r="AM13" s="15">
        <f t="shared" si="36"/>
        <v>192491.92</v>
      </c>
      <c r="AN13" s="15">
        <f t="shared" si="36"/>
        <v>200311.16999999998</v>
      </c>
      <c r="AO13" s="15">
        <f t="shared" si="28"/>
        <v>-7819.2499999999709</v>
      </c>
    </row>
    <row r="14" spans="1:41" x14ac:dyDescent="0.25">
      <c r="A14" s="8">
        <f t="shared" si="0"/>
        <v>9</v>
      </c>
      <c r="B14" s="2"/>
      <c r="C14" s="12"/>
      <c r="D14" s="12"/>
      <c r="E14" s="12"/>
      <c r="F14" s="2"/>
      <c r="G14" s="12"/>
      <c r="H14" s="12"/>
      <c r="I14" s="12"/>
      <c r="J14" s="2"/>
      <c r="K14" s="12"/>
      <c r="L14" s="12"/>
      <c r="M14" s="12"/>
      <c r="N14" s="2"/>
      <c r="O14" s="12"/>
      <c r="P14" s="12"/>
      <c r="Q14" s="12"/>
      <c r="R14" s="2"/>
      <c r="S14" s="12"/>
      <c r="T14" s="12"/>
      <c r="U14" s="12"/>
      <c r="V14" s="2"/>
      <c r="W14" s="12"/>
      <c r="X14" s="12"/>
      <c r="Y14" s="12"/>
      <c r="Z14" s="2"/>
      <c r="AA14" s="12"/>
      <c r="AB14" s="12"/>
      <c r="AC14" s="12"/>
      <c r="AD14" s="13"/>
      <c r="AE14" s="12"/>
      <c r="AF14" s="12"/>
      <c r="AG14" s="12"/>
      <c r="AH14" s="14"/>
      <c r="AI14" s="12"/>
      <c r="AJ14" s="12"/>
      <c r="AK14" s="12"/>
      <c r="AL14" s="14"/>
      <c r="AM14" s="12"/>
      <c r="AN14" s="12"/>
      <c r="AO14" s="12"/>
    </row>
    <row r="15" spans="1:41" x14ac:dyDescent="0.25">
      <c r="A15" s="8">
        <f t="shared" si="0"/>
        <v>10</v>
      </c>
      <c r="B15" s="2"/>
      <c r="C15" s="12"/>
      <c r="D15" s="12"/>
      <c r="E15" s="12"/>
      <c r="F15" s="1"/>
      <c r="G15" s="12"/>
      <c r="H15" s="12"/>
      <c r="I15" s="12"/>
      <c r="J15" s="1"/>
      <c r="K15" s="12"/>
      <c r="L15" s="12"/>
      <c r="M15" s="12"/>
      <c r="N15" s="1"/>
      <c r="O15" s="12"/>
      <c r="P15" s="12"/>
      <c r="Q15" s="12"/>
      <c r="R15" s="1"/>
      <c r="S15" s="12"/>
      <c r="T15" s="12"/>
      <c r="U15" s="12"/>
      <c r="V15" s="1"/>
      <c r="W15" s="12"/>
      <c r="X15" s="12"/>
      <c r="Y15" s="12"/>
      <c r="Z15" s="1"/>
      <c r="AA15" s="12"/>
      <c r="AB15" s="12"/>
      <c r="AC15" s="12"/>
      <c r="AD15" s="13"/>
      <c r="AE15" s="12"/>
      <c r="AF15" s="12"/>
      <c r="AG15" s="12"/>
      <c r="AH15" s="14"/>
      <c r="AI15" s="12"/>
      <c r="AJ15" s="12"/>
      <c r="AK15" s="12"/>
      <c r="AL15" s="14"/>
      <c r="AM15" s="12"/>
      <c r="AN15" s="12"/>
      <c r="AO15" s="12"/>
    </row>
    <row r="16" spans="1:41" x14ac:dyDescent="0.25">
      <c r="A16" s="8">
        <f t="shared" si="0"/>
        <v>11</v>
      </c>
      <c r="B16" s="1" t="s">
        <v>14</v>
      </c>
      <c r="C16" s="16">
        <f>C9+C13</f>
        <v>225636.1</v>
      </c>
      <c r="D16" s="16">
        <f t="shared" ref="D16" si="37">D9+D13</f>
        <v>251776</v>
      </c>
      <c r="E16" s="16">
        <f>C16-D16</f>
        <v>-26139.899999999994</v>
      </c>
      <c r="F16" s="1"/>
      <c r="G16" s="16">
        <f>G9+G13</f>
        <v>220235.02</v>
      </c>
      <c r="H16" s="16">
        <f t="shared" ref="H16" si="38">H9+H13</f>
        <v>251825.00000000003</v>
      </c>
      <c r="I16" s="16">
        <f>G16-H16</f>
        <v>-31589.98000000004</v>
      </c>
      <c r="J16" s="1"/>
      <c r="K16" s="16">
        <f>K9+K13</f>
        <v>229800.34</v>
      </c>
      <c r="L16" s="16">
        <f t="shared" ref="L16" si="39">L9+L13</f>
        <v>251778</v>
      </c>
      <c r="M16" s="16">
        <f>K16-L16</f>
        <v>-21977.660000000003</v>
      </c>
      <c r="N16" s="1"/>
      <c r="O16" s="16">
        <f>O9+O13</f>
        <v>213998.69999999998</v>
      </c>
      <c r="P16" s="16">
        <f t="shared" ref="P16" si="40">P9+P13</f>
        <v>251737.99999999997</v>
      </c>
      <c r="Q16" s="16">
        <f>O16-P16</f>
        <v>-37739.299999999988</v>
      </c>
      <c r="R16" s="1"/>
      <c r="S16" s="16">
        <f>S9+S13</f>
        <v>215728.64000000001</v>
      </c>
      <c r="T16" s="16">
        <f t="shared" ref="T16" si="41">T9+T13</f>
        <v>251778.99999999997</v>
      </c>
      <c r="U16" s="16">
        <f>S16-T16</f>
        <v>-36050.359999999957</v>
      </c>
      <c r="V16" s="1"/>
      <c r="W16" s="16">
        <f>W9+W13</f>
        <v>214276.46</v>
      </c>
      <c r="X16" s="16">
        <f t="shared" ref="X16" si="42">X9+X13</f>
        <v>251780.00000000003</v>
      </c>
      <c r="Y16" s="16">
        <f>W16-X16</f>
        <v>-37503.540000000037</v>
      </c>
      <c r="Z16" s="1"/>
      <c r="AA16" s="16">
        <f>AA9+AA13</f>
        <v>217917.53</v>
      </c>
      <c r="AB16" s="16">
        <f t="shared" ref="AB16" si="43">AB9+AB13</f>
        <v>223127.8112</v>
      </c>
      <c r="AC16" s="16">
        <f>AA16-AB16</f>
        <v>-5210.2811999999976</v>
      </c>
      <c r="AD16" s="17"/>
      <c r="AE16" s="16">
        <f t="shared" ref="AE16:AN16" si="44">AE9+AE13</f>
        <v>212073.01</v>
      </c>
      <c r="AF16" s="16">
        <f t="shared" si="44"/>
        <v>223127.8112</v>
      </c>
      <c r="AG16" s="16">
        <f>AE16-AF16</f>
        <v>-11054.801199999987</v>
      </c>
      <c r="AH16" s="18"/>
      <c r="AI16" s="16">
        <f t="shared" si="44"/>
        <v>211305.47</v>
      </c>
      <c r="AJ16" s="16">
        <f t="shared" si="44"/>
        <v>223127.8112</v>
      </c>
      <c r="AK16" s="16">
        <f>AI16-AJ16</f>
        <v>-11822.341199999995</v>
      </c>
      <c r="AL16" s="18"/>
      <c r="AM16" s="16">
        <f t="shared" si="44"/>
        <v>214228.26</v>
      </c>
      <c r="AN16" s="16">
        <f t="shared" si="44"/>
        <v>223127.8112</v>
      </c>
      <c r="AO16" s="16">
        <f>AM16-AN16</f>
        <v>-8899.5511999999871</v>
      </c>
    </row>
    <row r="17" spans="1:41" x14ac:dyDescent="0.25">
      <c r="A17" s="8">
        <f t="shared" si="0"/>
        <v>12</v>
      </c>
      <c r="B17" s="1"/>
      <c r="C17" s="19"/>
      <c r="D17" s="19"/>
      <c r="E17" s="19"/>
      <c r="F17" s="9"/>
      <c r="G17" s="19"/>
      <c r="H17" s="19"/>
      <c r="I17" s="19"/>
      <c r="J17" s="9"/>
      <c r="K17" s="19"/>
      <c r="L17" s="19"/>
      <c r="M17" s="19"/>
      <c r="N17" s="9"/>
      <c r="O17" s="19"/>
      <c r="P17" s="19"/>
      <c r="Q17" s="19"/>
      <c r="R17" s="9"/>
      <c r="S17" s="19"/>
      <c r="T17" s="19"/>
      <c r="U17" s="19"/>
      <c r="V17" s="9"/>
      <c r="W17" s="19"/>
      <c r="X17" s="19"/>
      <c r="Y17" s="19"/>
      <c r="Z17" s="9"/>
      <c r="AA17" s="19"/>
      <c r="AB17" s="19"/>
      <c r="AC17" s="19"/>
      <c r="AD17" s="13"/>
      <c r="AE17" s="19"/>
      <c r="AF17" s="19"/>
      <c r="AG17" s="19"/>
      <c r="AH17" s="18"/>
      <c r="AI17" s="19"/>
      <c r="AJ17" s="19"/>
      <c r="AK17" s="19"/>
      <c r="AL17" s="18"/>
      <c r="AM17" s="19"/>
      <c r="AN17" s="19"/>
      <c r="AO17" s="19"/>
    </row>
    <row r="18" spans="1:41" x14ac:dyDescent="0.25">
      <c r="A18" s="8">
        <f t="shared" si="0"/>
        <v>13</v>
      </c>
      <c r="B18" s="9"/>
      <c r="C18" s="12"/>
      <c r="D18" s="12"/>
      <c r="E18" s="12"/>
      <c r="F18" s="2"/>
      <c r="G18" s="12"/>
      <c r="H18" s="12"/>
      <c r="I18" s="12"/>
      <c r="J18" s="2"/>
      <c r="K18" s="12"/>
      <c r="L18" s="12"/>
      <c r="M18" s="12"/>
      <c r="N18" s="2"/>
      <c r="O18" s="12"/>
      <c r="P18" s="12"/>
      <c r="Q18" s="12"/>
      <c r="R18" s="2"/>
      <c r="S18" s="12"/>
      <c r="T18" s="12"/>
      <c r="U18" s="12"/>
      <c r="V18" s="2"/>
      <c r="W18" s="12"/>
      <c r="X18" s="12"/>
      <c r="Y18" s="12"/>
      <c r="Z18" s="2"/>
      <c r="AA18" s="12"/>
      <c r="AB18" s="12"/>
      <c r="AC18" s="12"/>
      <c r="AD18" s="13"/>
      <c r="AE18" s="12"/>
      <c r="AF18" s="12"/>
      <c r="AG18" s="12"/>
      <c r="AH18" s="14"/>
      <c r="AI18" s="12"/>
      <c r="AJ18" s="12"/>
      <c r="AK18" s="12"/>
      <c r="AL18" s="14"/>
      <c r="AM18" s="12"/>
      <c r="AN18" s="12"/>
      <c r="AO18" s="12"/>
    </row>
    <row r="19" spans="1:41" x14ac:dyDescent="0.25">
      <c r="A19" s="8">
        <f t="shared" si="0"/>
        <v>14</v>
      </c>
      <c r="B19" s="2" t="s">
        <v>15</v>
      </c>
      <c r="C19" s="11">
        <v>0</v>
      </c>
      <c r="D19" s="11">
        <v>1344.7437500000001</v>
      </c>
      <c r="E19" s="12">
        <f>D19-C19</f>
        <v>1344.7437500000001</v>
      </c>
      <c r="F19" s="2"/>
      <c r="G19" s="11">
        <v>0</v>
      </c>
      <c r="H19" s="11">
        <v>1344.7437500000001</v>
      </c>
      <c r="I19" s="12">
        <f>H19-G19</f>
        <v>1344.7437500000001</v>
      </c>
      <c r="J19" s="2"/>
      <c r="K19" s="11">
        <v>0</v>
      </c>
      <c r="L19" s="11">
        <v>1344.7437500000001</v>
      </c>
      <c r="M19" s="12">
        <f>L19-K19</f>
        <v>1344.7437500000001</v>
      </c>
      <c r="N19" s="2"/>
      <c r="O19" s="11">
        <v>0</v>
      </c>
      <c r="P19" s="11">
        <v>1344.7437500000001</v>
      </c>
      <c r="Q19" s="12">
        <f>P19-O19</f>
        <v>1344.7437500000001</v>
      </c>
      <c r="R19" s="2"/>
      <c r="S19" s="11">
        <v>0</v>
      </c>
      <c r="T19" s="11">
        <v>1344.7437500000001</v>
      </c>
      <c r="U19" s="12">
        <f>T19-S19</f>
        <v>1344.7437500000001</v>
      </c>
      <c r="V19" s="2"/>
      <c r="W19" s="11">
        <v>0</v>
      </c>
      <c r="X19" s="11">
        <v>1344.7437500000001</v>
      </c>
      <c r="Y19" s="12">
        <f>X19-W19</f>
        <v>1344.7437500000001</v>
      </c>
      <c r="Z19" s="2"/>
      <c r="AA19" s="12">
        <v>0</v>
      </c>
      <c r="AB19" s="12">
        <v>180.8683</v>
      </c>
      <c r="AC19" s="12">
        <f>AB19-AA19</f>
        <v>180.8683</v>
      </c>
      <c r="AD19" s="13"/>
      <c r="AE19" s="12">
        <v>0</v>
      </c>
      <c r="AF19" s="12">
        <v>182.87260000000001</v>
      </c>
      <c r="AG19" s="12">
        <f>AF19-AE19</f>
        <v>182.87260000000001</v>
      </c>
      <c r="AH19" s="14"/>
      <c r="AI19" s="12">
        <v>0</v>
      </c>
      <c r="AJ19" s="12">
        <v>186.88130000000001</v>
      </c>
      <c r="AK19" s="12">
        <f>AJ19-AI19</f>
        <v>186.88130000000001</v>
      </c>
      <c r="AL19" s="14"/>
      <c r="AM19" s="12">
        <v>0</v>
      </c>
      <c r="AN19" s="12">
        <v>191.46269999999998</v>
      </c>
      <c r="AO19" s="12">
        <f>AN19-AM19</f>
        <v>191.46269999999998</v>
      </c>
    </row>
    <row r="20" spans="1:41" x14ac:dyDescent="0.25">
      <c r="A20" s="8">
        <f t="shared" si="0"/>
        <v>15</v>
      </c>
      <c r="B20" s="2" t="s">
        <v>16</v>
      </c>
      <c r="C20" s="11">
        <v>2611.92</v>
      </c>
      <c r="D20" s="11">
        <v>952.44624999999996</v>
      </c>
      <c r="E20" s="12">
        <f t="shared" ref="E20:E28" si="45">D20-C20</f>
        <v>-1659.4737500000001</v>
      </c>
      <c r="F20" s="2"/>
      <c r="G20" s="11">
        <v>2475.21</v>
      </c>
      <c r="H20" s="11">
        <v>952.44624999999996</v>
      </c>
      <c r="I20" s="12">
        <f t="shared" ref="I20:I28" si="46">H20-G20</f>
        <v>-1522.7637500000001</v>
      </c>
      <c r="J20" s="2"/>
      <c r="K20" s="11">
        <v>2400.0300000000002</v>
      </c>
      <c r="L20" s="11">
        <v>952.44624999999996</v>
      </c>
      <c r="M20" s="12">
        <f t="shared" ref="M20:M28" si="47">L20-K20</f>
        <v>-1447.5837500000002</v>
      </c>
      <c r="N20" s="2"/>
      <c r="O20" s="11">
        <v>2292.4899999999998</v>
      </c>
      <c r="P20" s="11">
        <v>952.44624999999996</v>
      </c>
      <c r="Q20" s="12">
        <f t="shared" ref="Q20:Q28" si="48">P20-O20</f>
        <v>-1340.0437499999998</v>
      </c>
      <c r="R20" s="2"/>
      <c r="S20" s="11">
        <v>2567.67</v>
      </c>
      <c r="T20" s="11">
        <v>952.44624999999996</v>
      </c>
      <c r="U20" s="12">
        <f t="shared" ref="U20:U28" si="49">T20-S20</f>
        <v>-1615.2237500000001</v>
      </c>
      <c r="V20" s="2"/>
      <c r="W20" s="11">
        <v>2761.62</v>
      </c>
      <c r="X20" s="11">
        <v>952.44624999999996</v>
      </c>
      <c r="Y20" s="12">
        <f t="shared" ref="Y20:Y28" si="50">X20-W20</f>
        <v>-1809.1737499999999</v>
      </c>
      <c r="Z20" s="2"/>
      <c r="AA20" s="12">
        <v>3278.67</v>
      </c>
      <c r="AB20" s="12">
        <v>783.4973</v>
      </c>
      <c r="AC20" s="12">
        <f t="shared" ref="AC20:AC28" si="51">AB20-AA20</f>
        <v>-2495.1727000000001</v>
      </c>
      <c r="AD20" s="13"/>
      <c r="AE20" s="12">
        <v>2589.0300000000002</v>
      </c>
      <c r="AF20" s="12">
        <v>792.1798</v>
      </c>
      <c r="AG20" s="12">
        <f t="shared" ref="AG20:AG28" si="52">AF20-AE20</f>
        <v>-1796.8502000000003</v>
      </c>
      <c r="AH20" s="14"/>
      <c r="AI20" s="12">
        <v>2145.25</v>
      </c>
      <c r="AJ20" s="12">
        <v>809.54489999999998</v>
      </c>
      <c r="AK20" s="12">
        <f t="shared" ref="AK20:AK28" si="53">AJ20-AI20</f>
        <v>-1335.7051000000001</v>
      </c>
      <c r="AL20" s="14"/>
      <c r="AM20" s="12">
        <v>1916.86</v>
      </c>
      <c r="AN20" s="12">
        <v>829.39069999999992</v>
      </c>
      <c r="AO20" s="12">
        <f t="shared" ref="AO20:AO28" si="54">AN20-AM20</f>
        <v>-1087.4693</v>
      </c>
    </row>
    <row r="21" spans="1:41" x14ac:dyDescent="0.25">
      <c r="A21" s="8">
        <f t="shared" si="0"/>
        <v>16</v>
      </c>
      <c r="B21" s="2" t="s">
        <v>17</v>
      </c>
      <c r="C21" s="11">
        <v>41219.479999999996</v>
      </c>
      <c r="D21" s="11">
        <v>16531.474166666667</v>
      </c>
      <c r="E21" s="12">
        <f t="shared" si="45"/>
        <v>-24688.005833333329</v>
      </c>
      <c r="F21" s="2"/>
      <c r="G21" s="11">
        <v>39166.25</v>
      </c>
      <c r="H21" s="11">
        <v>16531.474166666667</v>
      </c>
      <c r="I21" s="12">
        <f t="shared" si="46"/>
        <v>-22634.775833333333</v>
      </c>
      <c r="J21" s="2"/>
      <c r="K21" s="11">
        <v>33586.86</v>
      </c>
      <c r="L21" s="11">
        <v>16531.474166666667</v>
      </c>
      <c r="M21" s="12">
        <f t="shared" si="47"/>
        <v>-17055.385833333334</v>
      </c>
      <c r="N21" s="2"/>
      <c r="O21" s="11">
        <v>23487.71</v>
      </c>
      <c r="P21" s="11">
        <v>16531.474166666667</v>
      </c>
      <c r="Q21" s="12">
        <f t="shared" si="48"/>
        <v>-6956.2358333333323</v>
      </c>
      <c r="R21" s="2"/>
      <c r="S21" s="11">
        <v>10830.6</v>
      </c>
      <c r="T21" s="11">
        <v>16531.474166666667</v>
      </c>
      <c r="U21" s="12">
        <f t="shared" si="49"/>
        <v>5700.8741666666665</v>
      </c>
      <c r="V21" s="2"/>
      <c r="W21" s="11">
        <v>61982.47</v>
      </c>
      <c r="X21" s="11">
        <v>16531.474166666667</v>
      </c>
      <c r="Y21" s="12">
        <f t="shared" si="50"/>
        <v>-45450.995833333334</v>
      </c>
      <c r="Z21" s="2"/>
      <c r="AA21" s="12">
        <v>17385.420000000002</v>
      </c>
      <c r="AB21" s="12">
        <v>16455.023999999998</v>
      </c>
      <c r="AC21" s="12">
        <f t="shared" si="51"/>
        <v>-930.39600000000428</v>
      </c>
      <c r="AD21" s="13"/>
      <c r="AE21" s="12">
        <v>17021.41</v>
      </c>
      <c r="AF21" s="12">
        <v>16637.375400000004</v>
      </c>
      <c r="AG21" s="12">
        <f t="shared" si="52"/>
        <v>-384.03459999999541</v>
      </c>
      <c r="AH21" s="14"/>
      <c r="AI21" s="12">
        <v>31319.439999999999</v>
      </c>
      <c r="AJ21" s="12">
        <v>17002.077600000004</v>
      </c>
      <c r="AK21" s="12">
        <f t="shared" si="53"/>
        <v>-14317.362399999995</v>
      </c>
      <c r="AL21" s="14"/>
      <c r="AM21" s="12">
        <v>24120.18</v>
      </c>
      <c r="AN21" s="12">
        <v>17418.880300000001</v>
      </c>
      <c r="AO21" s="12">
        <f t="shared" si="54"/>
        <v>-6701.2996999999996</v>
      </c>
    </row>
    <row r="22" spans="1:41" x14ac:dyDescent="0.25">
      <c r="A22" s="8">
        <f t="shared" si="0"/>
        <v>17</v>
      </c>
      <c r="B22" s="2" t="s">
        <v>18</v>
      </c>
      <c r="C22" s="11">
        <v>15851.4</v>
      </c>
      <c r="D22" s="11">
        <v>13342</v>
      </c>
      <c r="E22" s="12">
        <f t="shared" si="45"/>
        <v>-2509.3999999999996</v>
      </c>
      <c r="F22" s="2"/>
      <c r="G22" s="11">
        <v>17887.18</v>
      </c>
      <c r="H22" s="11">
        <v>13342</v>
      </c>
      <c r="I22" s="12">
        <f t="shared" si="46"/>
        <v>-4545.18</v>
      </c>
      <c r="J22" s="2"/>
      <c r="K22" s="11">
        <v>14491.39</v>
      </c>
      <c r="L22" s="11">
        <v>13342</v>
      </c>
      <c r="M22" s="12">
        <f t="shared" si="47"/>
        <v>-1149.3899999999994</v>
      </c>
      <c r="N22" s="2"/>
      <c r="O22" s="11">
        <v>18875.39</v>
      </c>
      <c r="P22" s="11">
        <v>13342</v>
      </c>
      <c r="Q22" s="12">
        <f t="shared" si="48"/>
        <v>-5533.3899999999994</v>
      </c>
      <c r="R22" s="2"/>
      <c r="S22" s="11">
        <v>12447.130000000001</v>
      </c>
      <c r="T22" s="11">
        <v>13342</v>
      </c>
      <c r="U22" s="12">
        <f t="shared" si="49"/>
        <v>894.86999999999898</v>
      </c>
      <c r="V22" s="2"/>
      <c r="W22" s="11">
        <v>811.2900000000003</v>
      </c>
      <c r="X22" s="11">
        <v>13318.9375</v>
      </c>
      <c r="Y22" s="12">
        <f t="shared" si="50"/>
        <v>12507.647499999999</v>
      </c>
      <c r="Z22" s="2"/>
      <c r="AA22" s="12">
        <v>12300.11</v>
      </c>
      <c r="AB22" s="12">
        <v>14384.196599999999</v>
      </c>
      <c r="AC22" s="12">
        <f t="shared" si="51"/>
        <v>2084.0865999999987</v>
      </c>
      <c r="AD22" s="13"/>
      <c r="AE22" s="12">
        <v>13852.75</v>
      </c>
      <c r="AF22" s="12">
        <v>14543.5993</v>
      </c>
      <c r="AG22" s="12">
        <f t="shared" si="52"/>
        <v>690.84929999999986</v>
      </c>
      <c r="AH22" s="14"/>
      <c r="AI22" s="12">
        <v>15701.06</v>
      </c>
      <c r="AJ22" s="12">
        <v>14862.4048</v>
      </c>
      <c r="AK22" s="12">
        <f t="shared" si="53"/>
        <v>-838.65519999999924</v>
      </c>
      <c r="AL22" s="14"/>
      <c r="AM22" s="12">
        <v>21537.200000000001</v>
      </c>
      <c r="AN22" s="12">
        <v>15226.7536</v>
      </c>
      <c r="AO22" s="12">
        <f t="shared" si="54"/>
        <v>-6310.4464000000007</v>
      </c>
    </row>
    <row r="23" spans="1:41" x14ac:dyDescent="0.25">
      <c r="A23" s="8">
        <f t="shared" si="0"/>
        <v>18</v>
      </c>
      <c r="B23" s="2" t="s">
        <v>19</v>
      </c>
      <c r="C23" s="11">
        <v>0</v>
      </c>
      <c r="D23" s="11">
        <v>0</v>
      </c>
      <c r="E23" s="12">
        <f t="shared" si="45"/>
        <v>0</v>
      </c>
      <c r="F23" s="2"/>
      <c r="G23" s="11">
        <v>0</v>
      </c>
      <c r="H23" s="11">
        <v>0</v>
      </c>
      <c r="I23" s="12">
        <f t="shared" si="46"/>
        <v>0</v>
      </c>
      <c r="J23" s="2"/>
      <c r="K23" s="11">
        <v>0</v>
      </c>
      <c r="L23" s="11">
        <v>0</v>
      </c>
      <c r="M23" s="12">
        <f t="shared" si="47"/>
        <v>0</v>
      </c>
      <c r="N23" s="2"/>
      <c r="O23" s="11">
        <v>0</v>
      </c>
      <c r="P23" s="11">
        <v>0</v>
      </c>
      <c r="Q23" s="12">
        <f t="shared" si="48"/>
        <v>0</v>
      </c>
      <c r="R23" s="2"/>
      <c r="S23" s="11">
        <v>0</v>
      </c>
      <c r="T23" s="11">
        <v>0</v>
      </c>
      <c r="U23" s="12">
        <f t="shared" si="49"/>
        <v>0</v>
      </c>
      <c r="V23" s="2"/>
      <c r="W23" s="11">
        <v>0</v>
      </c>
      <c r="X23" s="11">
        <v>0</v>
      </c>
      <c r="Y23" s="12">
        <f t="shared" si="50"/>
        <v>0</v>
      </c>
      <c r="Z23" s="2"/>
      <c r="AA23" s="12">
        <v>0</v>
      </c>
      <c r="AB23" s="12">
        <v>0</v>
      </c>
      <c r="AC23" s="12">
        <f t="shared" si="51"/>
        <v>0</v>
      </c>
      <c r="AD23" s="13"/>
      <c r="AE23" s="12">
        <v>0</v>
      </c>
      <c r="AF23" s="12">
        <v>0</v>
      </c>
      <c r="AG23" s="12">
        <f t="shared" si="52"/>
        <v>0</v>
      </c>
      <c r="AH23" s="14"/>
      <c r="AI23" s="12">
        <v>0</v>
      </c>
      <c r="AJ23" s="12">
        <v>0</v>
      </c>
      <c r="AK23" s="12">
        <f t="shared" si="53"/>
        <v>0</v>
      </c>
      <c r="AL23" s="14"/>
      <c r="AM23" s="12">
        <v>0</v>
      </c>
      <c r="AN23" s="12">
        <v>0</v>
      </c>
      <c r="AO23" s="12">
        <f t="shared" si="54"/>
        <v>0</v>
      </c>
    </row>
    <row r="24" spans="1:41" x14ac:dyDescent="0.25">
      <c r="A24" s="8">
        <f t="shared" si="0"/>
        <v>19</v>
      </c>
      <c r="B24" s="2" t="s">
        <v>20</v>
      </c>
      <c r="C24" s="11">
        <v>102149.48000000001</v>
      </c>
      <c r="D24" s="11">
        <v>120480.12791666668</v>
      </c>
      <c r="E24" s="12">
        <f t="shared" si="45"/>
        <v>18330.647916666669</v>
      </c>
      <c r="F24" s="2"/>
      <c r="G24" s="11">
        <v>102497.23</v>
      </c>
      <c r="H24" s="11">
        <v>120480.12791666668</v>
      </c>
      <c r="I24" s="12">
        <f t="shared" si="46"/>
        <v>17982.897916666683</v>
      </c>
      <c r="J24" s="2"/>
      <c r="K24" s="11">
        <v>112197.85</v>
      </c>
      <c r="L24" s="11">
        <v>120480.12791666668</v>
      </c>
      <c r="M24" s="12">
        <f t="shared" si="47"/>
        <v>8282.2779166666733</v>
      </c>
      <c r="N24" s="2"/>
      <c r="O24" s="11">
        <v>102091.18</v>
      </c>
      <c r="P24" s="11">
        <v>120480.12791666668</v>
      </c>
      <c r="Q24" s="12">
        <f t="shared" si="48"/>
        <v>18388.947916666686</v>
      </c>
      <c r="R24" s="2"/>
      <c r="S24" s="11">
        <v>135371.41</v>
      </c>
      <c r="T24" s="11">
        <v>120480.12791666668</v>
      </c>
      <c r="U24" s="12">
        <f t="shared" si="49"/>
        <v>-14891.282083333324</v>
      </c>
      <c r="V24" s="2"/>
      <c r="W24" s="11">
        <v>112354.84</v>
      </c>
      <c r="X24" s="11">
        <v>120480.12791666668</v>
      </c>
      <c r="Y24" s="12">
        <f t="shared" si="50"/>
        <v>8125.2879166666826</v>
      </c>
      <c r="Z24" s="2"/>
      <c r="AA24" s="12">
        <v>116236.04</v>
      </c>
      <c r="AB24" s="12">
        <v>110467.63190000001</v>
      </c>
      <c r="AC24" s="12">
        <f t="shared" si="51"/>
        <v>-5768.408099999986</v>
      </c>
      <c r="AD24" s="13"/>
      <c r="AE24" s="12">
        <v>130756.92000000001</v>
      </c>
      <c r="AF24" s="12">
        <v>111691.81199999998</v>
      </c>
      <c r="AG24" s="12">
        <f t="shared" si="52"/>
        <v>-19065.108000000037</v>
      </c>
      <c r="AH24" s="14"/>
      <c r="AI24" s="12">
        <v>125592.34999999999</v>
      </c>
      <c r="AJ24" s="12">
        <v>114140.17120000004</v>
      </c>
      <c r="AK24" s="12">
        <f t="shared" si="53"/>
        <v>-11452.178799999951</v>
      </c>
      <c r="AL24" s="14"/>
      <c r="AM24" s="12">
        <v>112505.56</v>
      </c>
      <c r="AN24" s="12">
        <v>116938.29570000002</v>
      </c>
      <c r="AO24" s="12">
        <f t="shared" si="54"/>
        <v>4432.7357000000193</v>
      </c>
    </row>
    <row r="25" spans="1:41" x14ac:dyDescent="0.25">
      <c r="A25" s="8">
        <f t="shared" si="0"/>
        <v>20</v>
      </c>
      <c r="B25" s="2" t="s">
        <v>21</v>
      </c>
      <c r="C25" s="11">
        <v>5683.1399999999994</v>
      </c>
      <c r="D25" s="11">
        <v>9742.848750000001</v>
      </c>
      <c r="E25" s="12">
        <f t="shared" si="45"/>
        <v>4059.7087500000016</v>
      </c>
      <c r="F25" s="2"/>
      <c r="G25" s="11">
        <v>12847.300000000001</v>
      </c>
      <c r="H25" s="11">
        <v>9742.848750000001</v>
      </c>
      <c r="I25" s="12">
        <f t="shared" si="46"/>
        <v>-3104.4512500000001</v>
      </c>
      <c r="J25" s="2"/>
      <c r="K25" s="11">
        <v>14295.5</v>
      </c>
      <c r="L25" s="11">
        <v>9742.848750000001</v>
      </c>
      <c r="M25" s="12">
        <f t="shared" si="47"/>
        <v>-4552.651249999999</v>
      </c>
      <c r="N25" s="2"/>
      <c r="O25" s="11">
        <v>16804.57</v>
      </c>
      <c r="P25" s="11">
        <v>9742.848750000001</v>
      </c>
      <c r="Q25" s="12">
        <f t="shared" si="48"/>
        <v>-7061.7212499999987</v>
      </c>
      <c r="R25" s="2"/>
      <c r="S25" s="11">
        <v>20952.11</v>
      </c>
      <c r="T25" s="11">
        <v>9742.848750000001</v>
      </c>
      <c r="U25" s="12">
        <f t="shared" si="49"/>
        <v>-11209.26125</v>
      </c>
      <c r="V25" s="2"/>
      <c r="W25" s="11">
        <v>21027.040000000001</v>
      </c>
      <c r="X25" s="11">
        <v>9742.848750000001</v>
      </c>
      <c r="Y25" s="12">
        <f t="shared" si="50"/>
        <v>-11284.19125</v>
      </c>
      <c r="Z25" s="2"/>
      <c r="AA25" s="12">
        <v>7196.1200000000008</v>
      </c>
      <c r="AB25" s="12">
        <v>9115.3639000000021</v>
      </c>
      <c r="AC25" s="12">
        <f t="shared" si="51"/>
        <v>1919.2439000000013</v>
      </c>
      <c r="AD25" s="13"/>
      <c r="AE25" s="12">
        <v>14865.55</v>
      </c>
      <c r="AF25" s="12">
        <v>9216.3780999999999</v>
      </c>
      <c r="AG25" s="12">
        <f t="shared" si="52"/>
        <v>-5649.1718999999994</v>
      </c>
      <c r="AH25" s="14"/>
      <c r="AI25" s="12">
        <v>14476.079999999998</v>
      </c>
      <c r="AJ25" s="12">
        <v>9418.4074000000019</v>
      </c>
      <c r="AK25" s="12">
        <f t="shared" si="53"/>
        <v>-5057.6725999999962</v>
      </c>
      <c r="AL25" s="14"/>
      <c r="AM25" s="12">
        <v>14576.76</v>
      </c>
      <c r="AN25" s="12">
        <v>9649.2978999999996</v>
      </c>
      <c r="AO25" s="12">
        <f t="shared" si="54"/>
        <v>-4927.4621000000006</v>
      </c>
    </row>
    <row r="26" spans="1:41" x14ac:dyDescent="0.25">
      <c r="A26" s="8">
        <f t="shared" si="0"/>
        <v>21</v>
      </c>
      <c r="B26" s="2" t="s">
        <v>22</v>
      </c>
      <c r="C26" s="11">
        <v>0</v>
      </c>
      <c r="D26" s="11">
        <v>0</v>
      </c>
      <c r="E26" s="12">
        <f t="shared" si="45"/>
        <v>0</v>
      </c>
      <c r="F26" s="2"/>
      <c r="G26" s="11">
        <v>0</v>
      </c>
      <c r="H26" s="11">
        <v>0</v>
      </c>
      <c r="I26" s="12">
        <f t="shared" si="46"/>
        <v>0</v>
      </c>
      <c r="J26" s="2"/>
      <c r="K26" s="11">
        <v>0</v>
      </c>
      <c r="L26" s="11">
        <v>0</v>
      </c>
      <c r="M26" s="12">
        <f t="shared" si="47"/>
        <v>0</v>
      </c>
      <c r="N26" s="2"/>
      <c r="O26" s="11">
        <v>0</v>
      </c>
      <c r="P26" s="11">
        <v>0</v>
      </c>
      <c r="Q26" s="12">
        <f t="shared" si="48"/>
        <v>0</v>
      </c>
      <c r="R26" s="2"/>
      <c r="S26" s="11">
        <v>0</v>
      </c>
      <c r="T26" s="11">
        <v>0</v>
      </c>
      <c r="U26" s="12">
        <f t="shared" si="49"/>
        <v>0</v>
      </c>
      <c r="V26" s="2"/>
      <c r="W26" s="11">
        <v>0</v>
      </c>
      <c r="X26" s="11">
        <v>0</v>
      </c>
      <c r="Y26" s="12">
        <f t="shared" si="50"/>
        <v>0</v>
      </c>
      <c r="Z26" s="2"/>
      <c r="AA26" s="12">
        <v>0</v>
      </c>
      <c r="AB26" s="12">
        <v>0</v>
      </c>
      <c r="AC26" s="12">
        <f t="shared" si="51"/>
        <v>0</v>
      </c>
      <c r="AD26" s="13"/>
      <c r="AE26" s="12">
        <v>0</v>
      </c>
      <c r="AF26" s="12">
        <v>0</v>
      </c>
      <c r="AG26" s="12">
        <f t="shared" si="52"/>
        <v>0</v>
      </c>
      <c r="AH26" s="14"/>
      <c r="AI26" s="12">
        <v>0</v>
      </c>
      <c r="AJ26" s="12">
        <v>0</v>
      </c>
      <c r="AK26" s="12">
        <f t="shared" si="53"/>
        <v>0</v>
      </c>
      <c r="AL26" s="14"/>
      <c r="AM26" s="12">
        <v>0</v>
      </c>
      <c r="AN26" s="12">
        <v>0</v>
      </c>
      <c r="AO26" s="12">
        <f t="shared" si="54"/>
        <v>0</v>
      </c>
    </row>
    <row r="27" spans="1:41" x14ac:dyDescent="0.25">
      <c r="A27" s="8">
        <f t="shared" si="0"/>
        <v>22</v>
      </c>
      <c r="B27" s="2" t="s">
        <v>23</v>
      </c>
      <c r="C27" s="11">
        <v>46172.88</v>
      </c>
      <c r="D27" s="11">
        <v>34128.090746666669</v>
      </c>
      <c r="E27" s="12">
        <f t="shared" si="45"/>
        <v>-12044.789253333329</v>
      </c>
      <c r="F27" s="2"/>
      <c r="G27" s="11">
        <v>34289.370000000003</v>
      </c>
      <c r="H27" s="11">
        <v>34128.090746666669</v>
      </c>
      <c r="I27" s="12">
        <f t="shared" si="46"/>
        <v>-161.27925333333405</v>
      </c>
      <c r="J27" s="2"/>
      <c r="K27" s="11">
        <v>50185.560000000005</v>
      </c>
      <c r="L27" s="11">
        <v>34128.090746666669</v>
      </c>
      <c r="M27" s="12">
        <f t="shared" si="47"/>
        <v>-16057.469253333336</v>
      </c>
      <c r="N27" s="2"/>
      <c r="O27" s="11">
        <v>43909.26</v>
      </c>
      <c r="P27" s="11">
        <v>34128.090746666669</v>
      </c>
      <c r="Q27" s="12">
        <f t="shared" si="48"/>
        <v>-9781.1692533333335</v>
      </c>
      <c r="R27" s="2"/>
      <c r="S27" s="11">
        <v>32616.730000000003</v>
      </c>
      <c r="T27" s="11">
        <v>34128.090746666669</v>
      </c>
      <c r="U27" s="12">
        <f t="shared" si="49"/>
        <v>1511.3607466666654</v>
      </c>
      <c r="V27" s="2"/>
      <c r="W27" s="11">
        <v>56832.81</v>
      </c>
      <c r="X27" s="11">
        <v>34128.090746666669</v>
      </c>
      <c r="Y27" s="12">
        <f t="shared" si="50"/>
        <v>-22704.719253333329</v>
      </c>
      <c r="Z27" s="2"/>
      <c r="AA27" s="12">
        <v>31990.73</v>
      </c>
      <c r="AB27" s="12">
        <v>34379.177199999998</v>
      </c>
      <c r="AC27" s="12">
        <f t="shared" si="51"/>
        <v>2388.4471999999987</v>
      </c>
      <c r="AD27" s="13"/>
      <c r="AE27" s="12">
        <v>21957.77</v>
      </c>
      <c r="AF27" s="12">
        <v>34760.160600000017</v>
      </c>
      <c r="AG27" s="12">
        <f t="shared" si="52"/>
        <v>12802.390600000017</v>
      </c>
      <c r="AH27" s="14"/>
      <c r="AI27" s="12">
        <v>27023.800000000003</v>
      </c>
      <c r="AJ27" s="12">
        <v>35522.125899999992</v>
      </c>
      <c r="AK27" s="12">
        <f t="shared" si="53"/>
        <v>8498.3258999999889</v>
      </c>
      <c r="AL27" s="14"/>
      <c r="AM27" s="12">
        <v>25009.260000000002</v>
      </c>
      <c r="AN27" s="12">
        <v>36392.945000000014</v>
      </c>
      <c r="AO27" s="12">
        <f t="shared" si="54"/>
        <v>11383.685000000012</v>
      </c>
    </row>
    <row r="28" spans="1:41" x14ac:dyDescent="0.25">
      <c r="A28" s="8">
        <f t="shared" si="0"/>
        <v>23</v>
      </c>
      <c r="B28" s="2" t="s">
        <v>24</v>
      </c>
      <c r="C28" s="15">
        <f>SUM(C19:C27)</f>
        <v>213688.3</v>
      </c>
      <c r="D28" s="15">
        <f t="shared" ref="D28" si="55">SUM(D19:D27)</f>
        <v>196521.73158000002</v>
      </c>
      <c r="E28" s="15">
        <f t="shared" si="45"/>
        <v>-17166.568419999967</v>
      </c>
      <c r="F28" s="2"/>
      <c r="G28" s="15">
        <f>SUM(G19:G27)</f>
        <v>209162.53999999998</v>
      </c>
      <c r="H28" s="15">
        <f t="shared" ref="H28" si="56">SUM(H19:H27)</f>
        <v>196521.73158000002</v>
      </c>
      <c r="I28" s="15">
        <f t="shared" si="46"/>
        <v>-12640.808419999958</v>
      </c>
      <c r="J28" s="2"/>
      <c r="K28" s="15">
        <f>SUM(K19:K27)</f>
        <v>227157.19</v>
      </c>
      <c r="L28" s="15">
        <f t="shared" ref="L28" si="57">SUM(L19:L27)</f>
        <v>196521.73158000002</v>
      </c>
      <c r="M28" s="15">
        <f t="shared" si="47"/>
        <v>-30635.458419999981</v>
      </c>
      <c r="N28" s="2"/>
      <c r="O28" s="15">
        <f>SUM(O19:O27)</f>
        <v>207460.6</v>
      </c>
      <c r="P28" s="15">
        <f t="shared" ref="P28" si="58">SUM(P19:P27)</f>
        <v>196521.73158000002</v>
      </c>
      <c r="Q28" s="15">
        <f t="shared" si="48"/>
        <v>-10938.868419999984</v>
      </c>
      <c r="R28" s="2"/>
      <c r="S28" s="15">
        <f>SUM(S19:S27)</f>
        <v>214785.65</v>
      </c>
      <c r="T28" s="15">
        <f t="shared" ref="T28" si="59">SUM(T19:T27)</f>
        <v>196521.73158000002</v>
      </c>
      <c r="U28" s="15">
        <f t="shared" si="49"/>
        <v>-18263.918419999973</v>
      </c>
      <c r="V28" s="2"/>
      <c r="W28" s="15">
        <f>SUM(W19:W27)</f>
        <v>255770.07</v>
      </c>
      <c r="X28" s="15">
        <f t="shared" ref="X28" si="60">SUM(X19:X27)</f>
        <v>196498.66908000002</v>
      </c>
      <c r="Y28" s="15">
        <f t="shared" si="50"/>
        <v>-59271.400919999985</v>
      </c>
      <c r="Z28" s="2"/>
      <c r="AA28" s="15">
        <f>SUM(AA19:AA27)</f>
        <v>188387.09</v>
      </c>
      <c r="AB28" s="15">
        <f t="shared" ref="AB28" si="61">SUM(AB19:AB27)</f>
        <v>185765.7592</v>
      </c>
      <c r="AC28" s="15">
        <f t="shared" si="51"/>
        <v>-2621.3307999999961</v>
      </c>
      <c r="AD28" s="13"/>
      <c r="AE28" s="15">
        <f t="shared" ref="AE28:AN28" si="62">SUM(AE19:AE27)</f>
        <v>201043.43</v>
      </c>
      <c r="AF28" s="15">
        <f t="shared" si="62"/>
        <v>187824.37780000002</v>
      </c>
      <c r="AG28" s="15">
        <f t="shared" si="52"/>
        <v>-13219.052199999976</v>
      </c>
      <c r="AH28" s="14"/>
      <c r="AI28" s="15">
        <f t="shared" si="62"/>
        <v>216257.97999999998</v>
      </c>
      <c r="AJ28" s="15">
        <f t="shared" si="62"/>
        <v>191941.61310000005</v>
      </c>
      <c r="AK28" s="15">
        <f t="shared" si="53"/>
        <v>-24316.366899999935</v>
      </c>
      <c r="AL28" s="14"/>
      <c r="AM28" s="15">
        <f t="shared" si="62"/>
        <v>199665.82</v>
      </c>
      <c r="AN28" s="15">
        <f t="shared" si="62"/>
        <v>196647.02590000004</v>
      </c>
      <c r="AO28" s="15">
        <f t="shared" si="54"/>
        <v>-3018.7940999999701</v>
      </c>
    </row>
    <row r="29" spans="1:41" x14ac:dyDescent="0.25">
      <c r="A29" s="8">
        <f t="shared" si="0"/>
        <v>24</v>
      </c>
      <c r="B29" s="2"/>
      <c r="C29" s="12"/>
      <c r="D29" s="12"/>
      <c r="E29" s="12"/>
      <c r="F29" s="2"/>
      <c r="G29" s="12"/>
      <c r="H29" s="12"/>
      <c r="I29" s="12"/>
      <c r="J29" s="2"/>
      <c r="K29" s="12"/>
      <c r="L29" s="12"/>
      <c r="M29" s="12"/>
      <c r="N29" s="2"/>
      <c r="O29" s="12"/>
      <c r="P29" s="12"/>
      <c r="Q29" s="12"/>
      <c r="R29" s="2"/>
      <c r="S29" s="12"/>
      <c r="T29" s="12"/>
      <c r="U29" s="12"/>
      <c r="V29" s="2"/>
      <c r="W29" s="12"/>
      <c r="X29" s="12"/>
      <c r="Y29" s="12"/>
      <c r="Z29" s="2"/>
      <c r="AA29" s="12"/>
      <c r="AB29" s="12"/>
      <c r="AC29" s="12"/>
      <c r="AD29" s="13"/>
      <c r="AE29" s="12"/>
      <c r="AF29" s="12"/>
      <c r="AG29" s="12"/>
      <c r="AH29" s="14"/>
      <c r="AI29" s="12"/>
      <c r="AJ29" s="12"/>
      <c r="AK29" s="12"/>
      <c r="AL29" s="14"/>
      <c r="AM29" s="12"/>
      <c r="AN29" s="12"/>
      <c r="AO29" s="12"/>
    </row>
    <row r="30" spans="1:41" x14ac:dyDescent="0.25">
      <c r="A30" s="8">
        <f t="shared" si="0"/>
        <v>25</v>
      </c>
      <c r="B30" s="2"/>
      <c r="C30" s="12"/>
      <c r="D30" s="12"/>
      <c r="E30" s="12"/>
      <c r="F30" s="2"/>
      <c r="G30" s="12"/>
      <c r="H30" s="12"/>
      <c r="I30" s="12"/>
      <c r="J30" s="2"/>
      <c r="K30" s="12"/>
      <c r="L30" s="12"/>
      <c r="M30" s="12"/>
      <c r="N30" s="2"/>
      <c r="O30" s="12"/>
      <c r="P30" s="12"/>
      <c r="Q30" s="12"/>
      <c r="R30" s="2"/>
      <c r="S30" s="12"/>
      <c r="T30" s="12"/>
      <c r="U30" s="12"/>
      <c r="V30" s="2"/>
      <c r="W30" s="12"/>
      <c r="X30" s="12"/>
      <c r="Y30" s="12"/>
      <c r="Z30" s="2"/>
      <c r="AA30" s="12"/>
      <c r="AB30" s="12"/>
      <c r="AC30" s="12"/>
      <c r="AD30" s="13"/>
      <c r="AE30" s="12"/>
      <c r="AF30" s="12"/>
      <c r="AG30" s="12"/>
      <c r="AH30" s="14"/>
      <c r="AI30" s="12"/>
      <c r="AJ30" s="12"/>
      <c r="AK30" s="12"/>
      <c r="AL30" s="14"/>
      <c r="AM30" s="12"/>
      <c r="AN30" s="12"/>
      <c r="AO30" s="12"/>
    </row>
    <row r="31" spans="1:41" x14ac:dyDescent="0.25">
      <c r="A31" s="8">
        <f t="shared" si="0"/>
        <v>26</v>
      </c>
      <c r="B31" s="2" t="s">
        <v>25</v>
      </c>
      <c r="C31" s="11">
        <v>0</v>
      </c>
      <c r="D31" s="11">
        <v>0</v>
      </c>
      <c r="E31" s="12">
        <f t="shared" ref="E31:E37" si="63">D31-C31</f>
        <v>0</v>
      </c>
      <c r="F31" s="2"/>
      <c r="G31" s="11">
        <v>0</v>
      </c>
      <c r="H31" s="11">
        <v>0</v>
      </c>
      <c r="I31" s="12">
        <f t="shared" ref="I31:I37" si="64">H31-G31</f>
        <v>0</v>
      </c>
      <c r="J31" s="2"/>
      <c r="K31" s="11">
        <v>0</v>
      </c>
      <c r="L31" s="11">
        <v>0</v>
      </c>
      <c r="M31" s="12">
        <f t="shared" ref="M31:M37" si="65">L31-K31</f>
        <v>0</v>
      </c>
      <c r="N31" s="2"/>
      <c r="O31" s="11">
        <v>0</v>
      </c>
      <c r="P31" s="11">
        <v>0</v>
      </c>
      <c r="Q31" s="12">
        <f t="shared" ref="Q31:Q37" si="66">P31-O31</f>
        <v>0</v>
      </c>
      <c r="R31" s="2"/>
      <c r="S31" s="11">
        <v>0</v>
      </c>
      <c r="T31" s="11">
        <v>0</v>
      </c>
      <c r="U31" s="12">
        <f t="shared" ref="U31:U37" si="67">T31-S31</f>
        <v>0</v>
      </c>
      <c r="V31" s="2"/>
      <c r="W31" s="11">
        <v>0</v>
      </c>
      <c r="X31" s="11">
        <v>0</v>
      </c>
      <c r="Y31" s="12">
        <f t="shared" ref="Y31:Y37" si="68">X31-W31</f>
        <v>0</v>
      </c>
      <c r="Z31" s="2"/>
      <c r="AA31" s="12">
        <v>0</v>
      </c>
      <c r="AB31" s="12">
        <v>702.82700000000011</v>
      </c>
      <c r="AC31" s="12">
        <f t="shared" ref="AC31:AC37" si="69">AB31-AA31</f>
        <v>702.82700000000011</v>
      </c>
      <c r="AD31" s="13"/>
      <c r="AE31" s="12">
        <v>0</v>
      </c>
      <c r="AF31" s="12">
        <v>710.61569999999983</v>
      </c>
      <c r="AG31" s="12">
        <f t="shared" ref="AG31:AG37" si="70">AF31-AE31</f>
        <v>710.61569999999983</v>
      </c>
      <c r="AH31" s="14"/>
      <c r="AI31" s="12">
        <v>0</v>
      </c>
      <c r="AJ31" s="12">
        <v>726.19280000000003</v>
      </c>
      <c r="AK31" s="12">
        <f t="shared" ref="AK31:AK37" si="71">AJ31-AI31</f>
        <v>726.19280000000003</v>
      </c>
      <c r="AL31" s="14"/>
      <c r="AM31" s="12">
        <v>0</v>
      </c>
      <c r="AN31" s="12">
        <v>743.99530000000004</v>
      </c>
      <c r="AO31" s="12">
        <f t="shared" ref="AO31:AO37" si="72">AN31-AM31</f>
        <v>743.99530000000004</v>
      </c>
    </row>
    <row r="32" spans="1:41" x14ac:dyDescent="0.25">
      <c r="A32" s="8">
        <f t="shared" si="0"/>
        <v>27</v>
      </c>
      <c r="B32" s="2" t="s">
        <v>26</v>
      </c>
      <c r="C32" s="11">
        <v>-696</v>
      </c>
      <c r="D32" s="11">
        <v>0</v>
      </c>
      <c r="E32" s="12">
        <f t="shared" si="63"/>
        <v>696</v>
      </c>
      <c r="F32" s="2"/>
      <c r="G32" s="11">
        <v>-75.34</v>
      </c>
      <c r="H32" s="11">
        <v>0</v>
      </c>
      <c r="I32" s="12">
        <f t="shared" si="64"/>
        <v>75.34</v>
      </c>
      <c r="J32" s="2"/>
      <c r="K32" s="11">
        <v>0</v>
      </c>
      <c r="L32" s="11">
        <v>0</v>
      </c>
      <c r="M32" s="12">
        <f t="shared" si="65"/>
        <v>0</v>
      </c>
      <c r="N32" s="2"/>
      <c r="O32" s="11">
        <v>0</v>
      </c>
      <c r="P32" s="11">
        <v>0</v>
      </c>
      <c r="Q32" s="12">
        <f t="shared" si="66"/>
        <v>0</v>
      </c>
      <c r="R32" s="2"/>
      <c r="S32" s="11">
        <v>0</v>
      </c>
      <c r="T32" s="11">
        <v>0</v>
      </c>
      <c r="U32" s="12">
        <f t="shared" si="67"/>
        <v>0</v>
      </c>
      <c r="V32" s="2"/>
      <c r="W32" s="11">
        <v>102.69</v>
      </c>
      <c r="X32" s="11">
        <v>0</v>
      </c>
      <c r="Y32" s="12">
        <f t="shared" si="68"/>
        <v>-102.69</v>
      </c>
      <c r="Z32" s="2"/>
      <c r="AA32" s="12">
        <v>0</v>
      </c>
      <c r="AB32" s="12">
        <v>0</v>
      </c>
      <c r="AC32" s="12">
        <f t="shared" si="69"/>
        <v>0</v>
      </c>
      <c r="AD32" s="13"/>
      <c r="AE32" s="12">
        <v>0</v>
      </c>
      <c r="AF32" s="12">
        <v>0</v>
      </c>
      <c r="AG32" s="12">
        <f t="shared" si="70"/>
        <v>0</v>
      </c>
      <c r="AH32" s="14"/>
      <c r="AI32" s="12">
        <v>0</v>
      </c>
      <c r="AJ32" s="12">
        <v>0</v>
      </c>
      <c r="AK32" s="12">
        <f t="shared" si="71"/>
        <v>0</v>
      </c>
      <c r="AL32" s="14"/>
      <c r="AM32" s="12">
        <v>0</v>
      </c>
      <c r="AN32" s="12">
        <v>0</v>
      </c>
      <c r="AO32" s="12">
        <f t="shared" si="72"/>
        <v>0</v>
      </c>
    </row>
    <row r="33" spans="1:41" x14ac:dyDescent="0.25">
      <c r="A33" s="8">
        <f t="shared" si="0"/>
        <v>28</v>
      </c>
      <c r="B33" s="2" t="s">
        <v>27</v>
      </c>
      <c r="C33" s="11">
        <v>1551.9899999999998</v>
      </c>
      <c r="D33" s="11">
        <v>400</v>
      </c>
      <c r="E33" s="12">
        <f t="shared" si="63"/>
        <v>-1151.9899999999998</v>
      </c>
      <c r="F33" s="2"/>
      <c r="G33" s="11">
        <v>1214.54</v>
      </c>
      <c r="H33" s="11">
        <v>400</v>
      </c>
      <c r="I33" s="12">
        <f t="shared" si="64"/>
        <v>-814.54</v>
      </c>
      <c r="J33" s="2"/>
      <c r="K33" s="11">
        <v>1867.5800000000002</v>
      </c>
      <c r="L33" s="11">
        <v>400</v>
      </c>
      <c r="M33" s="12">
        <f t="shared" si="65"/>
        <v>-1467.5800000000002</v>
      </c>
      <c r="N33" s="2"/>
      <c r="O33" s="11">
        <v>0</v>
      </c>
      <c r="P33" s="11">
        <v>400</v>
      </c>
      <c r="Q33" s="12">
        <f t="shared" si="66"/>
        <v>400</v>
      </c>
      <c r="R33" s="2"/>
      <c r="S33" s="11">
        <v>-120.93</v>
      </c>
      <c r="T33" s="11">
        <v>200</v>
      </c>
      <c r="U33" s="12">
        <f t="shared" si="67"/>
        <v>320.93</v>
      </c>
      <c r="V33" s="2"/>
      <c r="W33" s="11">
        <v>419.90000000000009</v>
      </c>
      <c r="X33" s="11">
        <v>0</v>
      </c>
      <c r="Y33" s="12">
        <f t="shared" si="68"/>
        <v>-419.90000000000009</v>
      </c>
      <c r="Z33" s="2"/>
      <c r="AA33" s="12">
        <v>210</v>
      </c>
      <c r="AB33" s="12">
        <v>318.10410000000002</v>
      </c>
      <c r="AC33" s="12">
        <f t="shared" si="69"/>
        <v>108.10410000000002</v>
      </c>
      <c r="AD33" s="13"/>
      <c r="AE33" s="12">
        <v>532.02</v>
      </c>
      <c r="AF33" s="12">
        <v>321.6293</v>
      </c>
      <c r="AG33" s="12">
        <f t="shared" si="70"/>
        <v>-210.39069999999998</v>
      </c>
      <c r="AH33" s="14"/>
      <c r="AI33" s="12">
        <v>2094.6800000000003</v>
      </c>
      <c r="AJ33" s="12">
        <v>328.67959999999999</v>
      </c>
      <c r="AK33" s="12">
        <f t="shared" si="71"/>
        <v>-1766.0004000000004</v>
      </c>
      <c r="AL33" s="14"/>
      <c r="AM33" s="12">
        <v>0</v>
      </c>
      <c r="AN33" s="12">
        <v>336.7371</v>
      </c>
      <c r="AO33" s="12">
        <f t="shared" si="72"/>
        <v>336.7371</v>
      </c>
    </row>
    <row r="34" spans="1:41" x14ac:dyDescent="0.25">
      <c r="A34" s="8">
        <f t="shared" si="0"/>
        <v>29</v>
      </c>
      <c r="B34" s="2" t="s">
        <v>28</v>
      </c>
      <c r="C34" s="11">
        <v>855.85</v>
      </c>
      <c r="D34" s="11">
        <v>10004.310000000001</v>
      </c>
      <c r="E34" s="12">
        <f t="shared" si="63"/>
        <v>9148.4600000000009</v>
      </c>
      <c r="F34" s="2"/>
      <c r="G34" s="11">
        <v>2543.2399999999998</v>
      </c>
      <c r="H34" s="11">
        <v>10004.310000000001</v>
      </c>
      <c r="I34" s="12">
        <f t="shared" si="64"/>
        <v>7461.0700000000015</v>
      </c>
      <c r="J34" s="2"/>
      <c r="K34" s="11">
        <v>3376.69</v>
      </c>
      <c r="L34" s="11">
        <v>10004.310000000001</v>
      </c>
      <c r="M34" s="12">
        <f t="shared" si="65"/>
        <v>6627.6200000000008</v>
      </c>
      <c r="N34" s="2"/>
      <c r="O34" s="11">
        <v>181.5</v>
      </c>
      <c r="P34" s="11">
        <v>10004.310000000001</v>
      </c>
      <c r="Q34" s="12">
        <f t="shared" si="66"/>
        <v>9822.8100000000013</v>
      </c>
      <c r="R34" s="2"/>
      <c r="S34" s="11">
        <v>317.42</v>
      </c>
      <c r="T34" s="11">
        <v>10004.310000000001</v>
      </c>
      <c r="U34" s="12">
        <f t="shared" si="67"/>
        <v>9686.8900000000012</v>
      </c>
      <c r="V34" s="2"/>
      <c r="W34" s="11">
        <v>-15886.169999999998</v>
      </c>
      <c r="X34" s="11">
        <v>10004.310000000001</v>
      </c>
      <c r="Y34" s="12">
        <f t="shared" si="68"/>
        <v>25890.48</v>
      </c>
      <c r="Z34" s="2"/>
      <c r="AA34" s="12">
        <v>-54</v>
      </c>
      <c r="AB34" s="12">
        <v>6278.7601000000013</v>
      </c>
      <c r="AC34" s="12">
        <f t="shared" si="69"/>
        <v>6332.7601000000013</v>
      </c>
      <c r="AD34" s="13"/>
      <c r="AE34" s="12">
        <v>1978.2</v>
      </c>
      <c r="AF34" s="12">
        <v>6348.3401999999996</v>
      </c>
      <c r="AG34" s="12">
        <f t="shared" si="70"/>
        <v>4370.1401999999998</v>
      </c>
      <c r="AH34" s="14"/>
      <c r="AI34" s="12">
        <v>2198.5</v>
      </c>
      <c r="AJ34" s="12">
        <v>6487.4998999999998</v>
      </c>
      <c r="AK34" s="12">
        <f t="shared" si="71"/>
        <v>4288.9998999999998</v>
      </c>
      <c r="AL34" s="14"/>
      <c r="AM34" s="12">
        <v>2254.75</v>
      </c>
      <c r="AN34" s="12">
        <v>6646.5397999999996</v>
      </c>
      <c r="AO34" s="12">
        <f t="shared" si="72"/>
        <v>4391.7897999999996</v>
      </c>
    </row>
    <row r="35" spans="1:41" x14ac:dyDescent="0.25">
      <c r="A35" s="8">
        <f t="shared" si="0"/>
        <v>30</v>
      </c>
      <c r="B35" s="2" t="s">
        <v>29</v>
      </c>
      <c r="C35" s="11">
        <v>2347.46</v>
      </c>
      <c r="D35" s="11">
        <v>0</v>
      </c>
      <c r="E35" s="12">
        <f t="shared" si="63"/>
        <v>-2347.46</v>
      </c>
      <c r="F35" s="2"/>
      <c r="G35" s="11">
        <v>-46.67</v>
      </c>
      <c r="H35" s="11">
        <v>0</v>
      </c>
      <c r="I35" s="12">
        <f t="shared" si="64"/>
        <v>46.67</v>
      </c>
      <c r="J35" s="2"/>
      <c r="K35" s="11">
        <v>0</v>
      </c>
      <c r="L35" s="11">
        <v>0</v>
      </c>
      <c r="M35" s="12">
        <f t="shared" si="65"/>
        <v>0</v>
      </c>
      <c r="N35" s="2"/>
      <c r="O35" s="11">
        <v>0</v>
      </c>
      <c r="P35" s="11">
        <v>0</v>
      </c>
      <c r="Q35" s="12">
        <f t="shared" si="66"/>
        <v>0</v>
      </c>
      <c r="R35" s="2"/>
      <c r="S35" s="11">
        <v>-388.91</v>
      </c>
      <c r="T35" s="11">
        <v>0</v>
      </c>
      <c r="U35" s="12">
        <f t="shared" si="67"/>
        <v>388.91</v>
      </c>
      <c r="V35" s="2"/>
      <c r="W35" s="11">
        <v>690.96</v>
      </c>
      <c r="X35" s="11">
        <v>0</v>
      </c>
      <c r="Y35" s="12">
        <f t="shared" si="68"/>
        <v>-690.96</v>
      </c>
      <c r="Z35" s="2"/>
      <c r="AA35" s="12">
        <v>0</v>
      </c>
      <c r="AB35" s="12">
        <v>0</v>
      </c>
      <c r="AC35" s="12">
        <f t="shared" si="69"/>
        <v>0</v>
      </c>
      <c r="AD35" s="13"/>
      <c r="AE35" s="12">
        <v>0</v>
      </c>
      <c r="AF35" s="12">
        <v>0</v>
      </c>
      <c r="AG35" s="12">
        <f t="shared" si="70"/>
        <v>0</v>
      </c>
      <c r="AH35" s="14"/>
      <c r="AI35" s="12">
        <v>0</v>
      </c>
      <c r="AJ35" s="12">
        <v>0</v>
      </c>
      <c r="AK35" s="12">
        <f t="shared" si="71"/>
        <v>0</v>
      </c>
      <c r="AL35" s="14"/>
      <c r="AM35" s="12">
        <v>0</v>
      </c>
      <c r="AN35" s="12">
        <v>0</v>
      </c>
      <c r="AO35" s="12">
        <f t="shared" si="72"/>
        <v>0</v>
      </c>
    </row>
    <row r="36" spans="1:41" x14ac:dyDescent="0.25">
      <c r="A36" s="8">
        <f t="shared" si="0"/>
        <v>31</v>
      </c>
      <c r="B36" s="2" t="s">
        <v>30</v>
      </c>
      <c r="C36" s="11">
        <v>12303.45</v>
      </c>
      <c r="D36" s="11">
        <v>13274.647380952383</v>
      </c>
      <c r="E36" s="12">
        <f t="shared" si="63"/>
        <v>971.19738095238245</v>
      </c>
      <c r="F36" s="2"/>
      <c r="G36" s="11">
        <v>14793.11</v>
      </c>
      <c r="H36" s="11">
        <v>13274.647380952383</v>
      </c>
      <c r="I36" s="12">
        <f t="shared" si="64"/>
        <v>-1518.4626190476174</v>
      </c>
      <c r="J36" s="2"/>
      <c r="K36" s="11">
        <v>32120.67</v>
      </c>
      <c r="L36" s="11">
        <v>13274.647380952383</v>
      </c>
      <c r="M36" s="12">
        <f t="shared" si="65"/>
        <v>-18846.022619047617</v>
      </c>
      <c r="N36" s="2"/>
      <c r="O36" s="11">
        <v>0</v>
      </c>
      <c r="P36" s="11">
        <v>13274.647380952383</v>
      </c>
      <c r="Q36" s="12">
        <f t="shared" si="66"/>
        <v>13274.647380952383</v>
      </c>
      <c r="R36" s="2"/>
      <c r="S36" s="11">
        <v>2410.48</v>
      </c>
      <c r="T36" s="11">
        <v>5375</v>
      </c>
      <c r="U36" s="12">
        <f t="shared" si="67"/>
        <v>2964.52</v>
      </c>
      <c r="V36" s="2"/>
      <c r="W36" s="11">
        <v>-15557.69</v>
      </c>
      <c r="X36" s="11">
        <v>0</v>
      </c>
      <c r="Y36" s="12">
        <f t="shared" si="68"/>
        <v>15557.69</v>
      </c>
      <c r="Z36" s="2"/>
      <c r="AA36" s="12">
        <v>-1820</v>
      </c>
      <c r="AB36" s="12">
        <v>7018.8714999999993</v>
      </c>
      <c r="AC36" s="12">
        <f t="shared" si="69"/>
        <v>8838.8714999999993</v>
      </c>
      <c r="AD36" s="13"/>
      <c r="AE36" s="12">
        <v>280</v>
      </c>
      <c r="AF36" s="12">
        <v>7096.6532000000007</v>
      </c>
      <c r="AG36" s="12">
        <f t="shared" si="70"/>
        <v>6816.6532000000007</v>
      </c>
      <c r="AH36" s="14"/>
      <c r="AI36" s="12">
        <v>140</v>
      </c>
      <c r="AJ36" s="12">
        <v>7252.2166999999999</v>
      </c>
      <c r="AK36" s="12">
        <f t="shared" si="71"/>
        <v>7112.2166999999999</v>
      </c>
      <c r="AL36" s="14"/>
      <c r="AM36" s="12">
        <v>3885</v>
      </c>
      <c r="AN36" s="12">
        <v>7430.0033000000003</v>
      </c>
      <c r="AO36" s="12">
        <f t="shared" si="72"/>
        <v>3545.0033000000003</v>
      </c>
    </row>
    <row r="37" spans="1:41" x14ac:dyDescent="0.25">
      <c r="A37" s="8">
        <f t="shared" si="0"/>
        <v>32</v>
      </c>
      <c r="B37" s="2" t="s">
        <v>31</v>
      </c>
      <c r="C37" s="15">
        <f>SUM(C30:C36)</f>
        <v>16362.75</v>
      </c>
      <c r="D37" s="15">
        <f t="shared" ref="D37" si="73">SUM(D30:D36)</f>
        <v>23678.957380952386</v>
      </c>
      <c r="E37" s="15">
        <f t="shared" si="63"/>
        <v>7316.2073809523863</v>
      </c>
      <c r="F37" s="2"/>
      <c r="G37" s="15">
        <f>SUM(G30:G36)</f>
        <v>18428.88</v>
      </c>
      <c r="H37" s="15">
        <f t="shared" ref="H37" si="74">SUM(H30:H36)</f>
        <v>23678.957380952386</v>
      </c>
      <c r="I37" s="15">
        <f t="shared" si="64"/>
        <v>5250.0773809523853</v>
      </c>
      <c r="J37" s="2"/>
      <c r="K37" s="15">
        <f>SUM(K30:K36)</f>
        <v>37364.94</v>
      </c>
      <c r="L37" s="15">
        <f t="shared" ref="L37" si="75">SUM(L30:L36)</f>
        <v>23678.957380952386</v>
      </c>
      <c r="M37" s="15">
        <f t="shared" si="65"/>
        <v>-13685.982619047616</v>
      </c>
      <c r="N37" s="2"/>
      <c r="O37" s="15">
        <f>SUM(O30:O36)</f>
        <v>181.5</v>
      </c>
      <c r="P37" s="15">
        <f t="shared" ref="P37" si="76">SUM(P30:P36)</f>
        <v>23678.957380952386</v>
      </c>
      <c r="Q37" s="15">
        <f t="shared" si="66"/>
        <v>23497.457380952386</v>
      </c>
      <c r="R37" s="2"/>
      <c r="S37" s="15">
        <f>SUM(S30:S36)</f>
        <v>2218.06</v>
      </c>
      <c r="T37" s="15">
        <f t="shared" ref="T37" si="77">SUM(T30:T36)</f>
        <v>15579.310000000001</v>
      </c>
      <c r="U37" s="15">
        <f t="shared" si="67"/>
        <v>13361.250000000002</v>
      </c>
      <c r="V37" s="2"/>
      <c r="W37" s="15">
        <f>SUM(W30:W36)</f>
        <v>-30230.309999999998</v>
      </c>
      <c r="X37" s="15">
        <f t="shared" ref="X37" si="78">SUM(X30:X36)</f>
        <v>10004.310000000001</v>
      </c>
      <c r="Y37" s="15">
        <f t="shared" si="68"/>
        <v>40234.619999999995</v>
      </c>
      <c r="Z37" s="2"/>
      <c r="AA37" s="15">
        <f>SUM(AA30:AA36)</f>
        <v>-1664</v>
      </c>
      <c r="AB37" s="15">
        <f t="shared" ref="AB37" si="79">SUM(AB30:AB36)</f>
        <v>14318.5627</v>
      </c>
      <c r="AC37" s="15">
        <f t="shared" si="69"/>
        <v>15982.5627</v>
      </c>
      <c r="AD37" s="13"/>
      <c r="AE37" s="15">
        <f t="shared" ref="AE37:AN37" si="80">SUM(AE30:AE36)</f>
        <v>2790.2200000000003</v>
      </c>
      <c r="AF37" s="15">
        <f t="shared" si="80"/>
        <v>14477.2384</v>
      </c>
      <c r="AG37" s="15">
        <f t="shared" si="70"/>
        <v>11687.018400000001</v>
      </c>
      <c r="AH37" s="14"/>
      <c r="AI37" s="15">
        <f t="shared" si="80"/>
        <v>4433.18</v>
      </c>
      <c r="AJ37" s="15">
        <f t="shared" si="80"/>
        <v>14794.589</v>
      </c>
      <c r="AK37" s="15">
        <f t="shared" si="71"/>
        <v>10361.409</v>
      </c>
      <c r="AL37" s="14"/>
      <c r="AM37" s="15">
        <f t="shared" si="80"/>
        <v>6139.75</v>
      </c>
      <c r="AN37" s="15">
        <f t="shared" si="80"/>
        <v>15157.2755</v>
      </c>
      <c r="AO37" s="15">
        <f t="shared" si="72"/>
        <v>9017.5254999999997</v>
      </c>
    </row>
    <row r="38" spans="1:41" x14ac:dyDescent="0.25">
      <c r="A38" s="8">
        <f t="shared" si="0"/>
        <v>33</v>
      </c>
      <c r="B38" s="2"/>
      <c r="C38" s="14"/>
      <c r="D38" s="14"/>
      <c r="E38" s="14"/>
      <c r="F38" s="10"/>
      <c r="G38" s="14"/>
      <c r="H38" s="14"/>
      <c r="I38" s="14"/>
      <c r="J38" s="10"/>
      <c r="K38" s="14"/>
      <c r="L38" s="14"/>
      <c r="M38" s="14"/>
      <c r="N38" s="10"/>
      <c r="O38" s="14"/>
      <c r="P38" s="14"/>
      <c r="Q38" s="14"/>
      <c r="R38" s="10"/>
      <c r="S38" s="14"/>
      <c r="T38" s="14"/>
      <c r="U38" s="14"/>
      <c r="V38" s="10"/>
      <c r="W38" s="14"/>
      <c r="X38" s="14"/>
      <c r="Y38" s="14"/>
      <c r="Z38" s="10"/>
      <c r="AA38" s="14"/>
      <c r="AB38" s="14"/>
      <c r="AC38" s="14"/>
      <c r="AD38" s="13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</row>
    <row r="39" spans="1:41" x14ac:dyDescent="0.25">
      <c r="A39" s="8">
        <f t="shared" si="0"/>
        <v>34</v>
      </c>
      <c r="B39" s="10"/>
      <c r="C39" s="12"/>
      <c r="D39" s="12"/>
      <c r="E39" s="12"/>
      <c r="F39" s="2"/>
      <c r="G39" s="12"/>
      <c r="H39" s="12"/>
      <c r="I39" s="12"/>
      <c r="J39" s="2"/>
      <c r="K39" s="12"/>
      <c r="L39" s="12"/>
      <c r="M39" s="12"/>
      <c r="N39" s="2"/>
      <c r="O39" s="12"/>
      <c r="P39" s="12"/>
      <c r="Q39" s="12"/>
      <c r="R39" s="2"/>
      <c r="S39" s="12"/>
      <c r="T39" s="12"/>
      <c r="U39" s="12"/>
      <c r="V39" s="2"/>
      <c r="W39" s="12"/>
      <c r="X39" s="12"/>
      <c r="Y39" s="12"/>
      <c r="Z39" s="2"/>
      <c r="AA39" s="12"/>
      <c r="AB39" s="12"/>
      <c r="AC39" s="12"/>
      <c r="AD39" s="13"/>
      <c r="AE39" s="12"/>
      <c r="AF39" s="12"/>
      <c r="AG39" s="12"/>
      <c r="AH39" s="14"/>
      <c r="AI39" s="12"/>
      <c r="AJ39" s="12"/>
      <c r="AK39" s="12"/>
      <c r="AL39" s="14"/>
      <c r="AM39" s="12"/>
      <c r="AN39" s="12"/>
      <c r="AO39" s="12"/>
    </row>
    <row r="40" spans="1:41" x14ac:dyDescent="0.25">
      <c r="A40" s="8">
        <f t="shared" si="0"/>
        <v>35</v>
      </c>
      <c r="B40" s="2" t="s">
        <v>32</v>
      </c>
      <c r="C40" s="15">
        <f>C28+C37</f>
        <v>230051.05</v>
      </c>
      <c r="D40" s="15">
        <f t="shared" ref="D40" si="81">D28+D37</f>
        <v>220200.68896095239</v>
      </c>
      <c r="E40" s="15">
        <f>D40-C40</f>
        <v>-9850.3610390475951</v>
      </c>
      <c r="F40" s="9"/>
      <c r="G40" s="15">
        <f>G28+G37</f>
        <v>227591.41999999998</v>
      </c>
      <c r="H40" s="15">
        <f t="shared" ref="H40" si="82">H28+H37</f>
        <v>220200.68896095239</v>
      </c>
      <c r="I40" s="15">
        <f>H40-G40</f>
        <v>-7390.7310390475905</v>
      </c>
      <c r="J40" s="9"/>
      <c r="K40" s="15">
        <f>K28+K37</f>
        <v>264522.13</v>
      </c>
      <c r="L40" s="15">
        <f t="shared" ref="L40" si="83">L28+L37</f>
        <v>220200.68896095239</v>
      </c>
      <c r="M40" s="15">
        <f>L40-K40</f>
        <v>-44321.441039047611</v>
      </c>
      <c r="N40" s="9"/>
      <c r="O40" s="15">
        <f>O28+O37</f>
        <v>207642.1</v>
      </c>
      <c r="P40" s="15">
        <f t="shared" ref="P40" si="84">P28+P37</f>
        <v>220200.68896095239</v>
      </c>
      <c r="Q40" s="15">
        <f>P40-O40</f>
        <v>12558.588960952387</v>
      </c>
      <c r="R40" s="9"/>
      <c r="S40" s="15">
        <f>S28+S37</f>
        <v>217003.71</v>
      </c>
      <c r="T40" s="15">
        <f t="shared" ref="T40" si="85">T28+T37</f>
        <v>212101.04158000002</v>
      </c>
      <c r="U40" s="15">
        <f>T40-S40</f>
        <v>-4902.6684199999727</v>
      </c>
      <c r="V40" s="9"/>
      <c r="W40" s="15">
        <f>W28+W37</f>
        <v>225539.76</v>
      </c>
      <c r="X40" s="15">
        <f t="shared" ref="X40" si="86">X28+X37</f>
        <v>206502.97908000002</v>
      </c>
      <c r="Y40" s="15">
        <f>X40-W40</f>
        <v>-19036.78091999999</v>
      </c>
      <c r="Z40" s="9"/>
      <c r="AA40" s="15">
        <f>AA28+AA37</f>
        <v>186723.09</v>
      </c>
      <c r="AB40" s="15">
        <f t="shared" ref="AB40" si="87">AB28+AB37</f>
        <v>200084.32190000001</v>
      </c>
      <c r="AC40" s="15">
        <f>AB40-AA40</f>
        <v>13361.231900000013</v>
      </c>
      <c r="AD40" s="13"/>
      <c r="AE40" s="15">
        <f t="shared" ref="AE40:AN40" si="88">AE28+AE37</f>
        <v>203833.65</v>
      </c>
      <c r="AF40" s="15">
        <f t="shared" si="88"/>
        <v>202301.61620000002</v>
      </c>
      <c r="AG40" s="15">
        <f>AF40-AE40</f>
        <v>-1532.0337999999756</v>
      </c>
      <c r="AH40" s="14"/>
      <c r="AI40" s="15">
        <f t="shared" si="88"/>
        <v>220691.15999999997</v>
      </c>
      <c r="AJ40" s="15">
        <f t="shared" si="88"/>
        <v>206736.20210000005</v>
      </c>
      <c r="AK40" s="15">
        <f>AJ40-AI40</f>
        <v>-13954.957899999921</v>
      </c>
      <c r="AL40" s="14"/>
      <c r="AM40" s="15">
        <f t="shared" si="88"/>
        <v>205805.57</v>
      </c>
      <c r="AN40" s="15">
        <f t="shared" si="88"/>
        <v>211804.30140000003</v>
      </c>
      <c r="AO40" s="15">
        <f>AN40-AM40</f>
        <v>5998.7314000000188</v>
      </c>
    </row>
    <row r="41" spans="1:41" x14ac:dyDescent="0.25">
      <c r="A41" s="8">
        <f t="shared" si="0"/>
        <v>36</v>
      </c>
      <c r="B41" s="9"/>
      <c r="C41" s="12"/>
      <c r="D41" s="12"/>
      <c r="E41" s="12"/>
      <c r="F41" s="9"/>
      <c r="G41" s="12"/>
      <c r="H41" s="12"/>
      <c r="I41" s="12"/>
      <c r="J41" s="9"/>
      <c r="K41" s="12"/>
      <c r="L41" s="12"/>
      <c r="M41" s="12"/>
      <c r="N41" s="9"/>
      <c r="O41" s="12"/>
      <c r="P41" s="12"/>
      <c r="Q41" s="12"/>
      <c r="R41" s="9"/>
      <c r="S41" s="12"/>
      <c r="T41" s="12"/>
      <c r="U41" s="12"/>
      <c r="V41" s="9"/>
      <c r="W41" s="12"/>
      <c r="X41" s="12"/>
      <c r="Y41" s="12"/>
      <c r="Z41" s="9"/>
      <c r="AA41" s="12"/>
      <c r="AB41" s="12"/>
      <c r="AC41" s="12"/>
      <c r="AD41" s="13"/>
      <c r="AE41" s="12"/>
      <c r="AF41" s="12"/>
      <c r="AG41" s="12"/>
      <c r="AH41" s="14"/>
      <c r="AI41" s="12"/>
      <c r="AJ41" s="12"/>
      <c r="AK41" s="12"/>
      <c r="AL41" s="14"/>
      <c r="AM41" s="12"/>
      <c r="AN41" s="12"/>
      <c r="AO41" s="12"/>
    </row>
    <row r="42" spans="1:41" x14ac:dyDescent="0.25">
      <c r="A42" s="8">
        <f t="shared" si="0"/>
        <v>37</v>
      </c>
      <c r="B42" s="9"/>
      <c r="C42" s="12"/>
      <c r="D42" s="12"/>
      <c r="E42" s="12"/>
      <c r="F42" s="2"/>
      <c r="G42" s="12"/>
      <c r="H42" s="12"/>
      <c r="I42" s="12"/>
      <c r="J42" s="2"/>
      <c r="K42" s="12"/>
      <c r="L42" s="12"/>
      <c r="M42" s="12"/>
      <c r="N42" s="2"/>
      <c r="O42" s="12"/>
      <c r="P42" s="12"/>
      <c r="Q42" s="12"/>
      <c r="R42" s="2"/>
      <c r="S42" s="12"/>
      <c r="T42" s="12"/>
      <c r="U42" s="12"/>
      <c r="V42" s="2"/>
      <c r="W42" s="12"/>
      <c r="X42" s="12"/>
      <c r="Y42" s="12"/>
      <c r="Z42" s="2"/>
      <c r="AA42" s="12"/>
      <c r="AB42" s="12"/>
      <c r="AC42" s="12"/>
      <c r="AD42" s="13"/>
      <c r="AE42" s="12"/>
      <c r="AF42" s="12"/>
      <c r="AG42" s="12"/>
      <c r="AH42" s="14"/>
      <c r="AI42" s="12"/>
      <c r="AJ42" s="12"/>
      <c r="AK42" s="12"/>
      <c r="AL42" s="14"/>
      <c r="AM42" s="12"/>
      <c r="AN42" s="12"/>
      <c r="AO42" s="12"/>
    </row>
    <row r="43" spans="1:41" x14ac:dyDescent="0.25">
      <c r="A43" s="8">
        <f t="shared" si="0"/>
        <v>38</v>
      </c>
      <c r="B43" s="2" t="s">
        <v>33</v>
      </c>
      <c r="C43" s="11">
        <v>40040</v>
      </c>
      <c r="D43" s="11">
        <v>25856</v>
      </c>
      <c r="E43" s="12">
        <f>D43-C43</f>
        <v>-14184</v>
      </c>
      <c r="F43" s="9"/>
      <c r="G43" s="11">
        <v>40040</v>
      </c>
      <c r="H43" s="11">
        <v>25789</v>
      </c>
      <c r="I43" s="12">
        <f>H43-G43</f>
        <v>-14251</v>
      </c>
      <c r="J43" s="9"/>
      <c r="K43" s="11">
        <v>40040</v>
      </c>
      <c r="L43" s="11">
        <v>25293</v>
      </c>
      <c r="M43" s="12">
        <f>L43-K43</f>
        <v>-14747</v>
      </c>
      <c r="N43" s="9"/>
      <c r="O43" s="11">
        <v>36318</v>
      </c>
      <c r="P43" s="11">
        <v>23716</v>
      </c>
      <c r="Q43" s="12">
        <f>P43-O43</f>
        <v>-12602</v>
      </c>
      <c r="R43" s="9"/>
      <c r="S43" s="11">
        <v>36318</v>
      </c>
      <c r="T43" s="11">
        <v>23291</v>
      </c>
      <c r="U43" s="12">
        <f>T43-S43</f>
        <v>-13027</v>
      </c>
      <c r="V43" s="9"/>
      <c r="W43" s="11">
        <v>34217.31</v>
      </c>
      <c r="X43" s="11">
        <v>23008</v>
      </c>
      <c r="Y43" s="12">
        <f>X43-W43</f>
        <v>-11209.309999999998</v>
      </c>
      <c r="Z43" s="9"/>
      <c r="AA43" s="12">
        <v>46778</v>
      </c>
      <c r="AB43" s="12">
        <v>29219</v>
      </c>
      <c r="AC43" s="12">
        <f>AB43-AA43</f>
        <v>-17559</v>
      </c>
      <c r="AD43" s="13"/>
      <c r="AE43" s="12">
        <v>46778</v>
      </c>
      <c r="AF43" s="12">
        <v>28877</v>
      </c>
      <c r="AG43" s="12">
        <f>AF43-AE43</f>
        <v>-17901</v>
      </c>
      <c r="AH43" s="14"/>
      <c r="AI43" s="12">
        <v>46778</v>
      </c>
      <c r="AJ43" s="12">
        <v>28754</v>
      </c>
      <c r="AK43" s="12">
        <f>AJ43-AI43</f>
        <v>-18024</v>
      </c>
      <c r="AL43" s="14"/>
      <c r="AM43" s="12">
        <v>43835</v>
      </c>
      <c r="AN43" s="12">
        <v>29605</v>
      </c>
      <c r="AO43" s="12">
        <f>AN43-AM43</f>
        <v>-14230</v>
      </c>
    </row>
    <row r="44" spans="1:41" x14ac:dyDescent="0.25">
      <c r="A44" s="8">
        <f t="shared" si="0"/>
        <v>39</v>
      </c>
      <c r="B44" s="9"/>
      <c r="C44" s="12"/>
      <c r="D44" s="12"/>
      <c r="E44" s="12"/>
      <c r="F44" s="2"/>
      <c r="G44" s="12"/>
      <c r="H44" s="12"/>
      <c r="I44" s="12"/>
      <c r="J44" s="2"/>
      <c r="K44" s="12"/>
      <c r="L44" s="12"/>
      <c r="M44" s="12"/>
      <c r="N44" s="2"/>
      <c r="O44" s="12"/>
      <c r="P44" s="12"/>
      <c r="Q44" s="12"/>
      <c r="R44" s="2"/>
      <c r="S44" s="12"/>
      <c r="T44" s="12"/>
      <c r="U44" s="12"/>
      <c r="V44" s="2"/>
      <c r="W44" s="12"/>
      <c r="X44" s="12"/>
      <c r="Y44" s="12"/>
      <c r="Z44" s="2"/>
      <c r="AA44" s="12"/>
      <c r="AB44" s="12"/>
      <c r="AC44" s="12"/>
      <c r="AD44" s="13"/>
      <c r="AE44" s="12"/>
      <c r="AF44" s="12"/>
      <c r="AG44" s="12"/>
      <c r="AH44" s="14"/>
      <c r="AI44" s="12"/>
      <c r="AJ44" s="12"/>
      <c r="AK44" s="12"/>
      <c r="AL44" s="14"/>
      <c r="AM44" s="12"/>
      <c r="AN44" s="12"/>
      <c r="AO44" s="12"/>
    </row>
    <row r="45" spans="1:41" x14ac:dyDescent="0.25">
      <c r="A45" s="8">
        <f t="shared" si="0"/>
        <v>40</v>
      </c>
      <c r="B45" s="2"/>
      <c r="C45" s="12"/>
      <c r="D45" s="12"/>
      <c r="E45" s="12"/>
      <c r="F45" s="1"/>
      <c r="G45" s="12"/>
      <c r="H45" s="12"/>
      <c r="I45" s="12"/>
      <c r="J45" s="1"/>
      <c r="K45" s="12"/>
      <c r="L45" s="12"/>
      <c r="M45" s="12"/>
      <c r="N45" s="1"/>
      <c r="O45" s="12"/>
      <c r="P45" s="12"/>
      <c r="Q45" s="12"/>
      <c r="R45" s="1"/>
      <c r="S45" s="12"/>
      <c r="T45" s="12"/>
      <c r="U45" s="12"/>
      <c r="V45" s="1"/>
      <c r="W45" s="12"/>
      <c r="X45" s="12"/>
      <c r="Y45" s="12"/>
      <c r="Z45" s="1"/>
      <c r="AA45" s="12"/>
      <c r="AB45" s="12"/>
      <c r="AC45" s="12"/>
      <c r="AD45" s="13"/>
      <c r="AE45" s="12"/>
      <c r="AF45" s="12"/>
      <c r="AG45" s="12"/>
      <c r="AH45" s="14"/>
      <c r="AI45" s="12"/>
      <c r="AJ45" s="12"/>
      <c r="AK45" s="12"/>
      <c r="AL45" s="14"/>
      <c r="AM45" s="12"/>
      <c r="AN45" s="12"/>
      <c r="AO45" s="12"/>
    </row>
    <row r="46" spans="1:41" x14ac:dyDescent="0.25">
      <c r="A46" s="8">
        <f t="shared" si="0"/>
        <v>41</v>
      </c>
      <c r="B46" s="1" t="s">
        <v>34</v>
      </c>
      <c r="C46" s="16">
        <f>C40+C43</f>
        <v>270091.05</v>
      </c>
      <c r="D46" s="16">
        <f t="shared" ref="D46" si="89">D40+D43</f>
        <v>246056.68896095239</v>
      </c>
      <c r="E46" s="16">
        <f>D46-C46</f>
        <v>-24034.361039047595</v>
      </c>
      <c r="F46" s="2"/>
      <c r="G46" s="16">
        <f>G40+G43</f>
        <v>267631.42</v>
      </c>
      <c r="H46" s="16">
        <f t="shared" ref="H46" si="90">H40+H43</f>
        <v>245989.68896095239</v>
      </c>
      <c r="I46" s="16">
        <f>H46-G46</f>
        <v>-21641.73103904759</v>
      </c>
      <c r="J46" s="2"/>
      <c r="K46" s="16">
        <f>K40+K43</f>
        <v>304562.13</v>
      </c>
      <c r="L46" s="16">
        <f t="shared" ref="L46" si="91">L40+L43</f>
        <v>245493.68896095239</v>
      </c>
      <c r="M46" s="16">
        <f>L46-K46</f>
        <v>-59068.441039047611</v>
      </c>
      <c r="N46" s="2"/>
      <c r="O46" s="16">
        <f>O40+O43</f>
        <v>243960.1</v>
      </c>
      <c r="P46" s="16">
        <f t="shared" ref="P46" si="92">P40+P43</f>
        <v>243916.68896095239</v>
      </c>
      <c r="Q46" s="16">
        <f>P46-O46</f>
        <v>-43.411039047612576</v>
      </c>
      <c r="R46" s="2"/>
      <c r="S46" s="16">
        <f>S40+S43</f>
        <v>253321.71</v>
      </c>
      <c r="T46" s="16">
        <f t="shared" ref="T46" si="93">T40+T43</f>
        <v>235392.04158000002</v>
      </c>
      <c r="U46" s="16">
        <f>T46-S46</f>
        <v>-17929.668419999973</v>
      </c>
      <c r="V46" s="2"/>
      <c r="W46" s="16">
        <f>W40+W43</f>
        <v>259757.07</v>
      </c>
      <c r="X46" s="16">
        <f t="shared" ref="X46" si="94">X40+X43</f>
        <v>229510.97908000002</v>
      </c>
      <c r="Y46" s="16">
        <f>X46-W46</f>
        <v>-30246.090919999988</v>
      </c>
      <c r="Z46" s="2"/>
      <c r="AA46" s="16">
        <f>AA40+AA43</f>
        <v>233501.09</v>
      </c>
      <c r="AB46" s="16">
        <f t="shared" ref="AB46" si="95">AB40+AB43</f>
        <v>229303.32190000001</v>
      </c>
      <c r="AC46" s="16">
        <f>AB46-AA46</f>
        <v>-4197.7680999999866</v>
      </c>
      <c r="AD46" s="17"/>
      <c r="AE46" s="16">
        <f t="shared" ref="AE46:AN46" si="96">AE40+AE43</f>
        <v>250611.65</v>
      </c>
      <c r="AF46" s="16">
        <f t="shared" si="96"/>
        <v>231178.61620000002</v>
      </c>
      <c r="AG46" s="16">
        <f>AF46-AE46</f>
        <v>-19433.033799999976</v>
      </c>
      <c r="AH46" s="18"/>
      <c r="AI46" s="16">
        <f t="shared" si="96"/>
        <v>267469.15999999997</v>
      </c>
      <c r="AJ46" s="16">
        <f t="shared" si="96"/>
        <v>235490.20210000005</v>
      </c>
      <c r="AK46" s="16">
        <f>AJ46-AI46</f>
        <v>-31978.957899999921</v>
      </c>
      <c r="AL46" s="18"/>
      <c r="AM46" s="16">
        <f t="shared" si="96"/>
        <v>249640.57</v>
      </c>
      <c r="AN46" s="16">
        <f t="shared" si="96"/>
        <v>241409.30140000003</v>
      </c>
      <c r="AO46" s="16">
        <f>AN46-AM46</f>
        <v>-8231.2685999999812</v>
      </c>
    </row>
    <row r="47" spans="1:41" x14ac:dyDescent="0.25">
      <c r="A47" s="8">
        <f t="shared" si="0"/>
        <v>42</v>
      </c>
      <c r="B47" s="2"/>
      <c r="C47" s="12"/>
      <c r="D47" s="12"/>
      <c r="E47" s="12"/>
      <c r="F47" s="2"/>
      <c r="G47" s="12"/>
      <c r="H47" s="12"/>
      <c r="I47" s="12"/>
      <c r="J47" s="2"/>
      <c r="K47" s="12"/>
      <c r="L47" s="12"/>
      <c r="M47" s="12"/>
      <c r="N47" s="2"/>
      <c r="O47" s="12"/>
      <c r="P47" s="12"/>
      <c r="Q47" s="12"/>
      <c r="R47" s="2"/>
      <c r="S47" s="12"/>
      <c r="T47" s="12"/>
      <c r="U47" s="12"/>
      <c r="V47" s="2"/>
      <c r="W47" s="12"/>
      <c r="X47" s="12"/>
      <c r="Y47" s="12"/>
      <c r="Z47" s="2"/>
      <c r="AA47" s="12"/>
      <c r="AB47" s="12"/>
      <c r="AC47" s="12"/>
      <c r="AD47" s="13"/>
      <c r="AE47" s="12"/>
      <c r="AF47" s="12"/>
      <c r="AG47" s="12"/>
      <c r="AH47" s="14"/>
      <c r="AI47" s="12"/>
      <c r="AJ47" s="12"/>
      <c r="AK47" s="12"/>
      <c r="AL47" s="14"/>
      <c r="AM47" s="12"/>
      <c r="AN47" s="12"/>
      <c r="AO47" s="12"/>
    </row>
    <row r="48" spans="1:41" x14ac:dyDescent="0.25">
      <c r="A48" s="8">
        <f t="shared" si="0"/>
        <v>43</v>
      </c>
      <c r="B48" s="2" t="s">
        <v>35</v>
      </c>
      <c r="C48" s="11">
        <v>0</v>
      </c>
      <c r="D48" s="11">
        <v>12418.431868488982</v>
      </c>
      <c r="E48" s="12">
        <f t="shared" ref="E48:E51" si="97">D48-C48</f>
        <v>12418.431868488982</v>
      </c>
      <c r="F48" s="2"/>
      <c r="G48" s="11">
        <v>0</v>
      </c>
      <c r="H48" s="11">
        <v>12390.970145521658</v>
      </c>
      <c r="I48" s="12">
        <f t="shared" ref="I48:I51" si="98">H48-G48</f>
        <v>12390.970145521658</v>
      </c>
      <c r="J48" s="2"/>
      <c r="K48" s="11">
        <v>0</v>
      </c>
      <c r="L48" s="11">
        <v>12363.371113939495</v>
      </c>
      <c r="M48" s="12">
        <f t="shared" ref="M48:M51" si="99">L48-K48</f>
        <v>12363.371113939495</v>
      </c>
      <c r="N48" s="2"/>
      <c r="O48" s="11">
        <v>0</v>
      </c>
      <c r="P48" s="11">
        <v>12335.634087199422</v>
      </c>
      <c r="Q48" s="12">
        <f t="shared" ref="Q48:Q51" si="100">P48-O48</f>
        <v>12335.634087199422</v>
      </c>
      <c r="R48" s="2"/>
      <c r="S48" s="11">
        <v>0</v>
      </c>
      <c r="T48" s="11">
        <v>12307.758375325648</v>
      </c>
      <c r="U48" s="12">
        <f t="shared" ref="U48:U51" si="101">T48-S48</f>
        <v>12307.758375325648</v>
      </c>
      <c r="V48" s="2"/>
      <c r="W48" s="11">
        <v>0</v>
      </c>
      <c r="X48" s="11">
        <v>12279.743284892505</v>
      </c>
      <c r="Y48" s="12">
        <f t="shared" ref="Y48:Y51" si="102">X48-W48</f>
        <v>12279.743284892505</v>
      </c>
      <c r="Z48" s="2"/>
      <c r="AA48" s="12">
        <v>17271.72</v>
      </c>
      <c r="AB48" s="12">
        <v>16159.435299999999</v>
      </c>
      <c r="AC48" s="12">
        <f t="shared" ref="AC48:AC51" si="103">AB48-AA48</f>
        <v>-1112.284700000002</v>
      </c>
      <c r="AD48" s="13"/>
      <c r="AE48" s="12">
        <v>15112.22</v>
      </c>
      <c r="AF48" s="12">
        <v>16127.024299999999</v>
      </c>
      <c r="AG48" s="12">
        <f t="shared" ref="AG48:AG51" si="104">AF48-AE48</f>
        <v>1014.8042999999998</v>
      </c>
      <c r="AH48" s="14"/>
      <c r="AI48" s="12">
        <v>16731.39</v>
      </c>
      <c r="AJ48" s="12">
        <v>16094.431799999998</v>
      </c>
      <c r="AK48" s="12">
        <f t="shared" ref="AK48:AK51" si="105">AJ48-AI48</f>
        <v>-636.95820000000094</v>
      </c>
      <c r="AL48" s="14"/>
      <c r="AM48" s="12">
        <v>16191.67</v>
      </c>
      <c r="AN48" s="12">
        <v>16061.657899999998</v>
      </c>
      <c r="AO48" s="12">
        <f t="shared" ref="AO48:AO51" si="106">AN48-AM48</f>
        <v>-130.01210000000174</v>
      </c>
    </row>
    <row r="49" spans="1:41" x14ac:dyDescent="0.25">
      <c r="A49" s="8">
        <f t="shared" si="0"/>
        <v>44</v>
      </c>
      <c r="B49" s="2" t="s">
        <v>36</v>
      </c>
      <c r="C49" s="11">
        <v>20623.830000000002</v>
      </c>
      <c r="D49" s="11">
        <v>28258.67</v>
      </c>
      <c r="E49" s="12">
        <f t="shared" si="97"/>
        <v>7634.8399999999965</v>
      </c>
      <c r="F49" s="2"/>
      <c r="G49" s="11">
        <v>19182.98</v>
      </c>
      <c r="H49" s="11">
        <v>28584.67</v>
      </c>
      <c r="I49" s="12">
        <f t="shared" si="98"/>
        <v>9401.6899999999987</v>
      </c>
      <c r="J49" s="2"/>
      <c r="K49" s="11">
        <v>19150.18</v>
      </c>
      <c r="L49" s="11">
        <v>28912.03</v>
      </c>
      <c r="M49" s="12">
        <f t="shared" si="99"/>
        <v>9761.8499999999985</v>
      </c>
      <c r="N49" s="2"/>
      <c r="O49" s="11">
        <v>19150.099999999999</v>
      </c>
      <c r="P49" s="11">
        <v>29238.03</v>
      </c>
      <c r="Q49" s="12">
        <f t="shared" si="100"/>
        <v>10087.93</v>
      </c>
      <c r="R49" s="2"/>
      <c r="S49" s="11">
        <v>19150.150000000001</v>
      </c>
      <c r="T49" s="11">
        <v>29563.03</v>
      </c>
      <c r="U49" s="12">
        <f t="shared" si="101"/>
        <v>10412.879999999997</v>
      </c>
      <c r="V49" s="2"/>
      <c r="W49" s="11">
        <v>19358.73</v>
      </c>
      <c r="X49" s="11">
        <v>29838.03</v>
      </c>
      <c r="Y49" s="12">
        <f t="shared" si="102"/>
        <v>10479.299999999999</v>
      </c>
      <c r="Z49" s="2"/>
      <c r="AA49" s="12">
        <v>19358.689999999999</v>
      </c>
      <c r="AB49" s="12">
        <v>26645.1103</v>
      </c>
      <c r="AC49" s="12">
        <f t="shared" si="103"/>
        <v>7286.4203000000016</v>
      </c>
      <c r="AD49" s="13"/>
      <c r="AE49" s="12">
        <v>19358.849999999999</v>
      </c>
      <c r="AF49" s="12">
        <v>26679.484799999998</v>
      </c>
      <c r="AG49" s="12">
        <f t="shared" si="104"/>
        <v>7320.6347999999998</v>
      </c>
      <c r="AH49" s="14"/>
      <c r="AI49" s="12">
        <v>19358.78</v>
      </c>
      <c r="AJ49" s="12">
        <v>26713.859899999999</v>
      </c>
      <c r="AK49" s="12">
        <f t="shared" si="105"/>
        <v>7355.0799000000006</v>
      </c>
      <c r="AL49" s="14"/>
      <c r="AM49" s="12">
        <v>19358.830000000002</v>
      </c>
      <c r="AN49" s="12">
        <v>26749.625</v>
      </c>
      <c r="AO49" s="12">
        <f t="shared" si="106"/>
        <v>7390.7949999999983</v>
      </c>
    </row>
    <row r="50" spans="1:41" x14ac:dyDescent="0.25">
      <c r="A50" s="8">
        <f t="shared" si="0"/>
        <v>45</v>
      </c>
      <c r="B50" s="2" t="s">
        <v>37</v>
      </c>
      <c r="C50" s="11">
        <v>-3046.67</v>
      </c>
      <c r="D50" s="11">
        <v>-3046.67</v>
      </c>
      <c r="E50" s="12">
        <f t="shared" si="97"/>
        <v>0</v>
      </c>
      <c r="F50" s="2"/>
      <c r="G50" s="11">
        <v>-3046.67</v>
      </c>
      <c r="H50" s="11">
        <v>-3046.67</v>
      </c>
      <c r="I50" s="12">
        <f t="shared" si="98"/>
        <v>0</v>
      </c>
      <c r="J50" s="2"/>
      <c r="K50" s="11">
        <v>-3049.03</v>
      </c>
      <c r="L50" s="11">
        <v>-3049.03</v>
      </c>
      <c r="M50" s="12">
        <f t="shared" si="99"/>
        <v>0</v>
      </c>
      <c r="N50" s="2"/>
      <c r="O50" s="11">
        <v>-3049.03</v>
      </c>
      <c r="P50" s="11">
        <v>-3049.03</v>
      </c>
      <c r="Q50" s="12">
        <f t="shared" si="100"/>
        <v>0</v>
      </c>
      <c r="R50" s="2"/>
      <c r="S50" s="11">
        <v>-3049.03</v>
      </c>
      <c r="T50" s="11">
        <v>-3049.03</v>
      </c>
      <c r="U50" s="12">
        <f t="shared" si="101"/>
        <v>0</v>
      </c>
      <c r="V50" s="2"/>
      <c r="W50" s="11">
        <v>-3049.03</v>
      </c>
      <c r="X50" s="11">
        <v>-3049.03</v>
      </c>
      <c r="Y50" s="12">
        <f t="shared" si="102"/>
        <v>0</v>
      </c>
      <c r="Z50" s="2"/>
      <c r="AA50" s="12">
        <v>-3049.03</v>
      </c>
      <c r="AB50" s="12">
        <v>-3049.03</v>
      </c>
      <c r="AC50" s="12">
        <f t="shared" si="103"/>
        <v>0</v>
      </c>
      <c r="AD50" s="13"/>
      <c r="AE50" s="12">
        <v>-3049.03</v>
      </c>
      <c r="AF50" s="12">
        <v>-3049.03</v>
      </c>
      <c r="AG50" s="12">
        <f t="shared" si="104"/>
        <v>0</v>
      </c>
      <c r="AH50" s="14"/>
      <c r="AI50" s="12">
        <v>-3049.03</v>
      </c>
      <c r="AJ50" s="12">
        <v>-3049.03</v>
      </c>
      <c r="AK50" s="12">
        <f t="shared" si="105"/>
        <v>0</v>
      </c>
      <c r="AL50" s="14"/>
      <c r="AM50" s="12">
        <v>-3050.42</v>
      </c>
      <c r="AN50" s="12">
        <v>-3050.42</v>
      </c>
      <c r="AO50" s="12">
        <f t="shared" si="106"/>
        <v>0</v>
      </c>
    </row>
    <row r="51" spans="1:41" x14ac:dyDescent="0.25">
      <c r="A51" s="8">
        <f t="shared" si="0"/>
        <v>46</v>
      </c>
      <c r="B51" s="2" t="s">
        <v>38</v>
      </c>
      <c r="C51" s="11">
        <v>0</v>
      </c>
      <c r="D51" s="11">
        <v>0</v>
      </c>
      <c r="E51" s="12">
        <f t="shared" si="97"/>
        <v>0</v>
      </c>
      <c r="F51" s="2"/>
      <c r="G51" s="11">
        <v>0</v>
      </c>
      <c r="H51" s="11">
        <v>0</v>
      </c>
      <c r="I51" s="12">
        <f t="shared" si="98"/>
        <v>0</v>
      </c>
      <c r="J51" s="2"/>
      <c r="K51" s="11">
        <v>0</v>
      </c>
      <c r="L51" s="11">
        <v>0</v>
      </c>
      <c r="M51" s="12">
        <f t="shared" si="99"/>
        <v>0</v>
      </c>
      <c r="N51" s="2"/>
      <c r="O51" s="11">
        <v>0</v>
      </c>
      <c r="P51" s="11">
        <v>0</v>
      </c>
      <c r="Q51" s="12">
        <f t="shared" si="100"/>
        <v>0</v>
      </c>
      <c r="R51" s="2"/>
      <c r="S51" s="11">
        <v>0</v>
      </c>
      <c r="T51" s="11">
        <v>0</v>
      </c>
      <c r="U51" s="12">
        <f t="shared" si="101"/>
        <v>0</v>
      </c>
      <c r="V51" s="2"/>
      <c r="W51" s="11">
        <v>0</v>
      </c>
      <c r="X51" s="11">
        <v>0</v>
      </c>
      <c r="Y51" s="12">
        <f t="shared" si="102"/>
        <v>0</v>
      </c>
      <c r="Z51" s="2"/>
      <c r="AA51" s="12">
        <v>0</v>
      </c>
      <c r="AB51" s="12">
        <v>0</v>
      </c>
      <c r="AC51" s="12">
        <f t="shared" si="103"/>
        <v>0</v>
      </c>
      <c r="AD51" s="13"/>
      <c r="AE51" s="12">
        <v>0</v>
      </c>
      <c r="AF51" s="12">
        <v>0</v>
      </c>
      <c r="AG51" s="12">
        <f t="shared" si="104"/>
        <v>0</v>
      </c>
      <c r="AH51" s="14"/>
      <c r="AI51" s="12">
        <v>0</v>
      </c>
      <c r="AJ51" s="12">
        <v>0</v>
      </c>
      <c r="AK51" s="12">
        <f t="shared" si="105"/>
        <v>0</v>
      </c>
      <c r="AL51" s="14"/>
      <c r="AM51" s="12">
        <v>0</v>
      </c>
      <c r="AN51" s="12">
        <v>0</v>
      </c>
      <c r="AO51" s="12">
        <f t="shared" si="106"/>
        <v>0</v>
      </c>
    </row>
    <row r="52" spans="1:41" x14ac:dyDescent="0.25">
      <c r="A52" s="8">
        <f t="shared" si="0"/>
        <v>47</v>
      </c>
      <c r="B52" s="2"/>
      <c r="C52" s="12"/>
      <c r="D52" s="12"/>
      <c r="E52" s="12"/>
      <c r="F52" s="1"/>
      <c r="G52" s="12"/>
      <c r="H52" s="12"/>
      <c r="I52" s="12"/>
      <c r="J52" s="1"/>
      <c r="K52" s="12"/>
      <c r="L52" s="12"/>
      <c r="M52" s="12"/>
      <c r="N52" s="1"/>
      <c r="O52" s="12"/>
      <c r="P52" s="12"/>
      <c r="Q52" s="12"/>
      <c r="R52" s="1"/>
      <c r="S52" s="12"/>
      <c r="T52" s="12"/>
      <c r="U52" s="12"/>
      <c r="V52" s="1"/>
      <c r="W52" s="12"/>
      <c r="X52" s="12"/>
      <c r="Y52" s="12"/>
      <c r="Z52" s="1"/>
      <c r="AA52" s="12"/>
      <c r="AB52" s="12"/>
      <c r="AC52" s="12"/>
      <c r="AD52" s="13"/>
      <c r="AE52" s="12"/>
      <c r="AF52" s="12"/>
      <c r="AG52" s="12"/>
      <c r="AH52" s="14"/>
      <c r="AI52" s="12"/>
      <c r="AJ52" s="12"/>
      <c r="AK52" s="12"/>
      <c r="AL52" s="14"/>
      <c r="AM52" s="12"/>
      <c r="AN52" s="12"/>
      <c r="AO52" s="12"/>
    </row>
    <row r="53" spans="1:41" ht="15.75" thickBot="1" x14ac:dyDescent="0.3">
      <c r="A53" s="8">
        <f t="shared" si="0"/>
        <v>48</v>
      </c>
      <c r="B53" s="1" t="s">
        <v>39</v>
      </c>
      <c r="C53" s="20">
        <f>C16-C46-SUM(C48:C51)</f>
        <v>-62032.109999999986</v>
      </c>
      <c r="D53" s="20">
        <f t="shared" ref="D53" si="107">D16-D46-SUM(D48:D51)</f>
        <v>-31911.120829441374</v>
      </c>
      <c r="E53" s="20">
        <f>C53-D53</f>
        <v>-30120.989170558612</v>
      </c>
      <c r="F53" s="2"/>
      <c r="G53" s="20">
        <f>G16-G46-SUM(G48:G51)</f>
        <v>-63532.709999999992</v>
      </c>
      <c r="H53" s="20">
        <f t="shared" ref="H53" si="108">H16-H46-SUM(H48:H51)</f>
        <v>-32093.659106474021</v>
      </c>
      <c r="I53" s="20">
        <f>G53-H53</f>
        <v>-31439.050893525971</v>
      </c>
      <c r="J53" s="2"/>
      <c r="K53" s="20">
        <f>K16-K46-SUM(K48:K51)</f>
        <v>-90862.94</v>
      </c>
      <c r="L53" s="20">
        <f t="shared" ref="L53" si="109">L16-L46-SUM(L48:L51)</f>
        <v>-31942.060074891888</v>
      </c>
      <c r="M53" s="20">
        <f>K53-L53</f>
        <v>-58920.879925108115</v>
      </c>
      <c r="N53" s="2"/>
      <c r="O53" s="20">
        <f>O16-O46-SUM(O48:O51)</f>
        <v>-46062.470000000023</v>
      </c>
      <c r="P53" s="20">
        <f t="shared" ref="P53" si="110">P16-P46-SUM(P48:P51)</f>
        <v>-30703.32304815184</v>
      </c>
      <c r="Q53" s="20">
        <f>O53-P53</f>
        <v>-15359.146951848183</v>
      </c>
      <c r="R53" s="2"/>
      <c r="S53" s="20">
        <f>S16-S46-SUM(S48:S51)</f>
        <v>-53694.189999999981</v>
      </c>
      <c r="T53" s="20">
        <f t="shared" ref="T53" si="111">T16-T46-SUM(T48:T51)</f>
        <v>-22434.799955325696</v>
      </c>
      <c r="U53" s="20">
        <f>S53-T53</f>
        <v>-31259.390044674285</v>
      </c>
      <c r="V53" s="2"/>
      <c r="W53" s="20">
        <f>W16-W46-SUM(W48:W51)</f>
        <v>-61790.310000000012</v>
      </c>
      <c r="X53" s="20">
        <f t="shared" ref="X53" si="112">X16-X46-SUM(X48:X51)</f>
        <v>-16799.722364892499</v>
      </c>
      <c r="Y53" s="20">
        <f>W53-X53</f>
        <v>-44990.587635107513</v>
      </c>
      <c r="Z53" s="2"/>
      <c r="AA53" s="20">
        <f>AA16-AA46-SUM(AA48:AA51)</f>
        <v>-49164.94</v>
      </c>
      <c r="AB53" s="20">
        <f t="shared" ref="AB53" si="113">AB16-AB46-SUM(AB48:AB51)</f>
        <v>-45931.026300000012</v>
      </c>
      <c r="AC53" s="20">
        <f>AA53-AB53</f>
        <v>-3233.9136999999901</v>
      </c>
      <c r="AD53" s="17"/>
      <c r="AE53" s="20">
        <f t="shared" ref="AE53:AN53" si="114">AE16-AE46-SUM(AE48:AE51)</f>
        <v>-69960.679999999993</v>
      </c>
      <c r="AF53" s="20">
        <f t="shared" si="114"/>
        <v>-47808.284100000019</v>
      </c>
      <c r="AG53" s="20">
        <f>AE53-AF53</f>
        <v>-22152.395899999974</v>
      </c>
      <c r="AH53" s="18"/>
      <c r="AI53" s="20">
        <f t="shared" si="114"/>
        <v>-89204.829999999973</v>
      </c>
      <c r="AJ53" s="20">
        <f t="shared" si="114"/>
        <v>-52121.652600000059</v>
      </c>
      <c r="AK53" s="20">
        <f>AI53-AJ53</f>
        <v>-37083.177399999913</v>
      </c>
      <c r="AL53" s="18"/>
      <c r="AM53" s="20">
        <f t="shared" si="114"/>
        <v>-67912.39</v>
      </c>
      <c r="AN53" s="20">
        <f t="shared" si="114"/>
        <v>-58042.353100000029</v>
      </c>
      <c r="AO53" s="20">
        <f>AM53-AN53</f>
        <v>-9870.03689999997</v>
      </c>
    </row>
    <row r="54" spans="1:41" ht="15.75" thickTop="1" x14ac:dyDescent="0.25">
      <c r="A54" s="8">
        <f t="shared" si="0"/>
        <v>49</v>
      </c>
      <c r="B54" s="2"/>
    </row>
    <row r="55" spans="1:41" x14ac:dyDescent="0.25">
      <c r="A55" s="8">
        <f t="shared" si="0"/>
        <v>50</v>
      </c>
      <c r="B55" s="2"/>
    </row>
    <row r="56" spans="1:41" x14ac:dyDescent="0.25">
      <c r="A56" s="8">
        <f t="shared" si="0"/>
        <v>51</v>
      </c>
      <c r="B56" s="2"/>
    </row>
    <row r="57" spans="1:41" x14ac:dyDescent="0.25">
      <c r="A57" s="8">
        <f t="shared" si="0"/>
        <v>52</v>
      </c>
      <c r="B57" s="2"/>
    </row>
  </sheetData>
  <mergeCells count="15">
    <mergeCell ref="C1:AO1"/>
    <mergeCell ref="C2:AO2"/>
    <mergeCell ref="C3:AO3"/>
    <mergeCell ref="S4:U4"/>
    <mergeCell ref="W4:Y4"/>
    <mergeCell ref="AA4:AC4"/>
    <mergeCell ref="AE4:AG4"/>
    <mergeCell ref="AI4:AK4"/>
    <mergeCell ref="AM4:AO4"/>
    <mergeCell ref="O4:Q4"/>
    <mergeCell ref="A4:A5"/>
    <mergeCell ref="B4:B5"/>
    <mergeCell ref="C4:E4"/>
    <mergeCell ref="G4:I4"/>
    <mergeCell ref="K4:M4"/>
  </mergeCells>
  <conditionalFormatting sqref="E7:E53">
    <cfRule type="cellIs" dxfId="6" priority="6" operator="lessThan">
      <formula>0</formula>
    </cfRule>
  </conditionalFormatting>
  <conditionalFormatting sqref="I7:I53">
    <cfRule type="cellIs" dxfId="5" priority="5" operator="lessThan">
      <formula>0</formula>
    </cfRule>
  </conditionalFormatting>
  <conditionalFormatting sqref="M7:M53">
    <cfRule type="cellIs" dxfId="4" priority="4" operator="lessThan">
      <formula>0</formula>
    </cfRule>
  </conditionalFormatting>
  <conditionalFormatting sqref="Q7:Q53">
    <cfRule type="cellIs" dxfId="3" priority="3" operator="lessThan">
      <formula>0</formula>
    </cfRule>
  </conditionalFormatting>
  <conditionalFormatting sqref="U7:U53">
    <cfRule type="cellIs" dxfId="2" priority="2" operator="lessThan">
      <formula>0</formula>
    </cfRule>
  </conditionalFormatting>
  <conditionalFormatting sqref="Y7:Y53">
    <cfRule type="cellIs" dxfId="1" priority="1" operator="lessThan">
      <formula>0</formula>
    </cfRule>
  </conditionalFormatting>
  <conditionalFormatting sqref="AC7:AC53 AG7:AG53 AK7:AK53 AO7:AO53">
    <cfRule type="cellIs" dxfId="0" priority="7" operator="lessThan">
      <formula>0</formula>
    </cfRule>
  </conditionalFormatting>
  <pageMargins left="0.7" right="0.7" top="0.75" bottom="0.75" header="0.3" footer="0.3"/>
  <pageSetup orientation="portrait" verticalDpi="0" r:id="rId1"/>
  <headerFooter>
    <oddFooter>&amp;R&amp;8Case No. 2022-00432
Bluegrass Water's Response to OAG 2-71
Exhibit OAG 2-71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92211A-9F70-4188-B374-E7468C32B2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11342-14BA-4DA0-9ACD-1B173CE2250D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customXml/itemProps3.xml><?xml version="1.0" encoding="utf-8"?>
<ds:datastoreItem xmlns:ds="http://schemas.openxmlformats.org/officeDocument/2006/customXml" ds:itemID="{CC850CA9-8937-432E-83BE-62C3507197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Spencer Hoppes</dc:creator>
  <cp:keywords/>
  <dc:description/>
  <cp:lastModifiedBy>INGLE, KERRY</cp:lastModifiedBy>
  <cp:revision/>
  <dcterms:created xsi:type="dcterms:W3CDTF">2023-06-07T14:35:19Z</dcterms:created>
  <dcterms:modified xsi:type="dcterms:W3CDTF">2023-06-14T21:56:33Z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