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AG 1st Request\Public Exhibits\"/>
    </mc:Choice>
  </mc:AlternateContent>
  <bookViews>
    <workbookView xWindow="0" yWindow="0" windowWidth="25200" windowHeight="11850"/>
  </bookViews>
  <sheets>
    <sheet name="Sheet1" sheetId="1" r:id="rId1"/>
  </sheets>
  <definedNames>
    <definedName name="_xlnm._FilterDatabase" localSheetId="0" hidden="1">Sheet1!$B$5:$I$19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  <c r="F19" i="1"/>
  <c r="C19" i="1"/>
  <c r="B19" i="1"/>
  <c r="F17" i="1"/>
  <c r="F16" i="1"/>
  <c r="C16" i="1"/>
  <c r="B16" i="1"/>
  <c r="F15" i="1"/>
  <c r="C15" i="1"/>
  <c r="B15" i="1"/>
  <c r="F14" i="1"/>
  <c r="C14" i="1"/>
  <c r="B14" i="1"/>
  <c r="F13" i="1"/>
  <c r="F12" i="1"/>
  <c r="C12" i="1"/>
  <c r="B12" i="1"/>
  <c r="F11" i="1"/>
  <c r="C11" i="1"/>
  <c r="B11" i="1"/>
  <c r="F10" i="1"/>
  <c r="C10" i="1"/>
  <c r="B10" i="1"/>
  <c r="F9" i="1"/>
  <c r="C9" i="1"/>
  <c r="B9" i="1"/>
  <c r="F8" i="1"/>
  <c r="C8" i="1"/>
  <c r="B8" i="1"/>
  <c r="F7" i="1"/>
  <c r="C7" i="1"/>
  <c r="B7" i="1"/>
  <c r="F6" i="1"/>
  <c r="C6" i="1"/>
  <c r="B6" i="1"/>
  <c r="F21" i="1" l="1"/>
  <c r="N7" i="1" l="1"/>
  <c r="O7" i="1" s="1"/>
</calcChain>
</file>

<file path=xl/sharedStrings.xml><?xml version="1.0" encoding="utf-8"?>
<sst xmlns="http://schemas.openxmlformats.org/spreadsheetml/2006/main" count="51" uniqueCount="31">
  <si>
    <t>Bluegrass Water UOC, LLC</t>
  </si>
  <si>
    <t>Taxes (Other) and Property Tax Payment Adjustment</t>
  </si>
  <si>
    <t>Service Area</t>
  </si>
  <si>
    <t>County/Tax District</t>
  </si>
  <si>
    <t>Tax Vendor</t>
  </si>
  <si>
    <t>Total</t>
  </si>
  <si>
    <t>Total Sewer</t>
  </si>
  <si>
    <t>Inv</t>
  </si>
  <si>
    <t>Note</t>
  </si>
  <si>
    <t>GL Loc</t>
  </si>
  <si>
    <t>Franklin County Sheriff</t>
  </si>
  <si>
    <t>Property Tax</t>
  </si>
  <si>
    <t>John Ward, Hardin County Sheriff</t>
  </si>
  <si>
    <t>Mike Coyle, Sheriff</t>
  </si>
  <si>
    <t>Matt Carter, McCracken County Sheriff</t>
  </si>
  <si>
    <t>KY-Timberland</t>
  </si>
  <si>
    <t>McCracken</t>
  </si>
  <si>
    <t>Steven Sparrow, Sheriff</t>
  </si>
  <si>
    <t>KY-Delaplain</t>
  </si>
  <si>
    <t>Scott Co. Sheriff</t>
  </si>
  <si>
    <t>Mark Moore, Sheriff</t>
  </si>
  <si>
    <t>KYDOR</t>
  </si>
  <si>
    <t>2021 Annual</t>
  </si>
  <si>
    <t>KY-Bluegrass</t>
  </si>
  <si>
    <t>KY-Public Service Company</t>
  </si>
  <si>
    <t>X56631347-2021</t>
  </si>
  <si>
    <t>Graves County Clerk</t>
  </si>
  <si>
    <t>Adjustment</t>
  </si>
  <si>
    <t>Test Period Total</t>
  </si>
  <si>
    <t>Fiscal 2022 Payments</t>
  </si>
  <si>
    <t>Adjustment to Propety Tax (408.160)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</si>
</sst>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2" applyNumberFormat="1" applyFont="1"/>
    <xf numFmtId="0" fontId="2" fillId="0" borderId="1" xfId="0" applyFont="1" applyBorder="1"/>
    <xf numFmtId="43" fontId="0" fillId="0" borderId="0" xfId="1" applyFont="1"/>
    <xf numFmtId="43" fontId="0" fillId="0" borderId="2" xfId="1" applyFont="1" applyBorder="1"/>
    <xf numFmtId="0" fontId="2" fillId="0" borderId="0" xfId="0" applyFont="1"/>
    <xf numFmtId="0" fontId="0" fillId="0" borderId="1" xfId="0" applyBorder="1"/>
    <xf numFmtId="165" fontId="0" fillId="0" borderId="0" xfId="1" applyNumberFormat="1" applyFont="1"/>
    <xf numFmtId="165" fontId="2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view="pageLayout" topLeftCell="A25" zoomScaleNormal="100" workbookViewId="0">
      <selection activeCell="D36" sqref="D36"/>
    </sheetView>
  </sheetViews>
  <sheetFormatPr defaultRowHeight="15" x14ac:dyDescent="0.25"/>
  <cols>
    <col min="2" max="2" width="19.7109375" bestFit="1" customWidth="1"/>
    <col min="3" max="3" width="25.28515625" bestFit="1" customWidth="1"/>
    <col min="4" max="4" width="35.5703125" bestFit="1" customWidth="1"/>
    <col min="5" max="5" width="10.5703125" bestFit="1" customWidth="1"/>
    <col min="6" max="6" width="13.7109375" bestFit="1" customWidth="1"/>
    <col min="7" max="7" width="15" bestFit="1" customWidth="1"/>
    <col min="8" max="8" width="11.7109375" bestFit="1" customWidth="1"/>
    <col min="9" max="9" width="12.140625" bestFit="1" customWidth="1"/>
    <col min="13" max="13" width="16" customWidth="1"/>
    <col min="14" max="14" width="19.7109375" bestFit="1" customWidth="1"/>
    <col min="15" max="15" width="11.42578125" style="1" bestFit="1" customWidth="1"/>
    <col min="16" max="16" width="11.28515625" bestFit="1" customWidth="1"/>
    <col min="18" max="20" width="20.7109375" customWidth="1"/>
  </cols>
  <sheetData>
    <row r="1" spans="1:15" x14ac:dyDescent="0.25">
      <c r="A1" s="5" t="s">
        <v>0</v>
      </c>
    </row>
    <row r="2" spans="1:15" x14ac:dyDescent="0.25">
      <c r="A2" t="s">
        <v>1</v>
      </c>
    </row>
    <row r="5" spans="1:15" x14ac:dyDescent="0.25"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M5" s="5" t="s">
        <v>30</v>
      </c>
      <c r="O5"/>
    </row>
    <row r="6" spans="1:15" x14ac:dyDescent="0.25">
      <c r="B6" t="str">
        <f>"KY-Fox Run"</f>
        <v>KY-Fox Run</v>
      </c>
      <c r="C6" t="str">
        <f>"Franklin"</f>
        <v>Franklin</v>
      </c>
      <c r="D6" t="s">
        <v>10</v>
      </c>
      <c r="E6" s="3">
        <v>1421.39</v>
      </c>
      <c r="F6" s="3">
        <f>E6</f>
        <v>1421.39</v>
      </c>
      <c r="G6">
        <v>193</v>
      </c>
      <c r="I6" t="s">
        <v>11</v>
      </c>
      <c r="M6" s="6" t="s">
        <v>28</v>
      </c>
      <c r="N6" s="6" t="s">
        <v>29</v>
      </c>
      <c r="O6" s="2" t="s">
        <v>27</v>
      </c>
    </row>
    <row r="7" spans="1:15" x14ac:dyDescent="0.25">
      <c r="B7" t="str">
        <f>"KY-Airview"</f>
        <v>KY-Airview</v>
      </c>
      <c r="C7" t="str">
        <f>"Hardin"</f>
        <v>Hardin</v>
      </c>
      <c r="D7" t="s">
        <v>12</v>
      </c>
      <c r="E7" s="3">
        <v>1675.32</v>
      </c>
      <c r="F7" s="3">
        <f t="shared" ref="F7:F19" si="0">E7</f>
        <v>1675.32</v>
      </c>
      <c r="G7">
        <v>836</v>
      </c>
      <c r="I7" t="s">
        <v>11</v>
      </c>
      <c r="M7" s="7">
        <v>11792.2</v>
      </c>
      <c r="N7" s="7">
        <f>F21</f>
        <v>27737.628144416456</v>
      </c>
      <c r="O7" s="8">
        <f>N7-M7</f>
        <v>15945.428144416455</v>
      </c>
    </row>
    <row r="8" spans="1:15" x14ac:dyDescent="0.25">
      <c r="B8" t="str">
        <f>"KY-Brocklyn"</f>
        <v>KY-Brocklyn</v>
      </c>
      <c r="C8" t="str">
        <f>"Madison"</f>
        <v>Madison</v>
      </c>
      <c r="D8" t="s">
        <v>13</v>
      </c>
      <c r="E8" s="3">
        <v>1238.07</v>
      </c>
      <c r="F8" s="3">
        <f t="shared" si="0"/>
        <v>1238.07</v>
      </c>
      <c r="G8">
        <v>201921</v>
      </c>
      <c r="I8" t="s">
        <v>11</v>
      </c>
    </row>
    <row r="9" spans="1:15" x14ac:dyDescent="0.25">
      <c r="B9" t="str">
        <f>"KY-Arcadia Pines"</f>
        <v>KY-Arcadia Pines</v>
      </c>
      <c r="C9" t="str">
        <f>"McCracken"</f>
        <v>McCracken</v>
      </c>
      <c r="D9" t="s">
        <v>14</v>
      </c>
      <c r="E9" s="3">
        <v>4563.46</v>
      </c>
      <c r="F9" s="3">
        <f t="shared" si="0"/>
        <v>4563.46</v>
      </c>
      <c r="G9">
        <v>40056</v>
      </c>
      <c r="I9" t="s">
        <v>11</v>
      </c>
    </row>
    <row r="10" spans="1:15" x14ac:dyDescent="0.25">
      <c r="B10" t="str">
        <f>"KY-Carriage Park"</f>
        <v>KY-Carriage Park</v>
      </c>
      <c r="C10" t="str">
        <f>"McCracken"</f>
        <v>McCracken</v>
      </c>
      <c r="D10" t="s">
        <v>14</v>
      </c>
      <c r="E10" s="3"/>
      <c r="F10" s="3">
        <f t="shared" si="0"/>
        <v>0</v>
      </c>
      <c r="G10">
        <v>40056</v>
      </c>
      <c r="I10" t="s">
        <v>11</v>
      </c>
    </row>
    <row r="11" spans="1:15" x14ac:dyDescent="0.25">
      <c r="B11" t="str">
        <f>"KY-Great Oaks"</f>
        <v>KY-Great Oaks</v>
      </c>
      <c r="C11" t="str">
        <f>"McCracken"</f>
        <v>McCracken</v>
      </c>
      <c r="D11" t="s">
        <v>14</v>
      </c>
      <c r="E11" s="3"/>
      <c r="F11" s="3">
        <f t="shared" si="0"/>
        <v>0</v>
      </c>
      <c r="G11">
        <v>40056</v>
      </c>
      <c r="I11" t="s">
        <v>11</v>
      </c>
    </row>
    <row r="12" spans="1:15" x14ac:dyDescent="0.25">
      <c r="B12" t="str">
        <f>"KY-Marshall Ridge"</f>
        <v>KY-Marshall Ridge</v>
      </c>
      <c r="C12" t="str">
        <f>"McCracken"</f>
        <v>McCracken</v>
      </c>
      <c r="D12" t="s">
        <v>14</v>
      </c>
      <c r="E12" s="3"/>
      <c r="F12" s="3">
        <f t="shared" si="0"/>
        <v>0</v>
      </c>
      <c r="G12">
        <v>40056</v>
      </c>
      <c r="I12" t="s">
        <v>11</v>
      </c>
    </row>
    <row r="13" spans="1:15" x14ac:dyDescent="0.25">
      <c r="B13" t="s">
        <v>15</v>
      </c>
      <c r="C13" t="s">
        <v>16</v>
      </c>
      <c r="D13" t="s">
        <v>14</v>
      </c>
      <c r="E13" s="3"/>
      <c r="F13" s="3">
        <f t="shared" si="0"/>
        <v>0</v>
      </c>
      <c r="G13">
        <v>40056</v>
      </c>
      <c r="I13" t="s">
        <v>11</v>
      </c>
    </row>
    <row r="14" spans="1:15" x14ac:dyDescent="0.25">
      <c r="B14" t="str">
        <f>"KY-River Bluffs"</f>
        <v>KY-River Bluffs</v>
      </c>
      <c r="C14" t="str">
        <f>"Oldham"</f>
        <v>Oldham</v>
      </c>
      <c r="D14" t="s">
        <v>17</v>
      </c>
      <c r="E14" s="3">
        <v>1697.97</v>
      </c>
      <c r="F14" s="3">
        <f t="shared" si="0"/>
        <v>1697.97</v>
      </c>
      <c r="G14">
        <v>2137</v>
      </c>
      <c r="I14" t="s">
        <v>11</v>
      </c>
    </row>
    <row r="15" spans="1:15" x14ac:dyDescent="0.25">
      <c r="B15" t="str">
        <f>"KY-LH Treatment"</f>
        <v>KY-LH Treatment</v>
      </c>
      <c r="C15" t="str">
        <f>"Scott"</f>
        <v>Scott</v>
      </c>
      <c r="D15" t="s">
        <v>19</v>
      </c>
      <c r="E15" s="3">
        <v>1976.76</v>
      </c>
      <c r="F15" s="3">
        <f t="shared" si="0"/>
        <v>1976.76</v>
      </c>
      <c r="G15">
        <v>2041</v>
      </c>
      <c r="I15" t="s">
        <v>11</v>
      </c>
    </row>
    <row r="16" spans="1:15" x14ac:dyDescent="0.25">
      <c r="B16" t="str">
        <f>"KY-Persimmon Ridge"</f>
        <v>KY-Persimmon Ridge</v>
      </c>
      <c r="C16" t="str">
        <f>"Shelby"</f>
        <v>Shelby</v>
      </c>
      <c r="D16" t="s">
        <v>20</v>
      </c>
      <c r="E16" s="3">
        <v>2728.1</v>
      </c>
      <c r="F16" s="3">
        <f t="shared" si="0"/>
        <v>2728.1</v>
      </c>
      <c r="G16">
        <v>200007</v>
      </c>
      <c r="I16" t="s">
        <v>11</v>
      </c>
    </row>
    <row r="17" spans="2:9" x14ac:dyDescent="0.25">
      <c r="B17" t="s">
        <v>18</v>
      </c>
      <c r="C17" t="s">
        <v>21</v>
      </c>
      <c r="D17" t="s">
        <v>21</v>
      </c>
      <c r="E17" s="3">
        <v>3836.86</v>
      </c>
      <c r="F17" s="3">
        <f t="shared" si="0"/>
        <v>3836.86</v>
      </c>
      <c r="G17">
        <v>110755773</v>
      </c>
      <c r="H17" t="s">
        <v>22</v>
      </c>
      <c r="I17" t="s">
        <v>11</v>
      </c>
    </row>
    <row r="18" spans="2:9" x14ac:dyDescent="0.25">
      <c r="B18" t="s">
        <v>23</v>
      </c>
      <c r="C18" t="s">
        <v>24</v>
      </c>
      <c r="D18" t="s">
        <v>21</v>
      </c>
      <c r="E18" s="3">
        <v>9521.14</v>
      </c>
      <c r="F18" s="3">
        <v>8593.8081444164563</v>
      </c>
      <c r="G18" t="s">
        <v>25</v>
      </c>
      <c r="H18" t="s">
        <v>22</v>
      </c>
      <c r="I18" t="s">
        <v>11</v>
      </c>
    </row>
    <row r="19" spans="2:9" x14ac:dyDescent="0.25">
      <c r="B19" t="str">
        <f>"KY-Randview"</f>
        <v>KY-Randview</v>
      </c>
      <c r="C19" t="str">
        <f>"Graves"</f>
        <v>Graves</v>
      </c>
      <c r="D19" t="s">
        <v>26</v>
      </c>
      <c r="E19" s="3">
        <v>5.89</v>
      </c>
      <c r="F19" s="3">
        <f t="shared" si="0"/>
        <v>5.89</v>
      </c>
      <c r="G19">
        <v>1949</v>
      </c>
      <c r="I19" t="s">
        <v>11</v>
      </c>
    </row>
    <row r="20" spans="2:9" x14ac:dyDescent="0.25">
      <c r="E20" s="3"/>
      <c r="F20" s="3"/>
    </row>
    <row r="21" spans="2:9" x14ac:dyDescent="0.25">
      <c r="E21" s="4">
        <f>SUM(E6:E19)</f>
        <v>28664.959999999999</v>
      </c>
      <c r="F21" s="4">
        <f>SUM(F6:F19)</f>
        <v>27737.628144416456</v>
      </c>
    </row>
    <row r="22" spans="2:9" x14ac:dyDescent="0.25">
      <c r="E22" s="3"/>
      <c r="F22" s="3"/>
    </row>
  </sheetData>
  <autoFilter ref="B5:I19">
    <sortState ref="B6:I19">
      <sortCondition ref="I5:I19"/>
    </sortState>
  </autoFilter>
  <pageMargins left="0.7" right="0.7" top="0.75" bottom="0.75" header="0.3" footer="0.3"/>
  <pageSetup orientation="portrait" verticalDpi="0" r:id="rId1"/>
  <headerFooter>
    <oddFooter>&amp;R&amp;8Case No. 2022-00432
Bluegrass Water's Response to OAG 1-123
Exhibit OAG 1-123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5758-d311-4f49-8eb7-a0c37216249c" xsi:nil="true"/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5" ma:contentTypeDescription="Create a new document." ma:contentTypeScope="" ma:versionID="e1f515dc5c7151ef1479e5c048cd65de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58c2d9abb39b634c877bb307d385d19e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7B65AC-C138-4157-A00F-C07A4CAD3623}">
  <ds:schemaRefs>
    <ds:schemaRef ds:uri="http://www.w3.org/XML/1998/namespace"/>
    <ds:schemaRef ds:uri="http://purl.org/dc/terms/"/>
    <ds:schemaRef ds:uri="cc29f954-72e5-4988-94c8-6074c4013efb"/>
    <ds:schemaRef ds:uri="http://purl.org/dc/elements/1.1/"/>
    <ds:schemaRef ds:uri="219c5758-d311-4f49-8eb7-a0c37216249c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3C5673C-6802-4BE5-9124-C69316C2CB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8A6E55-E1DB-4C68-B7BD-339C1AE5FE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Thies</dc:creator>
  <cp:lastModifiedBy>INGLE, KERRY</cp:lastModifiedBy>
  <dcterms:created xsi:type="dcterms:W3CDTF">2023-05-12T03:04:43Z</dcterms:created>
  <dcterms:modified xsi:type="dcterms:W3CDTF">2023-05-12T14:28:58Z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  <property fmtid="{D5CDD505-2E9C-101B-9397-08002B2CF9AE}" pid="3" name="MediaServiceImageTags">
    <vt:lpwstr/>
  </property>
</Properties>
</file>