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Fourth Request\Exhibits\"/>
    </mc:Choice>
  </mc:AlternateContent>
  <bookViews>
    <workbookView xWindow="0" yWindow="0" windowWidth="24000" windowHeight="9600" activeTab="2"/>
  </bookViews>
  <sheets>
    <sheet name="Total Property Expense '20-'22" sheetId="1" r:id="rId1"/>
    <sheet name="Property Expense Test Year" sheetId="2" r:id="rId2"/>
    <sheet name="Property Details '20-2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6" i="2"/>
  <c r="F35" i="3" l="1"/>
  <c r="E35" i="3" l="1"/>
  <c r="E7" i="1"/>
  <c r="G7" i="1" s="1"/>
  <c r="I35" i="3"/>
  <c r="J33" i="3" s="1"/>
  <c r="J28" i="3"/>
  <c r="J27" i="3"/>
  <c r="J26" i="3"/>
  <c r="J23" i="3"/>
  <c r="J19" i="3"/>
  <c r="J18" i="3"/>
  <c r="J15" i="3"/>
  <c r="J14" i="3"/>
  <c r="J12" i="3"/>
  <c r="G12" i="3"/>
  <c r="G11" i="3"/>
  <c r="G10" i="3"/>
  <c r="J9" i="3"/>
  <c r="G9" i="3"/>
  <c r="B10" i="3"/>
  <c r="B6" i="2"/>
  <c r="K33" i="2"/>
  <c r="G10" i="2"/>
  <c r="G9" i="2"/>
  <c r="G33" i="2" s="1"/>
  <c r="G8" i="2"/>
  <c r="G7" i="2"/>
  <c r="J20" i="3" l="1"/>
  <c r="J11" i="3"/>
  <c r="J22" i="3"/>
  <c r="J13" i="3"/>
  <c r="J21" i="3"/>
  <c r="J29" i="3"/>
  <c r="J10" i="3"/>
  <c r="J16" i="3"/>
  <c r="J24" i="3"/>
  <c r="J17" i="3"/>
  <c r="J25" i="3"/>
  <c r="H7" i="2"/>
  <c r="I7" i="2" s="1"/>
  <c r="J7" i="2" s="1"/>
  <c r="H6" i="2"/>
  <c r="I6" i="2" s="1"/>
  <c r="J6" i="2" s="1"/>
  <c r="H13" i="2"/>
  <c r="I13" i="2" s="1"/>
  <c r="J13" i="2" s="1"/>
  <c r="H19" i="2"/>
  <c r="I19" i="2" s="1"/>
  <c r="J19" i="2" s="1"/>
  <c r="H23" i="2"/>
  <c r="I23" i="2" s="1"/>
  <c r="J23" i="2" s="1"/>
  <c r="H24" i="2"/>
  <c r="I24" i="2" s="1"/>
  <c r="J24" i="2" s="1"/>
  <c r="G35" i="3"/>
  <c r="H17" i="3" s="1"/>
  <c r="J30" i="3"/>
  <c r="J31" i="3"/>
  <c r="J32" i="3"/>
  <c r="H26" i="3"/>
  <c r="H11" i="3"/>
  <c r="H9" i="3"/>
  <c r="H17" i="2"/>
  <c r="I17" i="2" s="1"/>
  <c r="J17" i="2" s="1"/>
  <c r="H16" i="2"/>
  <c r="I16" i="2" s="1"/>
  <c r="J16" i="2" s="1"/>
  <c r="H27" i="2"/>
  <c r="I27" i="2" s="1"/>
  <c r="J27" i="2" s="1"/>
  <c r="H10" i="2"/>
  <c r="I10" i="2" s="1"/>
  <c r="J10" i="2" s="1"/>
  <c r="H8" i="2"/>
  <c r="I8" i="2" s="1"/>
  <c r="J8" i="2" s="1"/>
  <c r="H25" i="2"/>
  <c r="I25" i="2" s="1"/>
  <c r="J25" i="2" s="1"/>
  <c r="H15" i="2"/>
  <c r="I15" i="2" s="1"/>
  <c r="J15" i="2" s="1"/>
  <c r="H21" i="2"/>
  <c r="I21" i="2" s="1"/>
  <c r="J21" i="2" s="1"/>
  <c r="H9" i="2"/>
  <c r="I9" i="2" s="1"/>
  <c r="J9" i="2" s="1"/>
  <c r="H20" i="2"/>
  <c r="I20" i="2" s="1"/>
  <c r="J20" i="2" s="1"/>
  <c r="H22" i="2"/>
  <c r="I22" i="2" s="1"/>
  <c r="J22" i="2" s="1"/>
  <c r="H14" i="2"/>
  <c r="I14" i="2" s="1"/>
  <c r="J14" i="2" s="1"/>
  <c r="H26" i="2"/>
  <c r="I26" i="2" s="1"/>
  <c r="J26" i="2" s="1"/>
  <c r="H18" i="2"/>
  <c r="I18" i="2" s="1"/>
  <c r="J18" i="2" s="1"/>
  <c r="H21" i="3" l="1"/>
  <c r="H16" i="3"/>
  <c r="H25" i="3"/>
  <c r="H15" i="3"/>
  <c r="H29" i="3"/>
  <c r="H27" i="3"/>
  <c r="H10" i="3"/>
  <c r="H28" i="3"/>
  <c r="J35" i="3"/>
  <c r="E9" i="1" s="1"/>
  <c r="G9" i="1" s="1"/>
  <c r="H18" i="3"/>
  <c r="H22" i="3"/>
  <c r="H24" i="3"/>
  <c r="H19" i="3"/>
  <c r="H8" i="3"/>
  <c r="H23" i="3"/>
  <c r="H20" i="3"/>
  <c r="H12" i="3"/>
  <c r="J33" i="2"/>
  <c r="E10" i="1" s="1"/>
  <c r="H33" i="2"/>
  <c r="I33" i="2"/>
  <c r="L16" i="2"/>
  <c r="M16" i="2" s="1"/>
  <c r="N16" i="2" s="1"/>
  <c r="L24" i="2"/>
  <c r="M24" i="2" s="1"/>
  <c r="N24" i="2" s="1"/>
  <c r="L17" i="2"/>
  <c r="M17" i="2" s="1"/>
  <c r="N17" i="2" s="1"/>
  <c r="L25" i="2"/>
  <c r="M25" i="2" s="1"/>
  <c r="N25" i="2" s="1"/>
  <c r="L18" i="2"/>
  <c r="M18" i="2" s="1"/>
  <c r="N18" i="2" s="1"/>
  <c r="L26" i="2"/>
  <c r="M26" i="2" s="1"/>
  <c r="N26" i="2" s="1"/>
  <c r="L19" i="2"/>
  <c r="M19" i="2" s="1"/>
  <c r="N19" i="2" s="1"/>
  <c r="L27" i="2"/>
  <c r="M27" i="2" s="1"/>
  <c r="N27" i="2" s="1"/>
  <c r="L20" i="2"/>
  <c r="M20" i="2" s="1"/>
  <c r="N20" i="2" s="1"/>
  <c r="L28" i="2"/>
  <c r="M28" i="2" s="1"/>
  <c r="N28" i="2" s="1"/>
  <c r="L31" i="2"/>
  <c r="M31" i="2" s="1"/>
  <c r="N31" i="2" s="1"/>
  <c r="L13" i="2"/>
  <c r="M13" i="2" s="1"/>
  <c r="N13" i="2" s="1"/>
  <c r="L21" i="2"/>
  <c r="M21" i="2" s="1"/>
  <c r="N21" i="2" s="1"/>
  <c r="L29" i="2"/>
  <c r="M29" i="2" s="1"/>
  <c r="N29" i="2" s="1"/>
  <c r="L15" i="2"/>
  <c r="M15" i="2" s="1"/>
  <c r="N15" i="2" s="1"/>
  <c r="L14" i="2"/>
  <c r="M14" i="2" s="1"/>
  <c r="N14" i="2" s="1"/>
  <c r="L22" i="2"/>
  <c r="M22" i="2" s="1"/>
  <c r="N22" i="2" s="1"/>
  <c r="L30" i="2"/>
  <c r="M30" i="2" s="1"/>
  <c r="N30" i="2" s="1"/>
  <c r="L23" i="2"/>
  <c r="M23" i="2" s="1"/>
  <c r="N23" i="2" s="1"/>
  <c r="L7" i="2"/>
  <c r="L33" i="2" s="1"/>
  <c r="L12" i="2"/>
  <c r="M12" i="2" s="1"/>
  <c r="N12" i="2" s="1"/>
  <c r="L11" i="2"/>
  <c r="M11" i="2" s="1"/>
  <c r="N11" i="2" s="1"/>
  <c r="L10" i="2"/>
  <c r="M10" i="2" s="1"/>
  <c r="N10" i="2" s="1"/>
  <c r="L9" i="2"/>
  <c r="M9" i="2" s="1"/>
  <c r="N9" i="2" s="1"/>
  <c r="L8" i="2"/>
  <c r="M8" i="2" s="1"/>
  <c r="N8" i="2" s="1"/>
  <c r="H35" i="3" l="1"/>
  <c r="E8" i="1" s="1"/>
  <c r="G8" i="1" s="1"/>
  <c r="M7" i="2"/>
  <c r="M33" i="2" s="1"/>
  <c r="N7" i="2" l="1"/>
  <c r="N33" i="2" s="1"/>
</calcChain>
</file>

<file path=xl/sharedStrings.xml><?xml version="1.0" encoding="utf-8"?>
<sst xmlns="http://schemas.openxmlformats.org/spreadsheetml/2006/main" count="86" uniqueCount="52">
  <si>
    <t>Bluegrass Water</t>
  </si>
  <si>
    <t>DR 4-11</t>
  </si>
  <si>
    <t>DR 4-11b</t>
  </si>
  <si>
    <t>DR 4-11c</t>
  </si>
  <si>
    <t>UTILITY NAME</t>
  </si>
  <si>
    <t>Test Year</t>
  </si>
  <si>
    <t>2021 Total Insured Value</t>
  </si>
  <si>
    <t>2021 Monthly Amount</t>
  </si>
  <si>
    <t>7/1/21-12/31/21 Amount</t>
  </si>
  <si>
    <t>2022 Total Insured Value</t>
  </si>
  <si>
    <t>2022 Monthly Amount</t>
  </si>
  <si>
    <t>1/1/22-6/30/22 Amount</t>
  </si>
  <si>
    <t>Arkansas Central States Water Resources</t>
  </si>
  <si>
    <t>2022 Total Annual Amount</t>
  </si>
  <si>
    <t>Louisianna Central States Water Resources</t>
  </si>
  <si>
    <t>Missouri Central States Water Resources</t>
  </si>
  <si>
    <t>Texas Central States Water Resources</t>
  </si>
  <si>
    <t>Tennessee Central States Water Resources</t>
  </si>
  <si>
    <t>Mississippi Central States Water Resources</t>
  </si>
  <si>
    <t>Bluegrass Water Airview Utilities, LLC</t>
  </si>
  <si>
    <t>Bluegrass Water Brocklyn Utilities, LLC</t>
  </si>
  <si>
    <t>Bluegrass Water Center Ridge Water</t>
  </si>
  <si>
    <t>Bluegrass Water Fox Run Utilities, LLC</t>
  </si>
  <si>
    <t>Bluegrass Water Joann Estates</t>
  </si>
  <si>
    <t>Bluegrass Water Kingswood Development, Inc.</t>
  </si>
  <si>
    <t>Bluegrass Water Lake Columbia Utilities, Inc.</t>
  </si>
  <si>
    <t>Bluegrass Water LH Treatment Company, LLC</t>
  </si>
  <si>
    <t>Bluegrass Water Persimmon Ridge</t>
  </si>
  <si>
    <t>Bluegrass Water River Bluffs</t>
  </si>
  <si>
    <t>Bluegrass Water Randview</t>
  </si>
  <si>
    <t>Bluegrass Water Carriage Park</t>
  </si>
  <si>
    <t>Bluegrass Water Arcadia Pines</t>
  </si>
  <si>
    <t>Bluegrass Water Marshall Ridge</t>
  </si>
  <si>
    <t>Bluegrass Water Delaplain</t>
  </si>
  <si>
    <t>Bluegrass Water Herrington Haven</t>
  </si>
  <si>
    <t>Bluegrass Water Springcrest</t>
  </si>
  <si>
    <t>Bluegrass Water Woodland Acres</t>
  </si>
  <si>
    <t>2022 Total Invoice</t>
  </si>
  <si>
    <t>Bluegrass Water Marshall County Environmental Services</t>
  </si>
  <si>
    <t>2021 Total Invoice</t>
  </si>
  <si>
    <t>Central States Water Resources</t>
  </si>
  <si>
    <t>2021 Total Annual Amount</t>
  </si>
  <si>
    <t>2021 Total Invoices</t>
  </si>
  <si>
    <t>2022 Total Invoices</t>
  </si>
  <si>
    <t>2020 Total Insured Value</t>
  </si>
  <si>
    <t>2020 Total Annual Amount</t>
  </si>
  <si>
    <t>2020 Total Invoice</t>
  </si>
  <si>
    <t>Total</t>
  </si>
  <si>
    <t>Property Insurance Expense from SOV</t>
  </si>
  <si>
    <t>Mid Year Additions/Additional Insurance</t>
  </si>
  <si>
    <t>Total Insurance Expense</t>
  </si>
  <si>
    <t>Test 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</si>
</sst>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horizontal="right"/>
    </xf>
    <xf numFmtId="43" fontId="0" fillId="0" borderId="0" xfId="0" applyNumberFormat="1"/>
    <xf numFmtId="8" fontId="0" fillId="0" borderId="0" xfId="1" applyNumberFormat="1" applyFont="1"/>
    <xf numFmtId="0" fontId="3" fillId="0" borderId="1" xfId="0" applyFont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2" fillId="0" borderId="0" xfId="1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right"/>
    </xf>
    <xf numFmtId="0" fontId="0" fillId="0" borderId="0" xfId="0" applyAlignment="1">
      <alignment horizontal="left"/>
    </xf>
    <xf numFmtId="6" fontId="0" fillId="0" borderId="0" xfId="1" applyNumberFormat="1" applyFont="1"/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horizontal="left" indent="1"/>
    </xf>
    <xf numFmtId="164" fontId="0" fillId="0" borderId="0" xfId="1" applyNumberFormat="1" applyFont="1" applyFill="1"/>
    <xf numFmtId="43" fontId="0" fillId="2" borderId="0" xfId="0" applyNumberFormat="1" applyFill="1"/>
    <xf numFmtId="0" fontId="0" fillId="2" borderId="0" xfId="0" applyFill="1"/>
    <xf numFmtId="43" fontId="2" fillId="0" borderId="2" xfId="1" applyFont="1" applyFill="1" applyBorder="1"/>
    <xf numFmtId="43" fontId="2" fillId="2" borderId="2" xfId="1" applyFont="1" applyFill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indent="1"/>
    </xf>
    <xf numFmtId="164" fontId="2" fillId="0" borderId="2" xfId="1" applyNumberFormat="1" applyFont="1" applyBorder="1"/>
    <xf numFmtId="164" fontId="2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Accounting/Accounting/Controller/03%20-%20Misc%20Regulatory/KY/KY%20Rate%20Case%202023/Data%20Requests/Round%204/FY%202021%20SOV-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N8">
            <v>2112776</v>
          </cell>
        </row>
        <row r="9">
          <cell r="N9">
            <v>2043131.192</v>
          </cell>
        </row>
        <row r="10">
          <cell r="N10">
            <v>2034121.04</v>
          </cell>
        </row>
        <row r="11">
          <cell r="N11">
            <v>2077663.784</v>
          </cell>
        </row>
        <row r="12">
          <cell r="N12">
            <v>2054743.16</v>
          </cell>
        </row>
        <row r="13">
          <cell r="N13">
            <v>2065604.6240000001</v>
          </cell>
        </row>
        <row r="14">
          <cell r="N14">
            <v>2037348.1040000001</v>
          </cell>
        </row>
        <row r="15">
          <cell r="N15">
            <v>2079498.848</v>
          </cell>
        </row>
        <row r="16">
          <cell r="N16">
            <v>2046939.152</v>
          </cell>
        </row>
        <row r="17">
          <cell r="N17">
            <v>1063002.6640000001</v>
          </cell>
        </row>
        <row r="18">
          <cell r="N18">
            <v>2125831.5559999999</v>
          </cell>
        </row>
        <row r="36">
          <cell r="N36">
            <v>1040845.8</v>
          </cell>
        </row>
        <row r="37">
          <cell r="N37">
            <v>4848703.72</v>
          </cell>
        </row>
        <row r="38">
          <cell r="N38">
            <v>4875962.92</v>
          </cell>
        </row>
        <row r="39">
          <cell r="N39">
            <v>740121.2</v>
          </cell>
        </row>
        <row r="40">
          <cell r="N40">
            <v>978182.56</v>
          </cell>
        </row>
        <row r="41">
          <cell r="N41">
            <v>866662</v>
          </cell>
        </row>
        <row r="42">
          <cell r="N42">
            <v>1043525.44</v>
          </cell>
        </row>
        <row r="43">
          <cell r="N43">
            <v>1012152.4</v>
          </cell>
        </row>
        <row r="44">
          <cell r="N44">
            <v>7741177.1200000001</v>
          </cell>
        </row>
        <row r="45">
          <cell r="N45">
            <v>7536400.2000000002</v>
          </cell>
        </row>
        <row r="46">
          <cell r="N46">
            <v>792041.2</v>
          </cell>
        </row>
        <row r="47">
          <cell r="N47">
            <v>792041.2</v>
          </cell>
        </row>
        <row r="48">
          <cell r="N48">
            <v>785944</v>
          </cell>
        </row>
        <row r="49">
          <cell r="N49">
            <v>29366154.68</v>
          </cell>
        </row>
        <row r="50">
          <cell r="N50">
            <v>1011220</v>
          </cell>
        </row>
        <row r="51">
          <cell r="N51">
            <v>2295843.7999999998</v>
          </cell>
        </row>
        <row r="52">
          <cell r="N52">
            <v>749690.08</v>
          </cell>
        </row>
        <row r="53">
          <cell r="N53">
            <v>1149793.1200000001</v>
          </cell>
        </row>
        <row r="54">
          <cell r="N54">
            <v>2145404.48</v>
          </cell>
        </row>
        <row r="55">
          <cell r="N55">
            <v>2013393.9199999999</v>
          </cell>
        </row>
        <row r="56">
          <cell r="N56">
            <v>1013401.24</v>
          </cell>
        </row>
        <row r="57">
          <cell r="N57">
            <v>887676</v>
          </cell>
        </row>
        <row r="58">
          <cell r="N58">
            <v>1117176</v>
          </cell>
        </row>
        <row r="59">
          <cell r="N59">
            <v>1134564</v>
          </cell>
        </row>
        <row r="60">
          <cell r="N60">
            <v>930564</v>
          </cell>
        </row>
        <row r="61">
          <cell r="N61">
            <v>1289948</v>
          </cell>
        </row>
        <row r="62">
          <cell r="N62">
            <v>949948</v>
          </cell>
        </row>
        <row r="63">
          <cell r="N63">
            <v>655622</v>
          </cell>
        </row>
        <row r="64">
          <cell r="N64">
            <v>795872</v>
          </cell>
        </row>
        <row r="67">
          <cell r="N67">
            <v>400000</v>
          </cell>
        </row>
        <row r="73">
          <cell r="N73">
            <v>788690.03200000001</v>
          </cell>
        </row>
        <row r="74">
          <cell r="N74">
            <v>904375.41200000001</v>
          </cell>
        </row>
        <row r="75">
          <cell r="N75">
            <v>777437.04799999995</v>
          </cell>
        </row>
        <row r="76">
          <cell r="N76">
            <v>713920.12</v>
          </cell>
        </row>
        <row r="77">
          <cell r="N77">
            <v>1320025.0519999999</v>
          </cell>
        </row>
        <row r="78">
          <cell r="N78">
            <v>3405719.8760000002</v>
          </cell>
        </row>
        <row r="79">
          <cell r="N79">
            <v>909776.55200000003</v>
          </cell>
        </row>
        <row r="80">
          <cell r="N80">
            <v>859210.03200000001</v>
          </cell>
        </row>
        <row r="81">
          <cell r="N81">
            <v>873203.26399999997</v>
          </cell>
        </row>
        <row r="82">
          <cell r="N82">
            <v>1217219.28</v>
          </cell>
        </row>
        <row r="83">
          <cell r="N83">
            <v>1120319.28</v>
          </cell>
        </row>
        <row r="84">
          <cell r="N84">
            <v>867488.89199999999</v>
          </cell>
        </row>
        <row r="85">
          <cell r="N85">
            <v>2056196</v>
          </cell>
        </row>
        <row r="86">
          <cell r="N86">
            <v>1080892</v>
          </cell>
        </row>
        <row r="87">
          <cell r="N87">
            <v>1341713.1839999999</v>
          </cell>
        </row>
        <row r="88">
          <cell r="N88">
            <v>1639740.476</v>
          </cell>
        </row>
        <row r="89">
          <cell r="N89">
            <v>2202411.716</v>
          </cell>
        </row>
        <row r="90">
          <cell r="N90">
            <v>1335934.7120000001</v>
          </cell>
        </row>
        <row r="91">
          <cell r="N91">
            <v>1407502.8559999999</v>
          </cell>
        </row>
        <row r="92">
          <cell r="N92">
            <v>1244304.7239999999</v>
          </cell>
        </row>
        <row r="93">
          <cell r="N93">
            <v>965855.7</v>
          </cell>
        </row>
        <row r="94">
          <cell r="N94">
            <v>952205.38800000004</v>
          </cell>
        </row>
        <row r="95">
          <cell r="N95">
            <v>2016548.7479999999</v>
          </cell>
        </row>
        <row r="96">
          <cell r="N96">
            <v>1609932.6</v>
          </cell>
        </row>
        <row r="97">
          <cell r="N97">
            <v>1000000</v>
          </cell>
        </row>
        <row r="98">
          <cell r="N98">
            <v>1248440</v>
          </cell>
        </row>
        <row r="99">
          <cell r="N99">
            <v>1095765</v>
          </cell>
        </row>
        <row r="100">
          <cell r="N100">
            <v>809775</v>
          </cell>
        </row>
        <row r="101">
          <cell r="N101">
            <v>1138820</v>
          </cell>
        </row>
        <row r="102">
          <cell r="N102">
            <v>741900</v>
          </cell>
        </row>
        <row r="103">
          <cell r="N103">
            <v>1485200</v>
          </cell>
        </row>
        <row r="104">
          <cell r="N104">
            <v>2034275</v>
          </cell>
        </row>
        <row r="105">
          <cell r="N105">
            <v>1674166.5919999999</v>
          </cell>
        </row>
        <row r="106">
          <cell r="N106">
            <v>1698102.0919999999</v>
          </cell>
        </row>
        <row r="107">
          <cell r="N107">
            <v>2058369.8</v>
          </cell>
        </row>
        <row r="108">
          <cell r="N108">
            <v>2132536</v>
          </cell>
        </row>
        <row r="109">
          <cell r="N109">
            <v>1122341</v>
          </cell>
        </row>
        <row r="110">
          <cell r="N110">
            <v>2015000</v>
          </cell>
        </row>
        <row r="111">
          <cell r="N111">
            <v>1015000</v>
          </cell>
        </row>
        <row r="112">
          <cell r="N112">
            <v>1250795.7</v>
          </cell>
        </row>
        <row r="113">
          <cell r="N113">
            <v>1484680.58</v>
          </cell>
        </row>
        <row r="114">
          <cell r="N114">
            <v>1366507.584</v>
          </cell>
        </row>
        <row r="116">
          <cell r="N116">
            <v>1050000</v>
          </cell>
        </row>
        <row r="117">
          <cell r="N117">
            <v>1060000</v>
          </cell>
        </row>
        <row r="118">
          <cell r="N118">
            <v>815000</v>
          </cell>
        </row>
        <row r="119">
          <cell r="N119">
            <v>1056000</v>
          </cell>
        </row>
        <row r="120">
          <cell r="N120">
            <v>1010000</v>
          </cell>
        </row>
        <row r="121">
          <cell r="N121">
            <v>1037800</v>
          </cell>
        </row>
        <row r="122">
          <cell r="N122">
            <v>1022680</v>
          </cell>
        </row>
        <row r="123">
          <cell r="N123">
            <v>1066780</v>
          </cell>
        </row>
        <row r="124">
          <cell r="N124">
            <v>1013860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topLeftCell="A28" zoomScaleNormal="100" workbookViewId="0">
      <selection activeCell="E17" sqref="E17"/>
    </sheetView>
  </sheetViews>
  <sheetFormatPr defaultRowHeight="15" x14ac:dyDescent="0.25"/>
  <cols>
    <col min="5" max="5" width="24.85546875" customWidth="1"/>
    <col min="6" max="7" width="25.2851562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6" spans="1:7" ht="45" x14ac:dyDescent="0.25">
      <c r="E6" s="15" t="s">
        <v>48</v>
      </c>
      <c r="F6" s="15" t="s">
        <v>49</v>
      </c>
      <c r="G6" s="15" t="s">
        <v>50</v>
      </c>
    </row>
    <row r="7" spans="1:7" x14ac:dyDescent="0.25">
      <c r="D7" s="3">
        <v>2020</v>
      </c>
      <c r="E7" s="18">
        <f>'Property Details ''20-22'!F35</f>
        <v>1059884.7926565872</v>
      </c>
      <c r="F7" s="9">
        <v>80643.38</v>
      </c>
      <c r="G7" s="9">
        <f>E7+F7</f>
        <v>1140528.1726565873</v>
      </c>
    </row>
    <row r="8" spans="1:7" x14ac:dyDescent="0.25">
      <c r="D8" s="3">
        <v>2021</v>
      </c>
      <c r="E8" s="18">
        <f>'Property Details ''20-22'!H35</f>
        <v>1535595.1</v>
      </c>
      <c r="F8" s="9">
        <v>181278.49000000005</v>
      </c>
      <c r="G8" s="9">
        <f t="shared" ref="G8:G9" si="0">E8+F8</f>
        <v>1716873.59</v>
      </c>
    </row>
    <row r="9" spans="1:7" x14ac:dyDescent="0.25">
      <c r="D9" s="3">
        <v>2022</v>
      </c>
      <c r="E9" s="18">
        <f>'Property Details ''20-22'!J35</f>
        <v>2357946.1500000004</v>
      </c>
      <c r="F9" s="9">
        <v>162495.64000000001</v>
      </c>
      <c r="G9" s="9">
        <f t="shared" si="0"/>
        <v>2520441.7900000005</v>
      </c>
    </row>
    <row r="10" spans="1:7" x14ac:dyDescent="0.25">
      <c r="D10" s="3" t="s">
        <v>5</v>
      </c>
      <c r="E10" s="16">
        <f>'Property Expense Test Year'!J33+'Property Expense Test Year'!N33</f>
        <v>1946770.6250000002</v>
      </c>
      <c r="F10" s="16"/>
      <c r="G10" s="16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4-11
Exhibit PSC 4-11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topLeftCell="F37" zoomScaleNormal="70" workbookViewId="0">
      <selection activeCell="G31" sqref="G31"/>
    </sheetView>
  </sheetViews>
  <sheetFormatPr defaultRowHeight="15" x14ac:dyDescent="0.25"/>
  <cols>
    <col min="1" max="1" width="20.42578125" customWidth="1"/>
    <col min="2" max="2" width="18.140625" customWidth="1"/>
    <col min="3" max="3" width="3.7109375" customWidth="1"/>
    <col min="4" max="4" width="3.5703125" customWidth="1"/>
    <col min="5" max="5" width="2.5703125" customWidth="1"/>
    <col min="6" max="6" width="52.5703125" customWidth="1"/>
    <col min="7" max="7" width="23.85546875" customWidth="1"/>
    <col min="8" max="8" width="19.5703125" customWidth="1"/>
    <col min="9" max="9" width="16.42578125" customWidth="1"/>
    <col min="10" max="10" width="17.85546875" customWidth="1"/>
    <col min="11" max="11" width="22" style="2" customWidth="1"/>
    <col min="12" max="12" width="18.28515625" customWidth="1"/>
    <col min="13" max="13" width="17.42578125" customWidth="1"/>
    <col min="14" max="14" width="17.28515625" customWidth="1"/>
    <col min="15" max="15" width="18.140625" customWidth="1"/>
  </cols>
  <sheetData>
    <row r="1" spans="1:15" x14ac:dyDescent="0.25">
      <c r="A1" s="1" t="s">
        <v>0</v>
      </c>
    </row>
    <row r="2" spans="1:15" x14ac:dyDescent="0.25">
      <c r="A2" s="1" t="s">
        <v>2</v>
      </c>
    </row>
    <row r="5" spans="1:15" ht="36" customHeight="1" x14ac:dyDescent="0.25">
      <c r="F5" s="6" t="s">
        <v>4</v>
      </c>
      <c r="G5" s="7" t="s">
        <v>6</v>
      </c>
      <c r="H5" s="7" t="s">
        <v>41</v>
      </c>
      <c r="I5" s="7" t="s">
        <v>7</v>
      </c>
      <c r="J5" s="7" t="s">
        <v>8</v>
      </c>
      <c r="K5" s="7" t="s">
        <v>9</v>
      </c>
      <c r="L5" s="7" t="s">
        <v>13</v>
      </c>
      <c r="M5" s="7" t="s">
        <v>10</v>
      </c>
      <c r="N5" s="7" t="s">
        <v>11</v>
      </c>
      <c r="O5" s="7" t="s">
        <v>51</v>
      </c>
    </row>
    <row r="6" spans="1:15" x14ac:dyDescent="0.25">
      <c r="A6" t="s">
        <v>42</v>
      </c>
      <c r="B6" s="5">
        <f>1304065.84+231529.26</f>
        <v>1535595.1</v>
      </c>
      <c r="F6" s="1" t="s">
        <v>40</v>
      </c>
      <c r="G6" s="9">
        <v>350000</v>
      </c>
      <c r="H6" s="9">
        <f>G6/$G$33*$B$6</f>
        <v>2787.117887010314</v>
      </c>
      <c r="I6" s="4">
        <f>H6/12</f>
        <v>232.25982391752618</v>
      </c>
      <c r="J6" s="19">
        <f>I6*6</f>
        <v>1393.558943505157</v>
      </c>
      <c r="N6" s="20"/>
      <c r="O6" s="19">
        <f>J6+N6</f>
        <v>1393.558943505157</v>
      </c>
    </row>
    <row r="7" spans="1:15" x14ac:dyDescent="0.25">
      <c r="A7" t="s">
        <v>43</v>
      </c>
      <c r="B7" s="5">
        <v>2357946.15</v>
      </c>
      <c r="F7" s="8" t="s">
        <v>12</v>
      </c>
      <c r="G7" s="9">
        <f>SUM([1]Sheet1!$N$8:$N$18)</f>
        <v>21740660.123999998</v>
      </c>
      <c r="H7" s="9">
        <f>G7/$G$33*$B$6</f>
        <v>173125.09344860647</v>
      </c>
      <c r="I7" s="4">
        <f t="shared" ref="I7:I27" si="0">H7/12</f>
        <v>14427.091120717205</v>
      </c>
      <c r="J7" s="19">
        <f t="shared" ref="J7:J27" si="1">I7*6</f>
        <v>86562.546724303233</v>
      </c>
      <c r="K7" s="2">
        <v>21701664.408</v>
      </c>
      <c r="L7" s="2">
        <f t="shared" ref="L7:L31" si="2">K7/$K$33*$B$7</f>
        <v>181742.68404360849</v>
      </c>
      <c r="M7" s="4">
        <f>L7/12</f>
        <v>15145.223670300707</v>
      </c>
      <c r="N7" s="19">
        <f>M7*6</f>
        <v>90871.342021804245</v>
      </c>
      <c r="O7" s="19">
        <f t="shared" ref="O7:O31" si="3">J7+N7</f>
        <v>177433.88874610746</v>
      </c>
    </row>
    <row r="8" spans="1:15" x14ac:dyDescent="0.25">
      <c r="F8" s="8" t="s">
        <v>14</v>
      </c>
      <c r="G8" s="9">
        <f>SUM([1]Sheet1!$N$36:$N$64,[1]Sheet1!$N$67)</f>
        <v>80960031.079999998</v>
      </c>
      <c r="H8" s="9">
        <f>G8/$G$33*$B$6</f>
        <v>644700.43073136837</v>
      </c>
      <c r="I8" s="4">
        <f t="shared" si="0"/>
        <v>53725.0358942807</v>
      </c>
      <c r="J8" s="19">
        <f t="shared" si="1"/>
        <v>322350.21536568418</v>
      </c>
      <c r="K8" s="2">
        <v>97598177.079999998</v>
      </c>
      <c r="L8" s="2">
        <f t="shared" si="2"/>
        <v>817345.35779402382</v>
      </c>
      <c r="M8" s="4">
        <f t="shared" ref="M8:M31" si="4">L8/12</f>
        <v>68112.11314950198</v>
      </c>
      <c r="N8" s="19">
        <f t="shared" ref="N8:N31" si="5">M8*6</f>
        <v>408672.67889701191</v>
      </c>
      <c r="O8" s="19">
        <f t="shared" si="3"/>
        <v>731022.89426269615</v>
      </c>
    </row>
    <row r="9" spans="1:15" x14ac:dyDescent="0.25">
      <c r="F9" s="8" t="s">
        <v>15</v>
      </c>
      <c r="G9" s="9">
        <f>SUM([1]Sheet1!$N$73:$N$114)</f>
        <v>56982297.291999996</v>
      </c>
      <c r="H9" s="9">
        <f>G9/$G$33*$B$6</f>
        <v>453761.0857870644</v>
      </c>
      <c r="I9" s="4">
        <f t="shared" si="0"/>
        <v>37813.4238155887</v>
      </c>
      <c r="J9" s="19">
        <f t="shared" si="1"/>
        <v>226880.5428935322</v>
      </c>
      <c r="K9" s="2">
        <v>67612115.291999996</v>
      </c>
      <c r="L9" s="2">
        <f t="shared" si="2"/>
        <v>566224.18797077122</v>
      </c>
      <c r="M9" s="4">
        <f t="shared" si="4"/>
        <v>47185.348997564266</v>
      </c>
      <c r="N9" s="19">
        <f t="shared" si="5"/>
        <v>283112.09398538561</v>
      </c>
      <c r="O9" s="19">
        <f t="shared" si="3"/>
        <v>509992.63687891781</v>
      </c>
    </row>
    <row r="10" spans="1:15" x14ac:dyDescent="0.25">
      <c r="F10" s="8" t="s">
        <v>16</v>
      </c>
      <c r="G10" s="9">
        <f>SUM([1]Sheet1!$N$116:$N$124)</f>
        <v>9132120</v>
      </c>
      <c r="H10" s="9">
        <f>G10/$G$33*$B$6</f>
        <v>72720.842852356072</v>
      </c>
      <c r="I10" s="4">
        <f t="shared" si="0"/>
        <v>6060.0702376963391</v>
      </c>
      <c r="J10" s="19">
        <f t="shared" si="1"/>
        <v>36360.421426178036</v>
      </c>
      <c r="K10" s="2">
        <v>31408888.120000001</v>
      </c>
      <c r="L10" s="2">
        <f t="shared" si="2"/>
        <v>263036.76632516325</v>
      </c>
      <c r="M10" s="4">
        <f t="shared" si="4"/>
        <v>21919.730527096937</v>
      </c>
      <c r="N10" s="19">
        <f t="shared" si="5"/>
        <v>131518.38316258162</v>
      </c>
      <c r="O10" s="19">
        <f t="shared" si="3"/>
        <v>167878.80458875967</v>
      </c>
    </row>
    <row r="11" spans="1:15" x14ac:dyDescent="0.25">
      <c r="F11" s="8" t="s">
        <v>17</v>
      </c>
      <c r="G11" s="9"/>
      <c r="H11" s="9"/>
      <c r="I11" s="4"/>
      <c r="J11" s="19"/>
      <c r="K11" s="2">
        <v>1700574.6</v>
      </c>
      <c r="L11" s="2">
        <f t="shared" si="2"/>
        <v>14241.62619095948</v>
      </c>
      <c r="M11" s="4">
        <f t="shared" si="4"/>
        <v>1186.8021825799567</v>
      </c>
      <c r="N11" s="19">
        <f t="shared" si="5"/>
        <v>7120.8130954797398</v>
      </c>
      <c r="O11" s="19">
        <f t="shared" si="3"/>
        <v>7120.8130954797398</v>
      </c>
    </row>
    <row r="12" spans="1:15" x14ac:dyDescent="0.25">
      <c r="F12" s="8" t="s">
        <v>18</v>
      </c>
      <c r="G12" s="9"/>
      <c r="H12" s="9"/>
      <c r="I12" s="4"/>
      <c r="J12" s="19"/>
      <c r="K12" s="2">
        <v>33241236</v>
      </c>
      <c r="L12" s="2">
        <f t="shared" si="2"/>
        <v>278381.94057318335</v>
      </c>
      <c r="M12" s="4">
        <f t="shared" si="4"/>
        <v>23198.495047765278</v>
      </c>
      <c r="N12" s="19">
        <f t="shared" si="5"/>
        <v>139190.97028659168</v>
      </c>
      <c r="O12" s="19">
        <f t="shared" si="3"/>
        <v>139190.97028659168</v>
      </c>
    </row>
    <row r="13" spans="1:15" x14ac:dyDescent="0.25">
      <c r="B13" s="2"/>
      <c r="F13" s="8" t="s">
        <v>19</v>
      </c>
      <c r="G13" s="9">
        <v>1294383.48</v>
      </c>
      <c r="H13" s="9">
        <f t="shared" ref="H13:H27" si="6">G13/$G$33*$B$6</f>
        <v>10307.426713596162</v>
      </c>
      <c r="I13" s="4">
        <f t="shared" si="0"/>
        <v>858.95222613301348</v>
      </c>
      <c r="J13" s="19">
        <f t="shared" si="1"/>
        <v>5153.7133567980809</v>
      </c>
      <c r="K13" s="2">
        <v>1294383.48</v>
      </c>
      <c r="L13" s="2">
        <f t="shared" si="2"/>
        <v>10839.93943571383</v>
      </c>
      <c r="M13" s="4">
        <f t="shared" si="4"/>
        <v>903.32828630948586</v>
      </c>
      <c r="N13" s="19">
        <f t="shared" si="5"/>
        <v>5419.9697178569149</v>
      </c>
      <c r="O13" s="19">
        <f t="shared" si="3"/>
        <v>10573.683074654997</v>
      </c>
    </row>
    <row r="14" spans="1:15" x14ac:dyDescent="0.25">
      <c r="B14" s="2"/>
      <c r="F14" s="8" t="s">
        <v>20</v>
      </c>
      <c r="G14" s="9">
        <v>1012786.2</v>
      </c>
      <c r="H14" s="9">
        <f t="shared" si="6"/>
        <v>8065.0129535348706</v>
      </c>
      <c r="I14" s="4">
        <f t="shared" si="0"/>
        <v>672.08441279457259</v>
      </c>
      <c r="J14" s="19">
        <f t="shared" si="1"/>
        <v>4032.5064767674357</v>
      </c>
      <c r="K14" s="2">
        <v>1012786.2</v>
      </c>
      <c r="L14" s="2">
        <f t="shared" si="2"/>
        <v>8481.6758240199069</v>
      </c>
      <c r="M14" s="4">
        <f t="shared" si="4"/>
        <v>706.80631866832562</v>
      </c>
      <c r="N14" s="19">
        <f t="shared" si="5"/>
        <v>4240.8379120099535</v>
      </c>
      <c r="O14" s="19">
        <f t="shared" si="3"/>
        <v>8273.3443887773901</v>
      </c>
    </row>
    <row r="15" spans="1:15" x14ac:dyDescent="0.25">
      <c r="B15" s="2"/>
      <c r="F15" s="8" t="s">
        <v>21</v>
      </c>
      <c r="G15" s="9">
        <v>1096777.72</v>
      </c>
      <c r="H15" s="9">
        <f t="shared" si="6"/>
        <v>8733.8537185325422</v>
      </c>
      <c r="I15" s="4">
        <f t="shared" si="0"/>
        <v>727.82114321104518</v>
      </c>
      <c r="J15" s="19">
        <f t="shared" si="1"/>
        <v>4366.9268592662711</v>
      </c>
      <c r="K15" s="2">
        <v>1096777.72</v>
      </c>
      <c r="L15" s="2">
        <f t="shared" si="2"/>
        <v>9185.0709182724586</v>
      </c>
      <c r="M15" s="4">
        <f t="shared" si="4"/>
        <v>765.42257652270484</v>
      </c>
      <c r="N15" s="19">
        <f t="shared" si="5"/>
        <v>4592.5354591362293</v>
      </c>
      <c r="O15" s="19">
        <f t="shared" si="3"/>
        <v>8959.4623184025004</v>
      </c>
    </row>
    <row r="16" spans="1:15" x14ac:dyDescent="0.25">
      <c r="F16" s="8" t="s">
        <v>22</v>
      </c>
      <c r="G16" s="9">
        <v>1125966.52</v>
      </c>
      <c r="H16" s="9">
        <f t="shared" si="6"/>
        <v>8966.2897944764463</v>
      </c>
      <c r="I16" s="4">
        <f t="shared" si="0"/>
        <v>747.19081620637053</v>
      </c>
      <c r="J16" s="19">
        <f t="shared" si="1"/>
        <v>4483.1448972382232</v>
      </c>
      <c r="K16" s="2">
        <v>1125966.52</v>
      </c>
      <c r="L16" s="2">
        <f t="shared" si="2"/>
        <v>9429.5153422704898</v>
      </c>
      <c r="M16" s="4">
        <f t="shared" si="4"/>
        <v>785.79294518920744</v>
      </c>
      <c r="N16" s="19">
        <f t="shared" si="5"/>
        <v>4714.7576711352449</v>
      </c>
      <c r="O16" s="19">
        <f t="shared" si="3"/>
        <v>9197.902568373469</v>
      </c>
    </row>
    <row r="17" spans="2:15" x14ac:dyDescent="0.25">
      <c r="F17" s="8" t="s">
        <v>23</v>
      </c>
      <c r="G17" s="9">
        <v>2037516.68</v>
      </c>
      <c r="H17" s="9">
        <f t="shared" si="6"/>
        <v>16225.140525456771</v>
      </c>
      <c r="I17" s="4">
        <f t="shared" si="0"/>
        <v>1352.0950437880642</v>
      </c>
      <c r="J17" s="19">
        <f t="shared" si="1"/>
        <v>8112.5702627283854</v>
      </c>
      <c r="K17" s="2">
        <v>2037516.68</v>
      </c>
      <c r="L17" s="2">
        <f t="shared" si="2"/>
        <v>17063.380174209822</v>
      </c>
      <c r="M17" s="4">
        <f t="shared" si="4"/>
        <v>1421.9483478508184</v>
      </c>
      <c r="N17" s="19">
        <f t="shared" si="5"/>
        <v>8531.6900871049111</v>
      </c>
      <c r="O17" s="19">
        <f t="shared" si="3"/>
        <v>16644.260349833297</v>
      </c>
    </row>
    <row r="18" spans="2:15" x14ac:dyDescent="0.25">
      <c r="B18" s="4"/>
      <c r="F18" s="8" t="s">
        <v>24</v>
      </c>
      <c r="G18" s="9">
        <v>1638412.88</v>
      </c>
      <c r="H18" s="9">
        <f t="shared" si="6"/>
        <v>13046.999554731663</v>
      </c>
      <c r="I18" s="4">
        <f t="shared" si="0"/>
        <v>1087.2499628943053</v>
      </c>
      <c r="J18" s="19">
        <f t="shared" si="1"/>
        <v>6523.4997773658324</v>
      </c>
      <c r="K18" s="2">
        <v>1638412.88</v>
      </c>
      <c r="L18" s="2">
        <f t="shared" si="2"/>
        <v>13721.046864638192</v>
      </c>
      <c r="M18" s="4">
        <f t="shared" si="4"/>
        <v>1143.4205720531827</v>
      </c>
      <c r="N18" s="19">
        <f t="shared" si="5"/>
        <v>6860.5234323190962</v>
      </c>
      <c r="O18" s="19">
        <f t="shared" si="3"/>
        <v>13384.023209684929</v>
      </c>
    </row>
    <row r="19" spans="2:15" x14ac:dyDescent="0.25">
      <c r="F19" s="8" t="s">
        <v>25</v>
      </c>
      <c r="G19" s="9">
        <v>738525.92</v>
      </c>
      <c r="H19" s="9">
        <f t="shared" si="6"/>
        <v>5881.0251475792802</v>
      </c>
      <c r="I19" s="4">
        <f t="shared" si="0"/>
        <v>490.08542896494004</v>
      </c>
      <c r="J19" s="19">
        <f t="shared" si="1"/>
        <v>2940.5125737896401</v>
      </c>
      <c r="K19" s="2">
        <v>738525.92</v>
      </c>
      <c r="L19" s="2">
        <f t="shared" si="2"/>
        <v>6184.8566272684802</v>
      </c>
      <c r="M19" s="4">
        <f t="shared" si="4"/>
        <v>515.40471893903998</v>
      </c>
      <c r="N19" s="19">
        <f t="shared" si="5"/>
        <v>3092.4283136342401</v>
      </c>
      <c r="O19" s="19">
        <f t="shared" si="3"/>
        <v>6032.9408874238798</v>
      </c>
    </row>
    <row r="20" spans="2:15" x14ac:dyDescent="0.25">
      <c r="F20" s="8" t="s">
        <v>26</v>
      </c>
      <c r="G20" s="9">
        <v>2137623.3199999998</v>
      </c>
      <c r="H20" s="9">
        <f t="shared" si="6"/>
        <v>17022.309116749631</v>
      </c>
      <c r="I20" s="4">
        <f t="shared" si="0"/>
        <v>1418.5257597291359</v>
      </c>
      <c r="J20" s="19">
        <f t="shared" si="1"/>
        <v>8511.1545583748157</v>
      </c>
      <c r="K20" s="2">
        <v>2137623.3199999998</v>
      </c>
      <c r="L20" s="2">
        <f t="shared" si="2"/>
        <v>17901.732896938334</v>
      </c>
      <c r="M20" s="4">
        <f t="shared" si="4"/>
        <v>1491.8110747448611</v>
      </c>
      <c r="N20" s="19">
        <f t="shared" si="5"/>
        <v>8950.8664484691672</v>
      </c>
      <c r="O20" s="19">
        <f t="shared" si="3"/>
        <v>17462.021006843985</v>
      </c>
    </row>
    <row r="21" spans="2:15" x14ac:dyDescent="0.25">
      <c r="F21" s="8" t="s">
        <v>38</v>
      </c>
      <c r="G21" s="9">
        <v>1826336</v>
      </c>
      <c r="H21" s="9">
        <f t="shared" si="6"/>
        <v>14543.467809402482</v>
      </c>
      <c r="I21" s="4">
        <f t="shared" si="0"/>
        <v>1211.9556507835402</v>
      </c>
      <c r="J21" s="19">
        <f t="shared" si="1"/>
        <v>7271.733904701241</v>
      </c>
      <c r="K21" s="2">
        <v>1826336</v>
      </c>
      <c r="L21" s="2">
        <f t="shared" si="2"/>
        <v>15294.827178467895</v>
      </c>
      <c r="M21" s="4">
        <f t="shared" si="4"/>
        <v>1274.5689315389911</v>
      </c>
      <c r="N21" s="19">
        <f t="shared" si="5"/>
        <v>7647.4135892339473</v>
      </c>
      <c r="O21" s="19">
        <f t="shared" si="3"/>
        <v>14919.147493935188</v>
      </c>
    </row>
    <row r="22" spans="2:15" x14ac:dyDescent="0.25">
      <c r="F22" s="8" t="s">
        <v>27</v>
      </c>
      <c r="G22" s="9">
        <v>3153482</v>
      </c>
      <c r="H22" s="9">
        <f t="shared" si="6"/>
        <v>25111.788824471598</v>
      </c>
      <c r="I22" s="4">
        <f t="shared" si="0"/>
        <v>2092.6490687059663</v>
      </c>
      <c r="J22" s="19">
        <f t="shared" si="1"/>
        <v>12555.894412235797</v>
      </c>
      <c r="K22" s="2">
        <v>3153482</v>
      </c>
      <c r="L22" s="2">
        <f t="shared" si="2"/>
        <v>26409.13950138928</v>
      </c>
      <c r="M22" s="4">
        <f t="shared" si="4"/>
        <v>2200.7616251157733</v>
      </c>
      <c r="N22" s="19">
        <f t="shared" si="5"/>
        <v>13204.56975069464</v>
      </c>
      <c r="O22" s="19">
        <f t="shared" si="3"/>
        <v>25760.464162930439</v>
      </c>
    </row>
    <row r="23" spans="2:15" x14ac:dyDescent="0.25">
      <c r="F23" s="8" t="s">
        <v>28</v>
      </c>
      <c r="G23" s="9">
        <v>1568586.08</v>
      </c>
      <c r="H23" s="9">
        <f t="shared" si="6"/>
        <v>12490.955202523975</v>
      </c>
      <c r="I23" s="4">
        <f t="shared" si="0"/>
        <v>1040.9129335436646</v>
      </c>
      <c r="J23" s="19">
        <f t="shared" si="1"/>
        <v>6245.4776012619877</v>
      </c>
      <c r="K23" s="2">
        <v>1568586.08</v>
      </c>
      <c r="L23" s="2">
        <f t="shared" si="2"/>
        <v>13136.275585735821</v>
      </c>
      <c r="M23" s="4">
        <f t="shared" si="4"/>
        <v>1094.6896321446518</v>
      </c>
      <c r="N23" s="19">
        <f t="shared" si="5"/>
        <v>6568.1377928679103</v>
      </c>
      <c r="O23" s="19">
        <f t="shared" si="3"/>
        <v>12813.615394129898</v>
      </c>
    </row>
    <row r="24" spans="2:15" x14ac:dyDescent="0.25">
      <c r="F24" s="8" t="s">
        <v>29</v>
      </c>
      <c r="G24" s="9">
        <v>1513608</v>
      </c>
      <c r="H24" s="9">
        <f t="shared" si="6"/>
        <v>12053.154087776877</v>
      </c>
      <c r="I24" s="4">
        <f t="shared" si="0"/>
        <v>1004.4295073147397</v>
      </c>
      <c r="J24" s="19">
        <f t="shared" si="1"/>
        <v>6026.5770438884383</v>
      </c>
      <c r="K24" s="2">
        <v>1513608</v>
      </c>
      <c r="L24" s="2">
        <f t="shared" si="2"/>
        <v>12675.856346228969</v>
      </c>
      <c r="M24" s="4">
        <f t="shared" si="4"/>
        <v>1056.3213621857474</v>
      </c>
      <c r="N24" s="19">
        <f t="shared" si="5"/>
        <v>6337.9281731144838</v>
      </c>
      <c r="O24" s="19">
        <f t="shared" si="3"/>
        <v>12364.505217002923</v>
      </c>
    </row>
    <row r="25" spans="2:15" x14ac:dyDescent="0.25">
      <c r="F25" s="8" t="s">
        <v>30</v>
      </c>
      <c r="G25" s="9">
        <v>1509072</v>
      </c>
      <c r="H25" s="9">
        <f t="shared" si="6"/>
        <v>12017.033039961223</v>
      </c>
      <c r="I25" s="4">
        <f t="shared" si="0"/>
        <v>1001.4194199967686</v>
      </c>
      <c r="J25" s="19">
        <f t="shared" si="1"/>
        <v>6008.5165199806115</v>
      </c>
      <c r="K25" s="2">
        <v>1509072</v>
      </c>
      <c r="L25" s="2">
        <f t="shared" si="2"/>
        <v>12637.869176244078</v>
      </c>
      <c r="M25" s="4">
        <f t="shared" si="4"/>
        <v>1053.1557646870065</v>
      </c>
      <c r="N25" s="19">
        <f t="shared" si="5"/>
        <v>6318.9345881220388</v>
      </c>
      <c r="O25" s="19">
        <f t="shared" si="3"/>
        <v>12327.45110810265</v>
      </c>
    </row>
    <row r="26" spans="2:15" x14ac:dyDescent="0.25">
      <c r="F26" s="8" t="s">
        <v>31</v>
      </c>
      <c r="G26" s="9">
        <v>1508316</v>
      </c>
      <c r="H26" s="9">
        <f t="shared" si="6"/>
        <v>12011.012865325281</v>
      </c>
      <c r="I26" s="4">
        <f t="shared" si="0"/>
        <v>1000.9177387771068</v>
      </c>
      <c r="J26" s="19">
        <f t="shared" si="1"/>
        <v>6005.5064326626407</v>
      </c>
      <c r="K26" s="2">
        <v>1508316</v>
      </c>
      <c r="L26" s="2">
        <f t="shared" si="2"/>
        <v>12631.537981246596</v>
      </c>
      <c r="M26" s="4">
        <f t="shared" si="4"/>
        <v>1052.628165103883</v>
      </c>
      <c r="N26" s="19">
        <f t="shared" si="5"/>
        <v>6315.7689906232981</v>
      </c>
      <c r="O26" s="19">
        <f t="shared" si="3"/>
        <v>12321.275423285939</v>
      </c>
    </row>
    <row r="27" spans="2:15" x14ac:dyDescent="0.25">
      <c r="F27" s="8" t="s">
        <v>32</v>
      </c>
      <c r="G27" s="9">
        <v>1510080</v>
      </c>
      <c r="H27" s="9">
        <f t="shared" si="6"/>
        <v>12025.059939475812</v>
      </c>
      <c r="I27" s="4">
        <f t="shared" si="0"/>
        <v>1002.088328289651</v>
      </c>
      <c r="J27" s="19">
        <f t="shared" si="1"/>
        <v>6012.529969737906</v>
      </c>
      <c r="K27" s="2">
        <v>1510080</v>
      </c>
      <c r="L27" s="2">
        <f t="shared" si="2"/>
        <v>12646.310769574053</v>
      </c>
      <c r="M27" s="4">
        <f t="shared" si="4"/>
        <v>1053.8592307978377</v>
      </c>
      <c r="N27" s="19">
        <f t="shared" si="5"/>
        <v>6323.1553847870255</v>
      </c>
      <c r="O27" s="19">
        <f t="shared" si="3"/>
        <v>12335.685354524932</v>
      </c>
    </row>
    <row r="28" spans="2:15" x14ac:dyDescent="0.25">
      <c r="F28" s="8" t="s">
        <v>33</v>
      </c>
      <c r="G28" s="9"/>
      <c r="H28" s="9"/>
      <c r="I28" s="4"/>
      <c r="J28" s="19"/>
      <c r="K28" s="2">
        <v>1583160</v>
      </c>
      <c r="L28" s="2">
        <f t="shared" si="2"/>
        <v>13258.326285997338</v>
      </c>
      <c r="M28" s="4">
        <f t="shared" si="4"/>
        <v>1104.8605238331115</v>
      </c>
      <c r="N28" s="19">
        <f t="shared" si="5"/>
        <v>6629.1631429986692</v>
      </c>
      <c r="O28" s="19">
        <f t="shared" si="3"/>
        <v>6629.1631429986692</v>
      </c>
    </row>
    <row r="29" spans="2:15" x14ac:dyDescent="0.25">
      <c r="F29" s="8" t="s">
        <v>34</v>
      </c>
      <c r="G29" s="9"/>
      <c r="H29" s="9"/>
      <c r="I29" s="4"/>
      <c r="J29" s="19"/>
      <c r="K29" s="2">
        <v>1005292</v>
      </c>
      <c r="L29" s="2">
        <f t="shared" si="2"/>
        <v>8418.9149224985704</v>
      </c>
      <c r="M29" s="4">
        <f t="shared" si="4"/>
        <v>701.57624354154757</v>
      </c>
      <c r="N29" s="19">
        <f t="shared" si="5"/>
        <v>4209.4574612492852</v>
      </c>
      <c r="O29" s="19">
        <f t="shared" si="3"/>
        <v>4209.4574612492852</v>
      </c>
    </row>
    <row r="30" spans="2:15" x14ac:dyDescent="0.25">
      <c r="F30" s="8" t="s">
        <v>35</v>
      </c>
      <c r="G30" s="9"/>
      <c r="H30" s="9"/>
      <c r="I30" s="4"/>
      <c r="J30" s="19"/>
      <c r="K30" s="2">
        <v>1010584</v>
      </c>
      <c r="L30" s="2">
        <f t="shared" si="2"/>
        <v>8463.2332874809454</v>
      </c>
      <c r="M30" s="4">
        <f t="shared" si="4"/>
        <v>705.26944062341215</v>
      </c>
      <c r="N30" s="19">
        <f t="shared" si="5"/>
        <v>4231.6166437404727</v>
      </c>
      <c r="O30" s="19">
        <f t="shared" si="3"/>
        <v>4231.6166437404727</v>
      </c>
    </row>
    <row r="31" spans="2:15" x14ac:dyDescent="0.25">
      <c r="F31" s="8" t="s">
        <v>36</v>
      </c>
      <c r="G31" s="9"/>
      <c r="H31" s="9"/>
      <c r="I31" s="4"/>
      <c r="J31" s="19"/>
      <c r="K31" s="2">
        <v>1026208</v>
      </c>
      <c r="L31" s="2">
        <f t="shared" si="2"/>
        <v>8594.0779840955784</v>
      </c>
      <c r="M31" s="4">
        <f t="shared" si="4"/>
        <v>716.17316534129816</v>
      </c>
      <c r="N31" s="19">
        <f t="shared" si="5"/>
        <v>4297.0389920477892</v>
      </c>
      <c r="O31" s="19">
        <f t="shared" si="3"/>
        <v>4297.0389920477892</v>
      </c>
    </row>
    <row r="32" spans="2:15" x14ac:dyDescent="0.25">
      <c r="J32" s="20"/>
      <c r="N32" s="20"/>
      <c r="O32" s="20"/>
    </row>
    <row r="33" spans="6:15" x14ac:dyDescent="0.25">
      <c r="F33" s="23" t="s">
        <v>47</v>
      </c>
      <c r="G33" s="21">
        <f t="shared" ref="G33:O33" si="7">SUM(G6:G32)</f>
        <v>192836581.29599997</v>
      </c>
      <c r="H33" s="21">
        <f t="shared" si="7"/>
        <v>1535595.1</v>
      </c>
      <c r="I33" s="21">
        <f t="shared" si="7"/>
        <v>127966.25833333338</v>
      </c>
      <c r="J33" s="22">
        <f t="shared" si="7"/>
        <v>767797.55</v>
      </c>
      <c r="K33" s="21">
        <f t="shared" si="7"/>
        <v>281559372.29999995</v>
      </c>
      <c r="L33" s="21">
        <f t="shared" si="7"/>
        <v>2357946.1500000004</v>
      </c>
      <c r="M33" s="21">
        <f t="shared" si="7"/>
        <v>196495.51249999998</v>
      </c>
      <c r="N33" s="22">
        <f t="shared" si="7"/>
        <v>1178973.0750000002</v>
      </c>
      <c r="O33" s="22">
        <f t="shared" si="7"/>
        <v>1946770.6250000007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4-11
Exhibit PSC 4-11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topLeftCell="E37" zoomScaleNormal="80" workbookViewId="0">
      <selection activeCell="E42" sqref="E42"/>
    </sheetView>
  </sheetViews>
  <sheetFormatPr defaultRowHeight="15" x14ac:dyDescent="0.25"/>
  <cols>
    <col min="1" max="1" width="21" customWidth="1"/>
    <col min="2" max="2" width="15" customWidth="1"/>
    <col min="3" max="3" width="4.140625" customWidth="1"/>
    <col min="4" max="4" width="42.7109375" customWidth="1"/>
    <col min="5" max="10" width="22.42578125" customWidth="1"/>
  </cols>
  <sheetData>
    <row r="1" spans="1:10" x14ac:dyDescent="0.25">
      <c r="A1" s="1" t="s">
        <v>0</v>
      </c>
    </row>
    <row r="2" spans="1:10" x14ac:dyDescent="0.25">
      <c r="A2" s="1" t="s">
        <v>3</v>
      </c>
    </row>
    <row r="5" spans="1:10" x14ac:dyDescent="0.25">
      <c r="F5" s="2"/>
    </row>
    <row r="7" spans="1:10" ht="26.25" x14ac:dyDescent="0.25">
      <c r="D7" s="6" t="s">
        <v>4</v>
      </c>
      <c r="E7" s="7" t="s">
        <v>44</v>
      </c>
      <c r="F7" s="7" t="s">
        <v>45</v>
      </c>
      <c r="G7" s="7" t="s">
        <v>6</v>
      </c>
      <c r="H7" s="7" t="s">
        <v>41</v>
      </c>
      <c r="I7" s="7" t="s">
        <v>9</v>
      </c>
      <c r="J7" s="7" t="s">
        <v>13</v>
      </c>
    </row>
    <row r="8" spans="1:10" x14ac:dyDescent="0.25">
      <c r="C8" s="5"/>
      <c r="D8" s="1" t="s">
        <v>40</v>
      </c>
      <c r="G8" s="9">
        <v>350000</v>
      </c>
      <c r="H8" s="9">
        <f>G8/$G$35*$B$10</f>
        <v>2787.117887010314</v>
      </c>
      <c r="I8" s="2"/>
    </row>
    <row r="9" spans="1:10" x14ac:dyDescent="0.25">
      <c r="A9" t="s">
        <v>46</v>
      </c>
      <c r="B9" s="14">
        <v>1059884.7926565872</v>
      </c>
      <c r="C9" s="5"/>
      <c r="D9" s="8" t="s">
        <v>12</v>
      </c>
      <c r="E9" s="11">
        <v>22013000</v>
      </c>
      <c r="F9" s="11">
        <v>160242</v>
      </c>
      <c r="G9" s="9">
        <f>SUM([1]Sheet1!$N$8:$N$18)</f>
        <v>21740660.123999998</v>
      </c>
      <c r="H9" s="9">
        <f>G9/$G$35*$B$10</f>
        <v>173125.09344860647</v>
      </c>
      <c r="I9" s="2">
        <v>21701664.408</v>
      </c>
      <c r="J9" s="2">
        <f t="shared" ref="J9:J33" si="0">I9/$I$35*$B$11</f>
        <v>181742.68404360849</v>
      </c>
    </row>
    <row r="10" spans="1:10" x14ac:dyDescent="0.25">
      <c r="A10" t="s">
        <v>39</v>
      </c>
      <c r="B10" s="14">
        <f>1304065.84+231529.26</f>
        <v>1535595.1</v>
      </c>
      <c r="D10" s="8" t="s">
        <v>14</v>
      </c>
      <c r="E10" s="11">
        <v>56546000</v>
      </c>
      <c r="F10" s="11">
        <v>346427</v>
      </c>
      <c r="G10" s="9">
        <f>SUM([1]Sheet1!$N$36:$N$64,[1]Sheet1!$N$67)</f>
        <v>80960031.079999998</v>
      </c>
      <c r="H10" s="9">
        <f>G10/$G$35*$B$10</f>
        <v>644700.43073136837</v>
      </c>
      <c r="I10" s="2">
        <v>97598177.079999998</v>
      </c>
      <c r="J10" s="2">
        <f t="shared" si="0"/>
        <v>817345.35779402382</v>
      </c>
    </row>
    <row r="11" spans="1:10" x14ac:dyDescent="0.25">
      <c r="A11" t="s">
        <v>37</v>
      </c>
      <c r="B11" s="14">
        <v>2357946.15</v>
      </c>
      <c r="D11" s="8" t="s">
        <v>15</v>
      </c>
      <c r="E11" s="11">
        <v>54264000</v>
      </c>
      <c r="F11" s="11">
        <v>392974</v>
      </c>
      <c r="G11" s="9">
        <f>SUM([1]Sheet1!$N$73:$N$114)</f>
        <v>56982297.291999996</v>
      </c>
      <c r="H11" s="9">
        <f>G11/$G$35*$B$10</f>
        <v>453761.0857870644</v>
      </c>
      <c r="I11" s="2">
        <v>67612115.291999996</v>
      </c>
      <c r="J11" s="2">
        <f t="shared" si="0"/>
        <v>566224.18797077122</v>
      </c>
    </row>
    <row r="12" spans="1:10" x14ac:dyDescent="0.25">
      <c r="D12" s="8" t="s">
        <v>16</v>
      </c>
      <c r="E12" s="11"/>
      <c r="F12" s="11"/>
      <c r="G12" s="9">
        <f>SUM([1]Sheet1!$N$116:$N$124)</f>
        <v>9132120</v>
      </c>
      <c r="H12" s="9">
        <f>G12/$G$35*$B$10</f>
        <v>72720.842852356072</v>
      </c>
      <c r="I12" s="2">
        <v>31408888.120000001</v>
      </c>
      <c r="J12" s="2">
        <f t="shared" si="0"/>
        <v>263036.76632516325</v>
      </c>
    </row>
    <row r="13" spans="1:10" x14ac:dyDescent="0.25">
      <c r="D13" s="8" t="s">
        <v>17</v>
      </c>
      <c r="E13" s="11"/>
      <c r="F13" s="11"/>
      <c r="G13" s="9"/>
      <c r="H13" s="9"/>
      <c r="I13" s="2">
        <v>1700574.6</v>
      </c>
      <c r="J13" s="2">
        <f t="shared" si="0"/>
        <v>14241.62619095948</v>
      </c>
    </row>
    <row r="14" spans="1:10" x14ac:dyDescent="0.25">
      <c r="D14" s="8" t="s">
        <v>18</v>
      </c>
      <c r="E14" s="11"/>
      <c r="F14" s="11"/>
      <c r="G14" s="9"/>
      <c r="H14" s="9"/>
      <c r="I14" s="2">
        <v>33241236</v>
      </c>
      <c r="J14" s="2">
        <f t="shared" si="0"/>
        <v>278381.94057318335</v>
      </c>
    </row>
    <row r="15" spans="1:10" x14ac:dyDescent="0.25">
      <c r="B15" s="2"/>
      <c r="C15" s="2"/>
      <c r="D15" s="17" t="s">
        <v>19</v>
      </c>
      <c r="E15" s="11">
        <v>2094000</v>
      </c>
      <c r="F15" s="12">
        <v>15261.123110151188</v>
      </c>
      <c r="G15" s="9">
        <v>1294383.48</v>
      </c>
      <c r="H15" s="9">
        <f t="shared" ref="H15:H29" si="1">G15/$G$35*$B$10</f>
        <v>10307.426713596162</v>
      </c>
      <c r="I15" s="2">
        <v>1294383.48</v>
      </c>
      <c r="J15" s="2">
        <f t="shared" si="0"/>
        <v>10839.93943571383</v>
      </c>
    </row>
    <row r="16" spans="1:10" x14ac:dyDescent="0.25">
      <c r="B16" s="2"/>
      <c r="C16" s="2"/>
      <c r="D16" s="17" t="s">
        <v>20</v>
      </c>
      <c r="E16" s="11">
        <v>2064000</v>
      </c>
      <c r="F16" s="12">
        <v>15261.123110151188</v>
      </c>
      <c r="G16" s="9">
        <v>1012786.2</v>
      </c>
      <c r="H16" s="9">
        <f t="shared" si="1"/>
        <v>8065.0129535348706</v>
      </c>
      <c r="I16" s="2">
        <v>1012786.2</v>
      </c>
      <c r="J16" s="2">
        <f t="shared" si="0"/>
        <v>8481.6758240199069</v>
      </c>
    </row>
    <row r="17" spans="2:10" x14ac:dyDescent="0.25">
      <c r="B17" s="2"/>
      <c r="C17" s="2"/>
      <c r="D17" s="17" t="s">
        <v>21</v>
      </c>
      <c r="E17" s="11">
        <v>1096000</v>
      </c>
      <c r="F17" s="12">
        <v>7630.5615550755938</v>
      </c>
      <c r="G17" s="9">
        <v>1096777.72</v>
      </c>
      <c r="H17" s="9">
        <f t="shared" si="1"/>
        <v>8733.8537185325422</v>
      </c>
      <c r="I17" s="2">
        <v>1096777.72</v>
      </c>
      <c r="J17" s="2">
        <f t="shared" si="0"/>
        <v>9185.0709182724586</v>
      </c>
    </row>
    <row r="18" spans="2:10" x14ac:dyDescent="0.25">
      <c r="B18" s="2"/>
      <c r="D18" s="17" t="s">
        <v>22</v>
      </c>
      <c r="E18" s="11">
        <v>2021000</v>
      </c>
      <c r="F18" s="12">
        <v>15261.123110151188</v>
      </c>
      <c r="G18" s="9">
        <v>1125966.52</v>
      </c>
      <c r="H18" s="9">
        <f t="shared" si="1"/>
        <v>8966.2897944764463</v>
      </c>
      <c r="I18" s="2">
        <v>1125966.52</v>
      </c>
      <c r="J18" s="2">
        <f t="shared" si="0"/>
        <v>9429.5153422704898</v>
      </c>
    </row>
    <row r="19" spans="2:10" x14ac:dyDescent="0.25">
      <c r="B19" s="2"/>
      <c r="D19" s="17" t="s">
        <v>23</v>
      </c>
      <c r="E19" s="11">
        <v>2037000</v>
      </c>
      <c r="F19" s="12">
        <v>15261.123110151188</v>
      </c>
      <c r="G19" s="9">
        <v>2037516.68</v>
      </c>
      <c r="H19" s="9">
        <f t="shared" si="1"/>
        <v>16225.140525456771</v>
      </c>
      <c r="I19" s="2">
        <v>2037516.68</v>
      </c>
      <c r="J19" s="2">
        <f t="shared" si="0"/>
        <v>17063.380174209822</v>
      </c>
    </row>
    <row r="20" spans="2:10" x14ac:dyDescent="0.25">
      <c r="B20" s="2"/>
      <c r="C20" s="4"/>
      <c r="D20" s="17" t="s">
        <v>24</v>
      </c>
      <c r="E20" s="11">
        <v>2059000</v>
      </c>
      <c r="F20" s="12">
        <v>15261.123110151188</v>
      </c>
      <c r="G20" s="9">
        <v>1638412.88</v>
      </c>
      <c r="H20" s="9">
        <f t="shared" si="1"/>
        <v>13046.999554731663</v>
      </c>
      <c r="I20" s="2">
        <v>1638412.88</v>
      </c>
      <c r="J20" s="2">
        <f t="shared" si="0"/>
        <v>13721.046864638192</v>
      </c>
    </row>
    <row r="21" spans="2:10" x14ac:dyDescent="0.25">
      <c r="B21" s="2"/>
      <c r="D21" s="17" t="s">
        <v>25</v>
      </c>
      <c r="E21" s="11">
        <v>2020000</v>
      </c>
      <c r="F21" s="12">
        <v>15261.123110151188</v>
      </c>
      <c r="G21" s="9">
        <v>738525.92</v>
      </c>
      <c r="H21" s="9">
        <f t="shared" si="1"/>
        <v>5881.0251475792802</v>
      </c>
      <c r="I21" s="2">
        <v>738525.92</v>
      </c>
      <c r="J21" s="2">
        <f t="shared" si="0"/>
        <v>6184.8566272684802</v>
      </c>
    </row>
    <row r="22" spans="2:10" x14ac:dyDescent="0.25">
      <c r="D22" s="17" t="s">
        <v>26</v>
      </c>
      <c r="E22" s="11">
        <v>2125000</v>
      </c>
      <c r="F22" s="12">
        <v>15261.123110151188</v>
      </c>
      <c r="G22" s="9">
        <v>2137623.3199999998</v>
      </c>
      <c r="H22" s="9">
        <f t="shared" si="1"/>
        <v>17022.309116749631</v>
      </c>
      <c r="I22" s="2">
        <v>2137623.3199999998</v>
      </c>
      <c r="J22" s="2">
        <f t="shared" si="0"/>
        <v>17901.732896938334</v>
      </c>
    </row>
    <row r="23" spans="2:10" x14ac:dyDescent="0.25">
      <c r="D23" s="17" t="s">
        <v>38</v>
      </c>
      <c r="E23" s="11">
        <v>2078000</v>
      </c>
      <c r="F23" s="12">
        <v>15261.123110151188</v>
      </c>
      <c r="G23" s="9">
        <v>1826336</v>
      </c>
      <c r="H23" s="9">
        <f t="shared" si="1"/>
        <v>14543.467809402482</v>
      </c>
      <c r="I23" s="2">
        <v>1826336</v>
      </c>
      <c r="J23" s="2">
        <f t="shared" si="0"/>
        <v>15294.827178467895</v>
      </c>
    </row>
    <row r="24" spans="2:10" x14ac:dyDescent="0.25">
      <c r="D24" s="17" t="s">
        <v>27</v>
      </c>
      <c r="E24" s="11">
        <v>2110000</v>
      </c>
      <c r="F24" s="12">
        <v>15261.123110151188</v>
      </c>
      <c r="G24" s="9">
        <v>3153482</v>
      </c>
      <c r="H24" s="9">
        <f t="shared" si="1"/>
        <v>25111.788824471598</v>
      </c>
      <c r="I24" s="2">
        <v>3153482</v>
      </c>
      <c r="J24" s="2">
        <f t="shared" si="0"/>
        <v>26409.13950138928</v>
      </c>
    </row>
    <row r="25" spans="2:10" x14ac:dyDescent="0.25">
      <c r="D25" s="17" t="s">
        <v>28</v>
      </c>
      <c r="E25" s="11">
        <v>2128000</v>
      </c>
      <c r="F25" s="12">
        <v>15261.123110151188</v>
      </c>
      <c r="G25" s="9">
        <v>1568586.08</v>
      </c>
      <c r="H25" s="9">
        <f t="shared" si="1"/>
        <v>12490.955202523975</v>
      </c>
      <c r="I25" s="2">
        <v>1568586.08</v>
      </c>
      <c r="J25" s="2">
        <f t="shared" si="0"/>
        <v>13136.275585735821</v>
      </c>
    </row>
    <row r="26" spans="2:10" x14ac:dyDescent="0.25">
      <c r="D26" s="17" t="s">
        <v>29</v>
      </c>
      <c r="E26" s="11"/>
      <c r="F26" s="11"/>
      <c r="G26" s="9">
        <v>1513608</v>
      </c>
      <c r="H26" s="9">
        <f t="shared" si="1"/>
        <v>12053.154087776877</v>
      </c>
      <c r="I26" s="2">
        <v>1513608</v>
      </c>
      <c r="J26" s="2">
        <f t="shared" si="0"/>
        <v>12675.856346228969</v>
      </c>
    </row>
    <row r="27" spans="2:10" x14ac:dyDescent="0.25">
      <c r="D27" s="17" t="s">
        <v>30</v>
      </c>
      <c r="E27" s="11"/>
      <c r="F27" s="11"/>
      <c r="G27" s="9">
        <v>1509072</v>
      </c>
      <c r="H27" s="9">
        <f t="shared" si="1"/>
        <v>12017.033039961223</v>
      </c>
      <c r="I27" s="2">
        <v>1509072</v>
      </c>
      <c r="J27" s="2">
        <f t="shared" si="0"/>
        <v>12637.869176244078</v>
      </c>
    </row>
    <row r="28" spans="2:10" x14ac:dyDescent="0.25">
      <c r="D28" s="17" t="s">
        <v>31</v>
      </c>
      <c r="E28" s="13"/>
      <c r="F28" s="11"/>
      <c r="G28" s="9">
        <v>1508316</v>
      </c>
      <c r="H28" s="9">
        <f t="shared" si="1"/>
        <v>12011.012865325281</v>
      </c>
      <c r="I28" s="2">
        <v>1508316</v>
      </c>
      <c r="J28" s="2">
        <f t="shared" si="0"/>
        <v>12631.537981246596</v>
      </c>
    </row>
    <row r="29" spans="2:10" x14ac:dyDescent="0.25">
      <c r="D29" s="17" t="s">
        <v>32</v>
      </c>
      <c r="E29" s="13"/>
      <c r="F29" s="11"/>
      <c r="G29" s="9">
        <v>1510080</v>
      </c>
      <c r="H29" s="9">
        <f t="shared" si="1"/>
        <v>12025.059939475812</v>
      </c>
      <c r="I29" s="2">
        <v>1510080</v>
      </c>
      <c r="J29" s="2">
        <f t="shared" si="0"/>
        <v>12646.310769574053</v>
      </c>
    </row>
    <row r="30" spans="2:10" x14ac:dyDescent="0.25">
      <c r="D30" s="17" t="s">
        <v>33</v>
      </c>
      <c r="E30" s="8"/>
      <c r="F30" s="10"/>
      <c r="G30" s="9"/>
      <c r="H30" s="9"/>
      <c r="I30" s="2">
        <v>1583160</v>
      </c>
      <c r="J30" s="2">
        <f t="shared" si="0"/>
        <v>13258.326285997338</v>
      </c>
    </row>
    <row r="31" spans="2:10" x14ac:dyDescent="0.25">
      <c r="D31" s="17" t="s">
        <v>34</v>
      </c>
      <c r="E31" s="8"/>
      <c r="F31" s="10"/>
      <c r="G31" s="9"/>
      <c r="H31" s="9"/>
      <c r="I31" s="2">
        <v>1005292</v>
      </c>
      <c r="J31" s="2">
        <f t="shared" si="0"/>
        <v>8418.9149224985704</v>
      </c>
    </row>
    <row r="32" spans="2:10" x14ac:dyDescent="0.25">
      <c r="D32" s="17" t="s">
        <v>35</v>
      </c>
      <c r="E32" s="8"/>
      <c r="F32" s="10"/>
      <c r="G32" s="9"/>
      <c r="H32" s="9"/>
      <c r="I32" s="2">
        <v>1010584</v>
      </c>
      <c r="J32" s="2">
        <f t="shared" si="0"/>
        <v>8463.2332874809454</v>
      </c>
    </row>
    <row r="33" spans="4:10" x14ac:dyDescent="0.25">
      <c r="D33" s="17" t="s">
        <v>36</v>
      </c>
      <c r="E33" s="8"/>
      <c r="F33" s="8"/>
      <c r="G33" s="9"/>
      <c r="H33" s="9"/>
      <c r="I33" s="2">
        <v>1026208</v>
      </c>
      <c r="J33" s="2">
        <f t="shared" si="0"/>
        <v>8594.0779840955784</v>
      </c>
    </row>
    <row r="34" spans="4:10" x14ac:dyDescent="0.25">
      <c r="I34" s="2"/>
    </row>
    <row r="35" spans="4:10" x14ac:dyDescent="0.25">
      <c r="D35" s="24" t="s">
        <v>47</v>
      </c>
      <c r="E35" s="25">
        <f t="shared" ref="E35:J35" si="2">SUM(E8:E34)</f>
        <v>154655000</v>
      </c>
      <c r="F35" s="26">
        <f t="shared" si="2"/>
        <v>1059884.7926565872</v>
      </c>
      <c r="G35" s="26">
        <f t="shared" si="2"/>
        <v>192836581.29599997</v>
      </c>
      <c r="H35" s="26">
        <f t="shared" si="2"/>
        <v>1535595.1</v>
      </c>
      <c r="I35" s="26">
        <f t="shared" si="2"/>
        <v>281559372.29999995</v>
      </c>
      <c r="J35" s="26">
        <f t="shared" si="2"/>
        <v>2357946.1500000004</v>
      </c>
    </row>
    <row r="36" spans="4:10" x14ac:dyDescent="0.25">
      <c r="I36" s="2"/>
    </row>
    <row r="37" spans="4:10" x14ac:dyDescent="0.25">
      <c r="F37" s="4"/>
    </row>
    <row r="39" spans="4:10" x14ac:dyDescent="0.25">
      <c r="F39" s="4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4-11
Exhibit PSC 4-11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6" ma:contentTypeDescription="Create a new document." ma:contentTypeScope="" ma:versionID="2c361c18a022c1fa429fac9d6605e21b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19b74d547a5e9d14b483cf61221aa8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38176B-99D0-4EE3-BE0C-F9EAB8418C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CE280-235E-459C-8504-56E248D6C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Property Expense '20-'22</vt:lpstr>
      <vt:lpstr>Property Expense Test Year</vt:lpstr>
      <vt:lpstr>Property Details '20-22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2023-07-17T15:28:08Z</dcterms:created>
  <dcterms:modified xsi:type="dcterms:W3CDTF">2023-07-26T15:06:43Z</dcterms:modified>
</cp:coreProperties>
</file>