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ingle\Bluegrass Water\2022-00432 Rate Case\OAG Motion to Compel 7 6 2023\Second Supplemental Responses to OAG First Request\Final for Filing\"/>
    </mc:Choice>
  </mc:AlternateContent>
  <bookViews>
    <workbookView xWindow="0" yWindow="0" windowWidth="23040" windowHeight="9180" tabRatio="801"/>
  </bookViews>
  <sheets>
    <sheet name="Exhibit OAG 1-6" sheetId="13" r:id="rId1"/>
    <sheet name="OHA Calc" sheetId="7" r:id="rId2"/>
    <sheet name="1 - CSWR GL Expense Detail" sheetId="17" r:id="rId3"/>
    <sheet name="2 - Payroll-EE Removed" sheetId="16" r:id="rId4"/>
    <sheet name="3 - Exec - BusDev Exclusions" sheetId="15" r:id="rId5"/>
    <sheet name="4 - Other Line Item Exclusions" sheetId="14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7" l="1"/>
  <c r="H21" i="7" l="1"/>
  <c r="D19" i="7" s="1"/>
  <c r="E19" i="7" s="1"/>
  <c r="F19" i="7" s="1"/>
  <c r="G19" i="7" s="1"/>
  <c r="D20" i="7" l="1"/>
  <c r="E20" i="7" s="1"/>
  <c r="F20" i="7" s="1"/>
  <c r="G20" i="7" s="1"/>
  <c r="H14" i="7" l="1"/>
  <c r="H7" i="7" l="1"/>
  <c r="H5" i="7"/>
  <c r="H6" i="7"/>
  <c r="G9" i="7" l="1"/>
  <c r="G12" i="7" s="1"/>
  <c r="G16" i="7" s="1"/>
  <c r="G24" i="7" s="1"/>
  <c r="H8" i="7"/>
  <c r="D9" i="7"/>
  <c r="D12" i="7" s="1"/>
  <c r="D16" i="7" s="1"/>
  <c r="D24" i="7" s="1"/>
  <c r="F9" i="7"/>
  <c r="F12" i="7" s="1"/>
  <c r="F16" i="7" s="1"/>
  <c r="E9" i="7"/>
  <c r="E12" i="7" s="1"/>
  <c r="E16" i="7" s="1"/>
  <c r="E24" i="7" s="1"/>
  <c r="H9" i="7"/>
  <c r="H12" i="7" l="1"/>
  <c r="H16" i="7" l="1"/>
  <c r="H24" i="7" l="1"/>
  <c r="H30" i="7" s="1"/>
</calcChain>
</file>

<file path=xl/sharedStrings.xml><?xml version="1.0" encoding="utf-8"?>
<sst xmlns="http://schemas.openxmlformats.org/spreadsheetml/2006/main" count="44" uniqueCount="41">
  <si>
    <t>Executive/BusDev Exclusions</t>
  </si>
  <si>
    <t>Q3-21</t>
  </si>
  <si>
    <t>Q4-21</t>
  </si>
  <si>
    <t>Q1-22</t>
  </si>
  <si>
    <t>Q2-22</t>
  </si>
  <si>
    <t>Total</t>
  </si>
  <si>
    <t>CSWR GL Expenses</t>
  </si>
  <si>
    <t>Payroll/EE Removed</t>
  </si>
  <si>
    <t>Other Line Item Exclusions</t>
  </si>
  <si>
    <t>Allocated EE Expense</t>
  </si>
  <si>
    <t>Water %</t>
  </si>
  <si>
    <t>Sewer %</t>
  </si>
  <si>
    <t>Note</t>
  </si>
  <si>
    <t>Bluegrass allocation of employee expenses including direct cost via timesheets and indirect allocation</t>
  </si>
  <si>
    <t>Calculated allocation to Bluegrass based on actuals</t>
  </si>
  <si>
    <t>Line No.</t>
  </si>
  <si>
    <t>Bluegrass Water Utility Operating Expense</t>
  </si>
  <si>
    <t>Analysis of Test Year Expenses transferred from CSWR, LLC</t>
  </si>
  <si>
    <t>Water/Sewer allocation</t>
  </si>
  <si>
    <t>Adjusted Allocation</t>
  </si>
  <si>
    <t>Test Year Adjustment</t>
  </si>
  <si>
    <t>Expense Group</t>
  </si>
  <si>
    <t>Sewer Connections</t>
  </si>
  <si>
    <t>Represents entire CSWR expense pool during test year.  See tab '1 - CSWR GL Expense Detail'</t>
  </si>
  <si>
    <t>Removes all payroll expenditures including salary and benefits.  See tab '2 - Payroll-EE Removed'.</t>
  </si>
  <si>
    <t>Exclusion of line item expenses considered executive/business development.  See tab '3 - Exec-BusDev Exclusions'.</t>
  </si>
  <si>
    <t>Exclusion of non-jurisdictional and miscellaneous expenses for which no recovery is sought. See tab '4 - Other Line Item Exclusions'.</t>
  </si>
  <si>
    <t>Total non-Payroll Expense Available for Allocation</t>
  </si>
  <si>
    <t>Blluegrass Allocation %</t>
  </si>
  <si>
    <t>Total Overhead Allocation (Line 8 + Line 10)</t>
  </si>
  <si>
    <t>Adjustment made to test year total to calculation revenue requirement</t>
  </si>
  <si>
    <t>Water Connections</t>
  </si>
  <si>
    <t>Bluegrass Test Period Allocation (line 5 x Line 7)</t>
  </si>
  <si>
    <t>Sewer Allocation (Line 12 x Line 16)</t>
  </si>
  <si>
    <t>Actual for Test Period</t>
  </si>
  <si>
    <t>See Exhibit 26, Line 16 from filing</t>
  </si>
  <si>
    <t>Per worksheet provided in response to Attorney General data request 1-43.</t>
  </si>
  <si>
    <t>Case No. 2022-00432</t>
  </si>
  <si>
    <t xml:space="preserve">Bluegrass Water's Second Supplemental Response to OAG 1-6 </t>
  </si>
  <si>
    <t>CONFIDENTIAL</t>
  </si>
  <si>
    <t>Supplemental Exhibit OAG 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</si>
</sst>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2" borderId="0" xfId="2" applyNumberFormat="1" applyFont="1" applyFill="1"/>
    <xf numFmtId="0" fontId="2" fillId="0" borderId="0" xfId="0" applyFont="1"/>
    <xf numFmtId="10" fontId="0" fillId="0" borderId="0" xfId="2" applyNumberFormat="1" applyFont="1"/>
    <xf numFmtId="43" fontId="2" fillId="0" borderId="0" xfId="0" applyNumberFormat="1" applyFont="1"/>
    <xf numFmtId="0" fontId="3" fillId="0" borderId="0" xfId="0" applyFont="1"/>
    <xf numFmtId="43" fontId="2" fillId="0" borderId="0" xfId="1" applyFont="1"/>
    <xf numFmtId="164" fontId="2" fillId="0" borderId="0" xfId="2" applyNumberFormat="1" applyFont="1"/>
    <xf numFmtId="43" fontId="2" fillId="0" borderId="1" xfId="1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Alignment="1">
      <alignment horizontal="right"/>
    </xf>
    <xf numFmtId="43" fontId="0" fillId="0" borderId="0" xfId="1" applyFont="1" applyFill="1"/>
    <xf numFmtId="43" fontId="4" fillId="0" borderId="0" xfId="1" applyFont="1"/>
    <xf numFmtId="0" fontId="4" fillId="0" borderId="0" xfId="0" applyFont="1"/>
    <xf numFmtId="43" fontId="4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4"/>
  <sheetViews>
    <sheetView tabSelected="1" workbookViewId="0">
      <selection activeCell="I14" sqref="I14"/>
    </sheetView>
  </sheetViews>
  <sheetFormatPr defaultRowHeight="15" x14ac:dyDescent="0.25"/>
  <sheetData>
    <row r="2" spans="5:10" x14ac:dyDescent="0.25">
      <c r="E2" s="18" t="s">
        <v>37</v>
      </c>
      <c r="F2" s="18"/>
      <c r="G2" s="18"/>
      <c r="H2" s="18"/>
      <c r="I2" s="18"/>
      <c r="J2" s="18"/>
    </row>
    <row r="3" spans="5:10" x14ac:dyDescent="0.25">
      <c r="E3" s="18" t="s">
        <v>38</v>
      </c>
      <c r="F3" s="18"/>
      <c r="G3" s="18"/>
      <c r="H3" s="18"/>
      <c r="I3" s="18"/>
      <c r="J3" s="18"/>
    </row>
    <row r="4" spans="5:10" x14ac:dyDescent="0.25">
      <c r="E4" s="18" t="s">
        <v>40</v>
      </c>
      <c r="F4" s="18"/>
      <c r="G4" s="18"/>
      <c r="H4" s="18"/>
      <c r="I4" s="18"/>
      <c r="J4" s="1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70" zoomScaleNormal="70" workbookViewId="0">
      <selection activeCell="E34" sqref="E34"/>
    </sheetView>
  </sheetViews>
  <sheetFormatPr defaultRowHeight="15" x14ac:dyDescent="0.25"/>
  <cols>
    <col min="2" max="2" width="3.28515625" customWidth="1"/>
    <col min="3" max="3" width="46.42578125" bestFit="1" customWidth="1"/>
    <col min="4" max="8" width="27.42578125" customWidth="1"/>
    <col min="9" max="9" width="108" bestFit="1" customWidth="1"/>
    <col min="10" max="10" width="20.28515625" bestFit="1" customWidth="1"/>
    <col min="14" max="14" width="11" bestFit="1" customWidth="1"/>
  </cols>
  <sheetData>
    <row r="1" spans="1:9" x14ac:dyDescent="0.25">
      <c r="A1" s="4" t="s">
        <v>16</v>
      </c>
    </row>
    <row r="2" spans="1:9" x14ac:dyDescent="0.25">
      <c r="A2" t="s">
        <v>17</v>
      </c>
    </row>
    <row r="4" spans="1:9" x14ac:dyDescent="0.25">
      <c r="A4" s="11" t="s">
        <v>15</v>
      </c>
      <c r="B4" s="12"/>
      <c r="C4" s="11" t="s">
        <v>21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12</v>
      </c>
    </row>
    <row r="5" spans="1:9" x14ac:dyDescent="0.25">
      <c r="A5">
        <v>1</v>
      </c>
      <c r="C5" t="s">
        <v>6</v>
      </c>
      <c r="D5" s="1">
        <v>2147042.71</v>
      </c>
      <c r="E5" s="1">
        <v>2108267.1</v>
      </c>
      <c r="F5" s="1">
        <v>2657146.2000000007</v>
      </c>
      <c r="G5" s="1">
        <v>3232343.3200000008</v>
      </c>
      <c r="H5" s="8">
        <f>SUM(D5:G5)</f>
        <v>10144799.330000002</v>
      </c>
      <c r="I5" s="15" t="s">
        <v>23</v>
      </c>
    </row>
    <row r="6" spans="1:9" x14ac:dyDescent="0.25">
      <c r="A6">
        <v>2</v>
      </c>
      <c r="C6" t="s">
        <v>7</v>
      </c>
      <c r="D6" s="1">
        <v>-1612327.15</v>
      </c>
      <c r="E6" s="1">
        <v>-1469496.72</v>
      </c>
      <c r="F6" s="1">
        <v>-2002130.3300000003</v>
      </c>
      <c r="G6" s="1">
        <v>-2140580.3199999998</v>
      </c>
      <c r="H6" s="8">
        <f>SUM(D6:G6)</f>
        <v>-7224534.5199999996</v>
      </c>
      <c r="I6" s="15" t="s">
        <v>24</v>
      </c>
    </row>
    <row r="7" spans="1:9" x14ac:dyDescent="0.25">
      <c r="A7">
        <v>3</v>
      </c>
      <c r="C7" t="s">
        <v>0</v>
      </c>
      <c r="D7" s="14">
        <v>-30047.070000000003</v>
      </c>
      <c r="E7" s="14">
        <v>-30301.56</v>
      </c>
      <c r="F7" s="14">
        <v>-27968.640000000003</v>
      </c>
      <c r="G7" s="14">
        <v>-47391.87</v>
      </c>
      <c r="H7" s="8">
        <f>SUM(D7:G7)</f>
        <v>-135709.14000000001</v>
      </c>
      <c r="I7" s="15" t="s">
        <v>25</v>
      </c>
    </row>
    <row r="8" spans="1:9" x14ac:dyDescent="0.25">
      <c r="A8">
        <v>4</v>
      </c>
      <c r="C8" t="s">
        <v>8</v>
      </c>
      <c r="D8" s="14">
        <v>-159942.44</v>
      </c>
      <c r="E8" s="14">
        <v>-186176.88999999996</v>
      </c>
      <c r="F8" s="14">
        <v>-137770.39000000001</v>
      </c>
      <c r="G8" s="14">
        <v>-280590.4500000003</v>
      </c>
      <c r="H8" s="8">
        <f>SUM(D8:G8)</f>
        <v>-764480.17000000027</v>
      </c>
      <c r="I8" s="15" t="s">
        <v>26</v>
      </c>
    </row>
    <row r="9" spans="1:9" x14ac:dyDescent="0.25">
      <c r="A9">
        <v>5</v>
      </c>
      <c r="C9" s="4" t="s">
        <v>27</v>
      </c>
      <c r="D9" s="10">
        <f>SUM(D5:D8)</f>
        <v>344726.05000000005</v>
      </c>
      <c r="E9" s="10">
        <f>SUM(E5:E8)</f>
        <v>422291.93000000011</v>
      </c>
      <c r="F9" s="10">
        <f>SUM(F5:F8)</f>
        <v>489276.84000000032</v>
      </c>
      <c r="G9" s="10">
        <f>SUM(G5:G8)</f>
        <v>763780.68000000063</v>
      </c>
      <c r="H9" s="10">
        <f>SUM(H5:H7)</f>
        <v>2784555.6700000023</v>
      </c>
      <c r="I9" s="15"/>
    </row>
    <row r="10" spans="1:9" x14ac:dyDescent="0.25">
      <c r="A10">
        <v>6</v>
      </c>
      <c r="H10" s="4"/>
      <c r="I10" s="16"/>
    </row>
    <row r="11" spans="1:9" x14ac:dyDescent="0.25">
      <c r="A11">
        <v>7</v>
      </c>
      <c r="C11" t="s">
        <v>28</v>
      </c>
      <c r="D11" s="3">
        <v>7.3499999999999996E-2</v>
      </c>
      <c r="E11" s="3">
        <v>7.0000000000000007E-2</v>
      </c>
      <c r="F11" s="3">
        <v>5.62E-2</v>
      </c>
      <c r="G11" s="3">
        <v>5.1900000000000002E-2</v>
      </c>
      <c r="H11" s="9"/>
      <c r="I11" s="16" t="s">
        <v>36</v>
      </c>
    </row>
    <row r="12" spans="1:9" x14ac:dyDescent="0.25">
      <c r="A12">
        <v>8</v>
      </c>
      <c r="C12" t="s">
        <v>32</v>
      </c>
      <c r="D12" s="8">
        <f>D9*D11</f>
        <v>25337.364675000001</v>
      </c>
      <c r="E12" s="8">
        <f>E9*E11</f>
        <v>29560.43510000001</v>
      </c>
      <c r="F12" s="8">
        <f>F9*F11</f>
        <v>27497.358408000018</v>
      </c>
      <c r="G12" s="8">
        <f>G9*G11</f>
        <v>39640.217292000038</v>
      </c>
      <c r="H12" s="8">
        <f>SUM(D12:G12)</f>
        <v>122035.37547500007</v>
      </c>
      <c r="I12" s="17"/>
    </row>
    <row r="13" spans="1:9" x14ac:dyDescent="0.25">
      <c r="A13">
        <v>9</v>
      </c>
      <c r="D13" s="1"/>
      <c r="E13" s="1"/>
      <c r="F13" s="1"/>
      <c r="G13" s="1"/>
      <c r="H13" s="4"/>
      <c r="I13" s="16"/>
    </row>
    <row r="14" spans="1:9" x14ac:dyDescent="0.25">
      <c r="A14">
        <v>10</v>
      </c>
      <c r="C14" t="s">
        <v>9</v>
      </c>
      <c r="D14" s="1">
        <v>76675.640262935383</v>
      </c>
      <c r="E14" s="1">
        <v>77656.425012049789</v>
      </c>
      <c r="F14" s="1">
        <v>74768.288526253455</v>
      </c>
      <c r="G14" s="1">
        <v>104795.94947957127</v>
      </c>
      <c r="H14" s="8">
        <f>SUM(D14:G14)</f>
        <v>333896.30328080989</v>
      </c>
      <c r="I14" s="16" t="s">
        <v>13</v>
      </c>
    </row>
    <row r="15" spans="1:9" x14ac:dyDescent="0.25">
      <c r="A15">
        <v>11</v>
      </c>
      <c r="D15" s="1"/>
      <c r="E15" s="1"/>
      <c r="F15" s="1"/>
      <c r="G15" s="1"/>
      <c r="H15" s="4"/>
      <c r="I15" s="16"/>
    </row>
    <row r="16" spans="1:9" x14ac:dyDescent="0.25">
      <c r="A16">
        <v>12</v>
      </c>
      <c r="C16" t="s">
        <v>29</v>
      </c>
      <c r="D16" s="1">
        <f>D12+D14</f>
        <v>102013.00493793539</v>
      </c>
      <c r="E16" s="1">
        <f>E12+E14</f>
        <v>107216.86011204979</v>
      </c>
      <c r="F16" s="1">
        <f>F12+F14</f>
        <v>102265.64693425347</v>
      </c>
      <c r="G16" s="1">
        <f>G12+G14</f>
        <v>144436.1667715713</v>
      </c>
      <c r="H16" s="8">
        <f>SUM(D16:G16)</f>
        <v>455931.6787558099</v>
      </c>
      <c r="I16" s="16" t="s">
        <v>14</v>
      </c>
    </row>
    <row r="17" spans="1:9" x14ac:dyDescent="0.25">
      <c r="A17">
        <v>13</v>
      </c>
      <c r="H17" s="2"/>
      <c r="I17" s="16"/>
    </row>
    <row r="18" spans="1:9" x14ac:dyDescent="0.25">
      <c r="A18">
        <v>14</v>
      </c>
      <c r="C18" s="4" t="s">
        <v>18</v>
      </c>
      <c r="I18" s="16"/>
    </row>
    <row r="19" spans="1:9" x14ac:dyDescent="0.25">
      <c r="A19">
        <v>15</v>
      </c>
      <c r="C19" s="13" t="s">
        <v>10</v>
      </c>
      <c r="D19" s="5">
        <f>$H$19/$H$21</f>
        <v>9.7397145256087322E-2</v>
      </c>
      <c r="E19" s="5">
        <f t="shared" ref="E19:G20" si="0">D19</f>
        <v>9.7397145256087322E-2</v>
      </c>
      <c r="F19" s="5">
        <f t="shared" si="0"/>
        <v>9.7397145256087322E-2</v>
      </c>
      <c r="G19" s="5">
        <f t="shared" si="0"/>
        <v>9.7397145256087322E-2</v>
      </c>
      <c r="H19">
        <v>348</v>
      </c>
      <c r="I19" s="16" t="s">
        <v>31</v>
      </c>
    </row>
    <row r="20" spans="1:9" x14ac:dyDescent="0.25">
      <c r="A20">
        <v>16</v>
      </c>
      <c r="C20" s="13" t="s">
        <v>11</v>
      </c>
      <c r="D20" s="5">
        <f>1-D19</f>
        <v>0.90260285474391266</v>
      </c>
      <c r="E20" s="5">
        <f t="shared" si="0"/>
        <v>0.90260285474391266</v>
      </c>
      <c r="F20" s="5">
        <f t="shared" si="0"/>
        <v>0.90260285474391266</v>
      </c>
      <c r="G20" s="5">
        <f t="shared" si="0"/>
        <v>0.90260285474391266</v>
      </c>
      <c r="H20" s="7">
        <v>3225</v>
      </c>
      <c r="I20" s="16" t="s">
        <v>22</v>
      </c>
    </row>
    <row r="21" spans="1:9" x14ac:dyDescent="0.25">
      <c r="A21">
        <v>17</v>
      </c>
      <c r="H21">
        <f>SUM(H19:H20)</f>
        <v>3573</v>
      </c>
      <c r="I21" s="16"/>
    </row>
    <row r="22" spans="1:9" x14ac:dyDescent="0.25">
      <c r="A22">
        <v>178</v>
      </c>
      <c r="I22" s="16"/>
    </row>
    <row r="23" spans="1:9" x14ac:dyDescent="0.25">
      <c r="A23">
        <v>19</v>
      </c>
      <c r="H23" s="4" t="s">
        <v>19</v>
      </c>
      <c r="I23" s="16"/>
    </row>
    <row r="24" spans="1:9" x14ac:dyDescent="0.25">
      <c r="A24">
        <v>20</v>
      </c>
      <c r="C24" s="4" t="s">
        <v>33</v>
      </c>
      <c r="D24" s="6">
        <f>D16*D20</f>
        <v>92077.22947798534</v>
      </c>
      <c r="E24" s="6">
        <f>E16*E20</f>
        <v>96774.244013814881</v>
      </c>
      <c r="F24" s="6">
        <f>F16*F20</f>
        <v>92305.264865090241</v>
      </c>
      <c r="G24" s="6">
        <f>G16*G20</f>
        <v>130368.49645628811</v>
      </c>
      <c r="H24" s="6">
        <f>SUM(D24:G24)</f>
        <v>411525.23481317854</v>
      </c>
      <c r="I24" s="16"/>
    </row>
    <row r="25" spans="1:9" x14ac:dyDescent="0.25">
      <c r="A25">
        <v>21</v>
      </c>
      <c r="I25" s="16"/>
    </row>
    <row r="26" spans="1:9" x14ac:dyDescent="0.25">
      <c r="A26">
        <v>22</v>
      </c>
      <c r="H26" s="4" t="s">
        <v>34</v>
      </c>
      <c r="I26" s="16"/>
    </row>
    <row r="27" spans="1:9" x14ac:dyDescent="0.25">
      <c r="A27">
        <v>23</v>
      </c>
      <c r="H27" s="8">
        <v>445726</v>
      </c>
      <c r="I27" s="16" t="s">
        <v>35</v>
      </c>
    </row>
    <row r="28" spans="1:9" x14ac:dyDescent="0.25">
      <c r="A28">
        <v>24</v>
      </c>
      <c r="I28" s="16"/>
    </row>
    <row r="29" spans="1:9" x14ac:dyDescent="0.25">
      <c r="A29">
        <v>25</v>
      </c>
      <c r="H29" s="4" t="s">
        <v>20</v>
      </c>
      <c r="I29" s="16"/>
    </row>
    <row r="30" spans="1:9" x14ac:dyDescent="0.25">
      <c r="A30">
        <v>26</v>
      </c>
      <c r="H30" s="2">
        <f>H24-H27</f>
        <v>-34200.76518682146</v>
      </c>
      <c r="I30" s="16" t="s">
        <v>30</v>
      </c>
    </row>
    <row r="31" spans="1:9" x14ac:dyDescent="0.25">
      <c r="A31">
        <v>27</v>
      </c>
      <c r="I31" s="16"/>
    </row>
    <row r="32" spans="1:9" x14ac:dyDescent="0.25">
      <c r="A32">
        <v>28</v>
      </c>
      <c r="I32" s="16"/>
    </row>
    <row r="33" spans="9:9" x14ac:dyDescent="0.25">
      <c r="I33" s="16"/>
    </row>
    <row r="34" spans="9:9" x14ac:dyDescent="0.25">
      <c r="I34" s="16"/>
    </row>
    <row r="35" spans="9:9" x14ac:dyDescent="0.25">
      <c r="I35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M27" sqref="M27"/>
    </sheetView>
  </sheetViews>
  <sheetFormatPr defaultRowHeight="15" x14ac:dyDescent="0.25"/>
  <sheetData>
    <row r="4" spans="1:1" ht="46.5" x14ac:dyDescent="0.7">
      <c r="A4" s="19" t="s">
        <v>39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workbookViewId="0">
      <selection activeCell="L5" sqref="L5"/>
    </sheetView>
  </sheetViews>
  <sheetFormatPr defaultRowHeight="15" x14ac:dyDescent="0.25"/>
  <sheetData>
    <row r="5" spans="1:1" ht="46.5" x14ac:dyDescent="0.7">
      <c r="A5" s="19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workbookViewId="0">
      <selection activeCell="K21" sqref="K21"/>
    </sheetView>
  </sheetViews>
  <sheetFormatPr defaultRowHeight="15" x14ac:dyDescent="0.25"/>
  <sheetData>
    <row r="5" spans="1:1" ht="46.5" x14ac:dyDescent="0.7">
      <c r="A5" s="19" t="s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workbookViewId="0">
      <selection activeCell="G16" sqref="G16"/>
    </sheetView>
  </sheetViews>
  <sheetFormatPr defaultRowHeight="15" x14ac:dyDescent="0.25"/>
  <sheetData>
    <row r="5" spans="1:1" ht="46.5" x14ac:dyDescent="0.7">
      <c r="A5" s="19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CD313-52B2-4A8F-8C80-129B6253B386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19c5758-d311-4f49-8eb7-a0c37216249c"/>
    <ds:schemaRef ds:uri="cc29f954-72e5-4988-94c8-6074c4013ef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3EF580-11C7-4104-B754-0B16B20EE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9BCD36-8B64-4DD6-9ADB-9C92070571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OAG 1-6</vt:lpstr>
      <vt:lpstr>OHA Calc</vt:lpstr>
      <vt:lpstr>1 - CSWR GL Expense Detail</vt:lpstr>
      <vt:lpstr>2 - Payroll-EE Removed</vt:lpstr>
      <vt:lpstr>3 - Exec - BusDev Exclusions</vt:lpstr>
      <vt:lpstr>4 - Other Line Item Exclusions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Wilson</dc:creator>
  <cp:lastModifiedBy>Herrick, Brooks</cp:lastModifiedBy>
  <dcterms:created xsi:type="dcterms:W3CDTF">2022-06-14T15:00:19Z</dcterms:created>
  <dcterms:modified xsi:type="dcterms:W3CDTF">2023-07-06T20:16:31Z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