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4000" windowHeight="9600"/>
  </bookViews>
  <sheets>
    <sheet name="Exhibit OAG 2-18" sheetId="5" r:id="rId1"/>
    <sheet name="Summary" sheetId="2" r:id="rId2"/>
    <sheet name="272.000 Test Year" sheetId="1" r:id="rId3"/>
    <sheet name="403.100 Test Year" sheetId="3" r:id="rId4"/>
    <sheet name="CIAC Schedule" sheetId="4" r:id="rId5"/>
  </sheets>
  <definedNames>
    <definedName name="_xlnm._FilterDatabase" localSheetId="2" hidden="1">'272.000 Test Year'!$A$4:$E$58</definedName>
    <definedName name="_xlnm._FilterDatabase" localSheetId="3" hidden="1">'403.100 Test Year'!$A$6:$E$47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4" l="1"/>
  <c r="N14" i="4"/>
  <c r="N15" i="4"/>
  <c r="N16" i="4"/>
  <c r="N17" i="4"/>
  <c r="N18" i="4"/>
  <c r="N19" i="4"/>
  <c r="M20" i="4"/>
  <c r="L20" i="4"/>
  <c r="K20" i="4"/>
  <c r="F20" i="4" l="1"/>
  <c r="C20" i="4"/>
  <c r="H18" i="4"/>
  <c r="H17" i="4"/>
  <c r="H16" i="4"/>
  <c r="H15" i="4"/>
  <c r="H14" i="4"/>
  <c r="J13" i="4"/>
  <c r="N13" i="4" s="1"/>
  <c r="H13" i="4"/>
  <c r="H12" i="4"/>
  <c r="J11" i="4"/>
  <c r="N11" i="4" s="1"/>
  <c r="H11" i="4"/>
  <c r="H10" i="4"/>
  <c r="H9" i="4"/>
  <c r="H8" i="4"/>
  <c r="H7" i="4"/>
  <c r="G8" i="2"/>
  <c r="F7" i="2"/>
  <c r="F9" i="2" s="1"/>
  <c r="E8" i="2"/>
  <c r="E7" i="2"/>
  <c r="I10" i="4" l="1"/>
  <c r="J10" i="4" s="1"/>
  <c r="N10" i="4" s="1"/>
  <c r="I9" i="4"/>
  <c r="J9" i="4" s="1"/>
  <c r="N9" i="4" s="1"/>
  <c r="I8" i="4"/>
  <c r="J8" i="4" s="1"/>
  <c r="N8" i="4" s="1"/>
  <c r="H20" i="4"/>
  <c r="I7" i="4"/>
  <c r="G7" i="2"/>
  <c r="G9" i="2" s="1"/>
  <c r="E9" i="2"/>
  <c r="J7" i="4" l="1"/>
  <c r="N7" i="4" s="1"/>
  <c r="I20" i="4"/>
  <c r="J20" i="4" l="1"/>
  <c r="N20" i="4" l="1"/>
</calcChain>
</file>

<file path=xl/sharedStrings.xml><?xml version="1.0" encoding="utf-8"?>
<sst xmlns="http://schemas.openxmlformats.org/spreadsheetml/2006/main" count="335" uniqueCount="42">
  <si>
    <t>272.000-04-012</t>
  </si>
  <si>
    <t>403.100-04-012</t>
  </si>
  <si>
    <t>Sewer</t>
  </si>
  <si>
    <t>Water</t>
  </si>
  <si>
    <t>272.000</t>
  </si>
  <si>
    <t>403.100</t>
  </si>
  <si>
    <t>Account</t>
  </si>
  <si>
    <t>Amount</t>
  </si>
  <si>
    <t>Bluegrass Utility Operating Company</t>
  </si>
  <si>
    <t>DR 2-18</t>
  </si>
  <si>
    <t>Total</t>
  </si>
  <si>
    <t>Difference</t>
  </si>
  <si>
    <t>NARUC</t>
  </si>
  <si>
    <t>272.00</t>
  </si>
  <si>
    <t>Date</t>
  </si>
  <si>
    <t>GL Account</t>
  </si>
  <si>
    <t>Service Type</t>
  </si>
  <si>
    <t>403.10</t>
  </si>
  <si>
    <t>Water Amount in Total</t>
  </si>
  <si>
    <t>GL Detail 7/1/21-6/30/22</t>
  </si>
  <si>
    <t>271.000 CIAC Item</t>
  </si>
  <si>
    <t>Date Acquired</t>
  </si>
  <si>
    <t>Amort start</t>
  </si>
  <si>
    <t>Beg Acc Amort - 272.000</t>
  </si>
  <si>
    <t>Amort Life (Yrs)</t>
  </si>
  <si>
    <t>Monthly Amort</t>
  </si>
  <si>
    <t>2020 Amort</t>
  </si>
  <si>
    <t>12/31/20 AA Balance</t>
  </si>
  <si>
    <t>River Bluffs Acq</t>
  </si>
  <si>
    <t>LH Treatment Tap-In</t>
  </si>
  <si>
    <t>Delaplain Acq</t>
  </si>
  <si>
    <t>Marshall Ridge Tap-In</t>
  </si>
  <si>
    <t>Delaplain Tap-In</t>
  </si>
  <si>
    <t>Delaplain Adj</t>
  </si>
  <si>
    <t>2021 AA Balance</t>
  </si>
  <si>
    <t>2022 AA Balance</t>
  </si>
  <si>
    <t>Accumulated Amort Balance</t>
  </si>
  <si>
    <t>1/1/2023-4/30/23 AA Balance</t>
  </si>
  <si>
    <t>CIAC Sewer Schedule through 4/30/23</t>
  </si>
  <si>
    <t>Case No. 2022-00432</t>
  </si>
  <si>
    <t>Bluegrass Water's Response to OAG 2-18</t>
  </si>
  <si>
    <t>Exhibit OAG 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</si>
</sst>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8" fontId="0" fillId="0" borderId="0" xfId="0" applyNumberFormat="1"/>
    <xf numFmtId="14" fontId="0" fillId="0" borderId="0" xfId="0" applyNumberFormat="1"/>
    <xf numFmtId="0" fontId="2" fillId="0" borderId="0" xfId="0" applyFont="1"/>
    <xf numFmtId="43" fontId="0" fillId="0" borderId="0" xfId="1" applyFont="1"/>
    <xf numFmtId="0" fontId="0" fillId="0" borderId="0" xfId="0" quotePrefix="1"/>
    <xf numFmtId="0" fontId="2" fillId="0" borderId="1" xfId="0" applyFont="1" applyBorder="1"/>
    <xf numFmtId="43" fontId="2" fillId="0" borderId="1" xfId="1" applyFont="1" applyBorder="1"/>
    <xf numFmtId="0" fontId="0" fillId="0" borderId="1" xfId="0" quotePrefix="1" applyBorder="1"/>
    <xf numFmtId="6" fontId="0" fillId="0" borderId="0" xfId="0" applyNumberFormat="1"/>
    <xf numFmtId="6" fontId="0" fillId="0" borderId="1" xfId="1" applyNumberFormat="1" applyFont="1" applyBorder="1"/>
    <xf numFmtId="6" fontId="0" fillId="0" borderId="0" xfId="1" applyNumberFormat="1" applyFont="1"/>
    <xf numFmtId="6" fontId="2" fillId="0" borderId="0" xfId="1" applyNumberFormat="1" applyFont="1"/>
    <xf numFmtId="164" fontId="0" fillId="0" borderId="0" xfId="1" applyNumberFormat="1" applyFont="1"/>
    <xf numFmtId="164" fontId="0" fillId="0" borderId="1" xfId="1" quotePrefix="1" applyNumberFormat="1" applyFont="1" applyBorder="1"/>
    <xf numFmtId="43" fontId="0" fillId="0" borderId="0" xfId="0" applyNumberFormat="1"/>
    <xf numFmtId="43" fontId="0" fillId="0" borderId="2" xfId="1" applyFont="1" applyBorder="1"/>
    <xf numFmtId="43" fontId="0" fillId="0" borderId="3" xfId="0" applyNumberFormat="1" applyBorder="1"/>
    <xf numFmtId="0" fontId="0" fillId="0" borderId="0" xfId="0" applyFill="1"/>
    <xf numFmtId="43" fontId="0" fillId="0" borderId="0" xfId="1" applyFont="1" applyFill="1"/>
    <xf numFmtId="14" fontId="0" fillId="0" borderId="0" xfId="0" applyNumberFormat="1" applyFill="1"/>
    <xf numFmtId="43" fontId="0" fillId="0" borderId="0" xfId="0" applyNumberFormat="1" applyFill="1"/>
    <xf numFmtId="0" fontId="0" fillId="0" borderId="0" xfId="0" applyFont="1"/>
    <xf numFmtId="0" fontId="2" fillId="0" borderId="1" xfId="0" applyFont="1" applyBorder="1" applyAlignment="1">
      <alignment wrapText="1"/>
    </xf>
    <xf numFmtId="43" fontId="2" fillId="0" borderId="1" xfId="1" applyFont="1" applyBorder="1" applyAlignment="1">
      <alignment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5"/>
  <sheetViews>
    <sheetView tabSelected="1" workbookViewId="0">
      <selection activeCell="I15" sqref="I15"/>
    </sheetView>
  </sheetViews>
  <sheetFormatPr defaultRowHeight="15" x14ac:dyDescent="0.25"/>
  <sheetData>
    <row r="3" spans="5:8" x14ac:dyDescent="0.25">
      <c r="E3" s="25" t="s">
        <v>39</v>
      </c>
      <c r="F3" s="25"/>
      <c r="G3" s="25"/>
      <c r="H3" s="25"/>
    </row>
    <row r="4" spans="5:8" x14ac:dyDescent="0.25">
      <c r="E4" s="25" t="s">
        <v>40</v>
      </c>
      <c r="F4" s="25"/>
      <c r="G4" s="25"/>
      <c r="H4" s="25"/>
    </row>
    <row r="5" spans="5:8" x14ac:dyDescent="0.25">
      <c r="E5" s="25" t="s">
        <v>41</v>
      </c>
      <c r="F5" s="25"/>
      <c r="G5" s="25"/>
      <c r="H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30" sqref="G30"/>
    </sheetView>
  </sheetViews>
  <sheetFormatPr defaultRowHeight="15" x14ac:dyDescent="0.25"/>
  <cols>
    <col min="1" max="1" width="14.85546875" customWidth="1"/>
    <col min="4" max="4" width="17.140625" customWidth="1"/>
    <col min="5" max="5" width="11.85546875" customWidth="1"/>
    <col min="6" max="6" width="23.140625" customWidth="1"/>
    <col min="7" max="7" width="18.28515625" customWidth="1"/>
  </cols>
  <sheetData>
    <row r="1" spans="1:7" x14ac:dyDescent="0.25">
      <c r="A1" s="3" t="s">
        <v>8</v>
      </c>
    </row>
    <row r="2" spans="1:7" x14ac:dyDescent="0.25">
      <c r="A2" s="3" t="s">
        <v>9</v>
      </c>
    </row>
    <row r="3" spans="1:7" x14ac:dyDescent="0.25">
      <c r="A3" s="3"/>
    </row>
    <row r="4" spans="1:7" x14ac:dyDescent="0.25">
      <c r="A4" s="3"/>
    </row>
    <row r="6" spans="1:7" x14ac:dyDescent="0.25">
      <c r="D6" s="6" t="s">
        <v>6</v>
      </c>
      <c r="E6" s="7" t="s">
        <v>7</v>
      </c>
      <c r="F6" s="7" t="s">
        <v>18</v>
      </c>
      <c r="G6" s="7" t="s">
        <v>10</v>
      </c>
    </row>
    <row r="7" spans="1:7" x14ac:dyDescent="0.25">
      <c r="D7" s="5" t="s">
        <v>4</v>
      </c>
      <c r="E7" s="11">
        <f>SUM('272.000 Test Year'!D5:D57)</f>
        <v>36516.429999999993</v>
      </c>
      <c r="F7" s="13">
        <f>SUMIF('272.000 Test Year'!E:E,"water",'272.000 Test Year'!D:D)</f>
        <v>11556.83</v>
      </c>
      <c r="G7" s="11">
        <f>E7-F7</f>
        <v>24959.599999999991</v>
      </c>
    </row>
    <row r="8" spans="1:7" x14ac:dyDescent="0.25">
      <c r="D8" s="8" t="s">
        <v>5</v>
      </c>
      <c r="E8" s="10">
        <f>SUM('403.100 Test Year'!D7:D47)</f>
        <v>-24959.600000000002</v>
      </c>
      <c r="F8" s="14">
        <v>0</v>
      </c>
      <c r="G8" s="10">
        <f>E8-F8</f>
        <v>-24959.600000000002</v>
      </c>
    </row>
    <row r="9" spans="1:7" x14ac:dyDescent="0.25">
      <c r="D9" s="3" t="s">
        <v>11</v>
      </c>
      <c r="E9" s="12">
        <f>E7+E8</f>
        <v>11556.829999999991</v>
      </c>
      <c r="F9" s="13">
        <f>SUM(F7:F8)</f>
        <v>11556.83</v>
      </c>
      <c r="G9" s="13">
        <f>SUM(G7:G8)</f>
        <v>0</v>
      </c>
    </row>
    <row r="12" spans="1:7" x14ac:dyDescent="0.25">
      <c r="G12" s="4"/>
    </row>
    <row r="13" spans="1:7" x14ac:dyDescent="0.25">
      <c r="G13" s="4"/>
    </row>
    <row r="14" spans="1:7" x14ac:dyDescent="0.25">
      <c r="G1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H17" sqref="H17"/>
    </sheetView>
  </sheetViews>
  <sheetFormatPr defaultRowHeight="15" x14ac:dyDescent="0.25"/>
  <cols>
    <col min="1" max="1" width="13.7109375" customWidth="1"/>
    <col min="2" max="2" width="24" customWidth="1"/>
    <col min="3" max="3" width="12.42578125" customWidth="1"/>
    <col min="4" max="4" width="14.7109375" bestFit="1" customWidth="1"/>
    <col min="5" max="5" width="18.140625" bestFit="1" customWidth="1"/>
  </cols>
  <sheetData>
    <row r="1" spans="1:5" x14ac:dyDescent="0.25">
      <c r="A1" s="3" t="s">
        <v>8</v>
      </c>
    </row>
    <row r="2" spans="1:5" x14ac:dyDescent="0.25">
      <c r="A2" s="3" t="s">
        <v>19</v>
      </c>
    </row>
    <row r="4" spans="1:5" s="3" customFormat="1" x14ac:dyDescent="0.25">
      <c r="A4" s="3" t="s">
        <v>14</v>
      </c>
      <c r="B4" s="3" t="s">
        <v>15</v>
      </c>
      <c r="C4" s="3" t="s">
        <v>12</v>
      </c>
      <c r="D4" s="3" t="s">
        <v>7</v>
      </c>
      <c r="E4" s="3" t="s">
        <v>16</v>
      </c>
    </row>
    <row r="5" spans="1:5" x14ac:dyDescent="0.25">
      <c r="A5" s="2">
        <v>44408</v>
      </c>
      <c r="B5" t="s">
        <v>0</v>
      </c>
      <c r="C5" s="5" t="s">
        <v>13</v>
      </c>
      <c r="D5" s="1">
        <v>593.59</v>
      </c>
      <c r="E5" t="s">
        <v>2</v>
      </c>
    </row>
    <row r="6" spans="1:5" x14ac:dyDescent="0.25">
      <c r="A6" s="2">
        <v>44408</v>
      </c>
      <c r="B6" t="s">
        <v>0</v>
      </c>
      <c r="C6" s="5" t="s">
        <v>13</v>
      </c>
      <c r="D6" s="1">
        <v>961.09</v>
      </c>
      <c r="E6" t="s">
        <v>3</v>
      </c>
    </row>
    <row r="7" spans="1:5" x14ac:dyDescent="0.25">
      <c r="A7" s="2">
        <v>44408</v>
      </c>
      <c r="B7" t="s">
        <v>0</v>
      </c>
      <c r="C7" s="5" t="s">
        <v>13</v>
      </c>
      <c r="D7" s="1">
        <v>37.5</v>
      </c>
      <c r="E7" t="s">
        <v>2</v>
      </c>
    </row>
    <row r="8" spans="1:5" x14ac:dyDescent="0.25">
      <c r="A8" s="2">
        <v>44408</v>
      </c>
      <c r="B8" t="s">
        <v>0</v>
      </c>
      <c r="C8" s="5" t="s">
        <v>13</v>
      </c>
      <c r="D8" s="1">
        <v>1447.41</v>
      </c>
      <c r="E8" t="s">
        <v>2</v>
      </c>
    </row>
    <row r="9" spans="1:5" x14ac:dyDescent="0.25">
      <c r="A9" s="2">
        <v>44439</v>
      </c>
      <c r="B9" t="s">
        <v>0</v>
      </c>
      <c r="C9" s="5" t="s">
        <v>13</v>
      </c>
      <c r="D9" s="1">
        <v>593.59</v>
      </c>
      <c r="E9" t="s">
        <v>2</v>
      </c>
    </row>
    <row r="10" spans="1:5" x14ac:dyDescent="0.25">
      <c r="A10" s="2">
        <v>44439</v>
      </c>
      <c r="B10" t="s">
        <v>0</v>
      </c>
      <c r="C10" s="5" t="s">
        <v>13</v>
      </c>
      <c r="D10" s="1">
        <v>961.09</v>
      </c>
      <c r="E10" t="s">
        <v>3</v>
      </c>
    </row>
    <row r="11" spans="1:5" x14ac:dyDescent="0.25">
      <c r="A11" s="2">
        <v>44439</v>
      </c>
      <c r="B11" t="s">
        <v>0</v>
      </c>
      <c r="C11" s="5" t="s">
        <v>13</v>
      </c>
      <c r="D11" s="1">
        <v>37.5</v>
      </c>
      <c r="E11" t="s">
        <v>2</v>
      </c>
    </row>
    <row r="12" spans="1:5" x14ac:dyDescent="0.25">
      <c r="A12" s="2">
        <v>44439</v>
      </c>
      <c r="B12" t="s">
        <v>0</v>
      </c>
      <c r="C12" s="5" t="s">
        <v>13</v>
      </c>
      <c r="D12" s="1">
        <v>1447.41</v>
      </c>
      <c r="E12" t="s">
        <v>2</v>
      </c>
    </row>
    <row r="13" spans="1:5" x14ac:dyDescent="0.25">
      <c r="A13" s="2">
        <v>44469</v>
      </c>
      <c r="B13" t="s">
        <v>0</v>
      </c>
      <c r="C13" s="5" t="s">
        <v>13</v>
      </c>
      <c r="D13" s="1">
        <v>593.59</v>
      </c>
      <c r="E13" t="s">
        <v>2</v>
      </c>
    </row>
    <row r="14" spans="1:5" x14ac:dyDescent="0.25">
      <c r="A14" s="2">
        <v>44469</v>
      </c>
      <c r="B14" t="s">
        <v>0</v>
      </c>
      <c r="C14" s="5" t="s">
        <v>13</v>
      </c>
      <c r="D14" s="1">
        <v>961.09</v>
      </c>
      <c r="E14" t="s">
        <v>3</v>
      </c>
    </row>
    <row r="15" spans="1:5" x14ac:dyDescent="0.25">
      <c r="A15" s="2">
        <v>44469</v>
      </c>
      <c r="B15" t="s">
        <v>0</v>
      </c>
      <c r="C15" s="5" t="s">
        <v>13</v>
      </c>
      <c r="D15" s="1">
        <v>37.5</v>
      </c>
      <c r="E15" t="s">
        <v>2</v>
      </c>
    </row>
    <row r="16" spans="1:5" x14ac:dyDescent="0.25">
      <c r="A16" s="2">
        <v>44469</v>
      </c>
      <c r="B16" t="s">
        <v>0</v>
      </c>
      <c r="C16" s="5" t="s">
        <v>13</v>
      </c>
      <c r="D16" s="1">
        <v>1447.41</v>
      </c>
      <c r="E16" t="s">
        <v>2</v>
      </c>
    </row>
    <row r="17" spans="1:5" x14ac:dyDescent="0.25">
      <c r="A17" s="2">
        <v>44500</v>
      </c>
      <c r="B17" t="s">
        <v>0</v>
      </c>
      <c r="C17" s="5" t="s">
        <v>13</v>
      </c>
      <c r="D17" s="1">
        <v>593.59</v>
      </c>
      <c r="E17" t="s">
        <v>2</v>
      </c>
    </row>
    <row r="18" spans="1:5" x14ac:dyDescent="0.25">
      <c r="A18" s="2">
        <v>44500</v>
      </c>
      <c r="B18" t="s">
        <v>0</v>
      </c>
      <c r="C18" s="5" t="s">
        <v>13</v>
      </c>
      <c r="D18" s="1">
        <v>963.03</v>
      </c>
      <c r="E18" t="s">
        <v>3</v>
      </c>
    </row>
    <row r="19" spans="1:5" x14ac:dyDescent="0.25">
      <c r="A19" s="2">
        <v>44500</v>
      </c>
      <c r="B19" t="s">
        <v>0</v>
      </c>
      <c r="C19" s="5" t="s">
        <v>13</v>
      </c>
      <c r="D19" s="1">
        <v>37.5</v>
      </c>
      <c r="E19" t="s">
        <v>2</v>
      </c>
    </row>
    <row r="20" spans="1:5" x14ac:dyDescent="0.25">
      <c r="A20" s="2">
        <v>44500</v>
      </c>
      <c r="B20" t="s">
        <v>0</v>
      </c>
      <c r="C20" s="5" t="s">
        <v>13</v>
      </c>
      <c r="D20" s="1">
        <v>1447.41</v>
      </c>
      <c r="E20" t="s">
        <v>2</v>
      </c>
    </row>
    <row r="21" spans="1:5" x14ac:dyDescent="0.25">
      <c r="A21" s="2">
        <v>44530</v>
      </c>
      <c r="B21" t="s">
        <v>0</v>
      </c>
      <c r="C21" s="5" t="s">
        <v>13</v>
      </c>
      <c r="D21" s="1">
        <v>593.59</v>
      </c>
      <c r="E21" t="s">
        <v>2</v>
      </c>
    </row>
    <row r="22" spans="1:5" x14ac:dyDescent="0.25">
      <c r="A22" s="2">
        <v>44530</v>
      </c>
      <c r="B22" t="s">
        <v>0</v>
      </c>
      <c r="C22" s="5" t="s">
        <v>13</v>
      </c>
      <c r="D22" s="1">
        <v>963.03</v>
      </c>
      <c r="E22" t="s">
        <v>3</v>
      </c>
    </row>
    <row r="23" spans="1:5" x14ac:dyDescent="0.25">
      <c r="A23" s="2">
        <v>44530</v>
      </c>
      <c r="B23" t="s">
        <v>0</v>
      </c>
      <c r="C23" s="5" t="s">
        <v>13</v>
      </c>
      <c r="D23" s="1">
        <v>37.5</v>
      </c>
      <c r="E23" t="s">
        <v>2</v>
      </c>
    </row>
    <row r="24" spans="1:5" x14ac:dyDescent="0.25">
      <c r="A24" s="2">
        <v>44530</v>
      </c>
      <c r="B24" t="s">
        <v>0</v>
      </c>
      <c r="C24" s="5" t="s">
        <v>13</v>
      </c>
      <c r="D24" s="1">
        <v>1447.41</v>
      </c>
      <c r="E24" t="s">
        <v>2</v>
      </c>
    </row>
    <row r="25" spans="1:5" x14ac:dyDescent="0.25">
      <c r="A25" s="2">
        <v>44561</v>
      </c>
      <c r="B25" t="s">
        <v>0</v>
      </c>
      <c r="C25" s="5" t="s">
        <v>13</v>
      </c>
      <c r="D25" s="1">
        <v>593.59</v>
      </c>
      <c r="E25" t="s">
        <v>2</v>
      </c>
    </row>
    <row r="26" spans="1:5" x14ac:dyDescent="0.25">
      <c r="A26" s="2">
        <v>44561</v>
      </c>
      <c r="B26" t="s">
        <v>0</v>
      </c>
      <c r="C26" s="5" t="s">
        <v>13</v>
      </c>
      <c r="D26" s="1">
        <v>963.03</v>
      </c>
      <c r="E26" t="s">
        <v>3</v>
      </c>
    </row>
    <row r="27" spans="1:5" x14ac:dyDescent="0.25">
      <c r="A27" s="2">
        <v>44561</v>
      </c>
      <c r="B27" t="s">
        <v>0</v>
      </c>
      <c r="C27" s="5" t="s">
        <v>13</v>
      </c>
      <c r="D27" s="1">
        <v>37.5</v>
      </c>
      <c r="E27" t="s">
        <v>2</v>
      </c>
    </row>
    <row r="28" spans="1:5" x14ac:dyDescent="0.25">
      <c r="A28" s="2">
        <v>44561</v>
      </c>
      <c r="B28" t="s">
        <v>0</v>
      </c>
      <c r="C28" s="5" t="s">
        <v>13</v>
      </c>
      <c r="D28" s="1">
        <v>1447.41</v>
      </c>
      <c r="E28" t="s">
        <v>2</v>
      </c>
    </row>
    <row r="29" spans="1:5" x14ac:dyDescent="0.25">
      <c r="A29" s="2">
        <v>44592</v>
      </c>
      <c r="B29" t="s">
        <v>0</v>
      </c>
      <c r="C29" s="5" t="s">
        <v>13</v>
      </c>
      <c r="D29" s="1">
        <v>593.59</v>
      </c>
      <c r="E29" t="s">
        <v>2</v>
      </c>
    </row>
    <row r="30" spans="1:5" x14ac:dyDescent="0.25">
      <c r="A30" s="2">
        <v>44592</v>
      </c>
      <c r="B30" t="s">
        <v>0</v>
      </c>
      <c r="C30" s="5" t="s">
        <v>13</v>
      </c>
      <c r="D30" s="1">
        <v>963.03</v>
      </c>
      <c r="E30" t="s">
        <v>3</v>
      </c>
    </row>
    <row r="31" spans="1:5" x14ac:dyDescent="0.25">
      <c r="A31" s="2">
        <v>44592</v>
      </c>
      <c r="B31" t="s">
        <v>0</v>
      </c>
      <c r="C31" s="5" t="s">
        <v>13</v>
      </c>
      <c r="D31" s="1">
        <v>41.25</v>
      </c>
      <c r="E31" t="s">
        <v>2</v>
      </c>
    </row>
    <row r="32" spans="1:5" x14ac:dyDescent="0.25">
      <c r="A32" s="2">
        <v>44592</v>
      </c>
      <c r="B32" t="s">
        <v>0</v>
      </c>
      <c r="C32" s="5" t="s">
        <v>13</v>
      </c>
      <c r="D32" s="1">
        <v>1447.41</v>
      </c>
      <c r="E32" t="s">
        <v>2</v>
      </c>
    </row>
    <row r="33" spans="1:5" x14ac:dyDescent="0.25">
      <c r="A33" s="2">
        <v>44620</v>
      </c>
      <c r="B33" t="s">
        <v>0</v>
      </c>
      <c r="C33" s="5" t="s">
        <v>13</v>
      </c>
      <c r="D33" s="1">
        <v>593.59</v>
      </c>
      <c r="E33" t="s">
        <v>2</v>
      </c>
    </row>
    <row r="34" spans="1:5" x14ac:dyDescent="0.25">
      <c r="A34" s="2">
        <v>44620</v>
      </c>
      <c r="B34" t="s">
        <v>0</v>
      </c>
      <c r="C34" s="5" t="s">
        <v>13</v>
      </c>
      <c r="D34" s="1">
        <v>964.01</v>
      </c>
      <c r="E34" t="s">
        <v>3</v>
      </c>
    </row>
    <row r="35" spans="1:5" x14ac:dyDescent="0.25">
      <c r="A35" s="2">
        <v>44620</v>
      </c>
      <c r="B35" t="s">
        <v>0</v>
      </c>
      <c r="C35" s="5" t="s">
        <v>13</v>
      </c>
      <c r="D35" s="1">
        <v>37.5</v>
      </c>
      <c r="E35" t="s">
        <v>2</v>
      </c>
    </row>
    <row r="36" spans="1:5" x14ac:dyDescent="0.25">
      <c r="A36" s="2">
        <v>44620</v>
      </c>
      <c r="B36" t="s">
        <v>0</v>
      </c>
      <c r="C36" s="5" t="s">
        <v>13</v>
      </c>
      <c r="D36" s="1">
        <v>1448.79</v>
      </c>
      <c r="E36" t="s">
        <v>2</v>
      </c>
    </row>
    <row r="37" spans="1:5" x14ac:dyDescent="0.25">
      <c r="A37" s="2">
        <v>44620</v>
      </c>
      <c r="B37" t="s">
        <v>0</v>
      </c>
      <c r="C37" s="5" t="s">
        <v>13</v>
      </c>
      <c r="D37" s="1">
        <v>1.39</v>
      </c>
      <c r="E37" t="s">
        <v>2</v>
      </c>
    </row>
    <row r="38" spans="1:5" x14ac:dyDescent="0.25">
      <c r="A38" s="2">
        <v>44651</v>
      </c>
      <c r="B38" t="s">
        <v>0</v>
      </c>
      <c r="C38" s="5" t="s">
        <v>13</v>
      </c>
      <c r="D38" s="1">
        <v>593.59</v>
      </c>
      <c r="E38" t="s">
        <v>2</v>
      </c>
    </row>
    <row r="39" spans="1:5" x14ac:dyDescent="0.25">
      <c r="A39" s="2">
        <v>44651</v>
      </c>
      <c r="B39" t="s">
        <v>0</v>
      </c>
      <c r="C39" s="5" t="s">
        <v>13</v>
      </c>
      <c r="D39" s="1">
        <v>964.01</v>
      </c>
      <c r="E39" t="s">
        <v>3</v>
      </c>
    </row>
    <row r="40" spans="1:5" x14ac:dyDescent="0.25">
      <c r="A40" s="2">
        <v>44651</v>
      </c>
      <c r="B40" t="s">
        <v>0</v>
      </c>
      <c r="C40" s="5" t="s">
        <v>13</v>
      </c>
      <c r="D40" s="1">
        <v>37.5</v>
      </c>
      <c r="E40" t="s">
        <v>2</v>
      </c>
    </row>
    <row r="41" spans="1:5" x14ac:dyDescent="0.25">
      <c r="A41" s="2">
        <v>44651</v>
      </c>
      <c r="B41" t="s">
        <v>0</v>
      </c>
      <c r="C41" s="5" t="s">
        <v>13</v>
      </c>
      <c r="D41" s="1">
        <v>1448.79</v>
      </c>
      <c r="E41" t="s">
        <v>2</v>
      </c>
    </row>
    <row r="42" spans="1:5" x14ac:dyDescent="0.25">
      <c r="A42" s="2">
        <v>44651</v>
      </c>
      <c r="B42" t="s">
        <v>0</v>
      </c>
      <c r="C42" s="5" t="s">
        <v>13</v>
      </c>
      <c r="D42" s="1">
        <v>1.39</v>
      </c>
      <c r="E42" t="s">
        <v>2</v>
      </c>
    </row>
    <row r="43" spans="1:5" x14ac:dyDescent="0.25">
      <c r="A43" s="2">
        <v>44681</v>
      </c>
      <c r="B43" t="s">
        <v>0</v>
      </c>
      <c r="C43" s="5" t="s">
        <v>13</v>
      </c>
      <c r="D43" s="1">
        <v>593.59</v>
      </c>
      <c r="E43" t="s">
        <v>2</v>
      </c>
    </row>
    <row r="44" spans="1:5" x14ac:dyDescent="0.25">
      <c r="A44" s="2">
        <v>44681</v>
      </c>
      <c r="B44" t="s">
        <v>0</v>
      </c>
      <c r="C44" s="5" t="s">
        <v>13</v>
      </c>
      <c r="D44" s="1">
        <v>964.01</v>
      </c>
      <c r="E44" t="s">
        <v>3</v>
      </c>
    </row>
    <row r="45" spans="1:5" x14ac:dyDescent="0.25">
      <c r="A45" s="2">
        <v>44681</v>
      </c>
      <c r="B45" t="s">
        <v>0</v>
      </c>
      <c r="C45" s="5" t="s">
        <v>13</v>
      </c>
      <c r="D45" s="1">
        <v>37.5</v>
      </c>
      <c r="E45" t="s">
        <v>2</v>
      </c>
    </row>
    <row r="46" spans="1:5" x14ac:dyDescent="0.25">
      <c r="A46" s="2">
        <v>44681</v>
      </c>
      <c r="B46" t="s">
        <v>0</v>
      </c>
      <c r="C46" s="5" t="s">
        <v>13</v>
      </c>
      <c r="D46" s="1">
        <v>1448.79</v>
      </c>
      <c r="E46" t="s">
        <v>2</v>
      </c>
    </row>
    <row r="47" spans="1:5" x14ac:dyDescent="0.25">
      <c r="A47" s="2">
        <v>44681</v>
      </c>
      <c r="B47" t="s">
        <v>0</v>
      </c>
      <c r="C47" s="5" t="s">
        <v>13</v>
      </c>
      <c r="D47" s="1">
        <v>1.39</v>
      </c>
      <c r="E47" t="s">
        <v>2</v>
      </c>
    </row>
    <row r="48" spans="1:5" x14ac:dyDescent="0.25">
      <c r="A48" s="2">
        <v>44712</v>
      </c>
      <c r="B48" t="s">
        <v>0</v>
      </c>
      <c r="C48" s="5" t="s">
        <v>13</v>
      </c>
      <c r="D48" s="1">
        <v>593.59</v>
      </c>
      <c r="E48" t="s">
        <v>2</v>
      </c>
    </row>
    <row r="49" spans="1:5" x14ac:dyDescent="0.25">
      <c r="A49" s="2">
        <v>44712</v>
      </c>
      <c r="B49" t="s">
        <v>0</v>
      </c>
      <c r="C49" s="5" t="s">
        <v>13</v>
      </c>
      <c r="D49" s="1">
        <v>964.01</v>
      </c>
      <c r="E49" t="s">
        <v>3</v>
      </c>
    </row>
    <row r="50" spans="1:5" x14ac:dyDescent="0.25">
      <c r="A50" s="2">
        <v>44712</v>
      </c>
      <c r="B50" t="s">
        <v>0</v>
      </c>
      <c r="C50" s="5" t="s">
        <v>13</v>
      </c>
      <c r="D50" s="1">
        <v>37.5</v>
      </c>
      <c r="E50" t="s">
        <v>2</v>
      </c>
    </row>
    <row r="51" spans="1:5" x14ac:dyDescent="0.25">
      <c r="A51" s="2">
        <v>44712</v>
      </c>
      <c r="B51" t="s">
        <v>0</v>
      </c>
      <c r="C51" s="5" t="s">
        <v>13</v>
      </c>
      <c r="D51" s="1">
        <v>1448.79</v>
      </c>
      <c r="E51" t="s">
        <v>2</v>
      </c>
    </row>
    <row r="52" spans="1:5" x14ac:dyDescent="0.25">
      <c r="A52" s="2">
        <v>44712</v>
      </c>
      <c r="B52" t="s">
        <v>0</v>
      </c>
      <c r="C52" s="5" t="s">
        <v>13</v>
      </c>
      <c r="D52" s="1">
        <v>1.39</v>
      </c>
      <c r="E52" t="s">
        <v>2</v>
      </c>
    </row>
    <row r="53" spans="1:5" x14ac:dyDescent="0.25">
      <c r="A53" s="2">
        <v>44742</v>
      </c>
      <c r="B53" t="s">
        <v>0</v>
      </c>
      <c r="C53" s="5" t="s">
        <v>13</v>
      </c>
      <c r="D53" s="1">
        <v>593.59</v>
      </c>
      <c r="E53" t="s">
        <v>2</v>
      </c>
    </row>
    <row r="54" spans="1:5" x14ac:dyDescent="0.25">
      <c r="A54" s="2">
        <v>44742</v>
      </c>
      <c r="B54" t="s">
        <v>0</v>
      </c>
      <c r="C54" s="5" t="s">
        <v>13</v>
      </c>
      <c r="D54" s="1">
        <v>965.4</v>
      </c>
      <c r="E54" t="s">
        <v>3</v>
      </c>
    </row>
    <row r="55" spans="1:5" x14ac:dyDescent="0.25">
      <c r="A55" s="2">
        <v>44742</v>
      </c>
      <c r="B55" t="s">
        <v>0</v>
      </c>
      <c r="C55" s="5" t="s">
        <v>13</v>
      </c>
      <c r="D55" s="1">
        <v>37.5</v>
      </c>
      <c r="E55" t="s">
        <v>2</v>
      </c>
    </row>
    <row r="56" spans="1:5" x14ac:dyDescent="0.25">
      <c r="A56" s="2">
        <v>44742</v>
      </c>
      <c r="B56" t="s">
        <v>0</v>
      </c>
      <c r="C56" s="5" t="s">
        <v>13</v>
      </c>
      <c r="D56" s="1">
        <v>1448.79</v>
      </c>
      <c r="E56" t="s">
        <v>2</v>
      </c>
    </row>
    <row r="57" spans="1:5" x14ac:dyDescent="0.25">
      <c r="A57" s="2">
        <v>44742</v>
      </c>
      <c r="B57" t="s">
        <v>0</v>
      </c>
      <c r="C57" s="5" t="s">
        <v>13</v>
      </c>
      <c r="D57" s="1">
        <v>1.39</v>
      </c>
      <c r="E57" t="s">
        <v>2</v>
      </c>
    </row>
    <row r="58" spans="1:5" x14ac:dyDescent="0.25">
      <c r="D58" s="1"/>
    </row>
  </sheetData>
  <autoFilter ref="A4:E58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sqref="A1:A2"/>
    </sheetView>
  </sheetViews>
  <sheetFormatPr defaultRowHeight="15" x14ac:dyDescent="0.25"/>
  <cols>
    <col min="1" max="1" width="16.28515625" customWidth="1"/>
    <col min="2" max="2" width="20.7109375" customWidth="1"/>
    <col min="3" max="3" width="15.28515625" customWidth="1"/>
    <col min="4" max="4" width="11.28515625" customWidth="1"/>
    <col min="5" max="5" width="24.5703125" customWidth="1"/>
  </cols>
  <sheetData>
    <row r="1" spans="1:5" x14ac:dyDescent="0.25">
      <c r="A1" s="3" t="s">
        <v>8</v>
      </c>
    </row>
    <row r="2" spans="1:5" x14ac:dyDescent="0.25">
      <c r="A2" s="3" t="s">
        <v>19</v>
      </c>
    </row>
    <row r="6" spans="1:5" x14ac:dyDescent="0.25">
      <c r="A6" s="6" t="s">
        <v>14</v>
      </c>
      <c r="B6" s="6" t="s">
        <v>15</v>
      </c>
      <c r="C6" s="6" t="s">
        <v>12</v>
      </c>
      <c r="D6" s="6" t="s">
        <v>7</v>
      </c>
      <c r="E6" s="6" t="s">
        <v>16</v>
      </c>
    </row>
    <row r="7" spans="1:5" x14ac:dyDescent="0.25">
      <c r="A7" s="2">
        <v>44408</v>
      </c>
      <c r="B7" t="s">
        <v>1</v>
      </c>
      <c r="C7" s="5" t="s">
        <v>17</v>
      </c>
      <c r="D7" s="9">
        <v>-593.59</v>
      </c>
      <c r="E7" t="s">
        <v>2</v>
      </c>
    </row>
    <row r="8" spans="1:5" x14ac:dyDescent="0.25">
      <c r="A8" s="2">
        <v>44408</v>
      </c>
      <c r="B8" t="s">
        <v>1</v>
      </c>
      <c r="C8" s="5" t="s">
        <v>17</v>
      </c>
      <c r="D8" s="9">
        <v>-37.5</v>
      </c>
      <c r="E8" t="s">
        <v>2</v>
      </c>
    </row>
    <row r="9" spans="1:5" x14ac:dyDescent="0.25">
      <c r="A9" s="2">
        <v>44408</v>
      </c>
      <c r="B9" t="s">
        <v>1</v>
      </c>
      <c r="C9" s="5" t="s">
        <v>17</v>
      </c>
      <c r="D9" s="9">
        <v>-1447.41</v>
      </c>
      <c r="E9" t="s">
        <v>2</v>
      </c>
    </row>
    <row r="10" spans="1:5" x14ac:dyDescent="0.25">
      <c r="A10" s="2">
        <v>44439</v>
      </c>
      <c r="B10" t="s">
        <v>1</v>
      </c>
      <c r="C10" s="5" t="s">
        <v>17</v>
      </c>
      <c r="D10" s="9">
        <v>-593.59</v>
      </c>
      <c r="E10" t="s">
        <v>2</v>
      </c>
    </row>
    <row r="11" spans="1:5" x14ac:dyDescent="0.25">
      <c r="A11" s="2">
        <v>44439</v>
      </c>
      <c r="B11" t="s">
        <v>1</v>
      </c>
      <c r="C11" s="5" t="s">
        <v>17</v>
      </c>
      <c r="D11" s="9">
        <v>-37.5</v>
      </c>
      <c r="E11" t="s">
        <v>2</v>
      </c>
    </row>
    <row r="12" spans="1:5" x14ac:dyDescent="0.25">
      <c r="A12" s="2">
        <v>44439</v>
      </c>
      <c r="B12" t="s">
        <v>1</v>
      </c>
      <c r="C12" s="5" t="s">
        <v>17</v>
      </c>
      <c r="D12" s="9">
        <v>-1447.41</v>
      </c>
      <c r="E12" t="s">
        <v>2</v>
      </c>
    </row>
    <row r="13" spans="1:5" x14ac:dyDescent="0.25">
      <c r="A13" s="2">
        <v>44469</v>
      </c>
      <c r="B13" t="s">
        <v>1</v>
      </c>
      <c r="C13" s="5" t="s">
        <v>17</v>
      </c>
      <c r="D13" s="9">
        <v>-593.59</v>
      </c>
      <c r="E13" t="s">
        <v>2</v>
      </c>
    </row>
    <row r="14" spans="1:5" x14ac:dyDescent="0.25">
      <c r="A14" s="2">
        <v>44469</v>
      </c>
      <c r="B14" t="s">
        <v>1</v>
      </c>
      <c r="C14" s="5" t="s">
        <v>17</v>
      </c>
      <c r="D14" s="9">
        <v>-37.5</v>
      </c>
      <c r="E14" t="s">
        <v>2</v>
      </c>
    </row>
    <row r="15" spans="1:5" x14ac:dyDescent="0.25">
      <c r="A15" s="2">
        <v>44469</v>
      </c>
      <c r="B15" t="s">
        <v>1</v>
      </c>
      <c r="C15" s="5" t="s">
        <v>17</v>
      </c>
      <c r="D15" s="9">
        <v>-1447.41</v>
      </c>
      <c r="E15" t="s">
        <v>2</v>
      </c>
    </row>
    <row r="16" spans="1:5" x14ac:dyDescent="0.25">
      <c r="A16" s="2">
        <v>44500</v>
      </c>
      <c r="B16" t="s">
        <v>1</v>
      </c>
      <c r="C16" s="5" t="s">
        <v>17</v>
      </c>
      <c r="D16" s="9">
        <v>-593.59</v>
      </c>
      <c r="E16" t="s">
        <v>2</v>
      </c>
    </row>
    <row r="17" spans="1:5" x14ac:dyDescent="0.25">
      <c r="A17" s="2">
        <v>44500</v>
      </c>
      <c r="B17" t="s">
        <v>1</v>
      </c>
      <c r="C17" s="5" t="s">
        <v>17</v>
      </c>
      <c r="D17" s="9">
        <v>-37.5</v>
      </c>
      <c r="E17" t="s">
        <v>2</v>
      </c>
    </row>
    <row r="18" spans="1:5" x14ac:dyDescent="0.25">
      <c r="A18" s="2">
        <v>44500</v>
      </c>
      <c r="B18" t="s">
        <v>1</v>
      </c>
      <c r="C18" s="5" t="s">
        <v>17</v>
      </c>
      <c r="D18" s="9">
        <v>-1447.41</v>
      </c>
      <c r="E18" t="s">
        <v>2</v>
      </c>
    </row>
    <row r="19" spans="1:5" x14ac:dyDescent="0.25">
      <c r="A19" s="2">
        <v>44530</v>
      </c>
      <c r="B19" t="s">
        <v>1</v>
      </c>
      <c r="C19" s="5" t="s">
        <v>17</v>
      </c>
      <c r="D19" s="9">
        <v>-593.59</v>
      </c>
      <c r="E19" t="s">
        <v>2</v>
      </c>
    </row>
    <row r="20" spans="1:5" x14ac:dyDescent="0.25">
      <c r="A20" s="2">
        <v>44530</v>
      </c>
      <c r="B20" t="s">
        <v>1</v>
      </c>
      <c r="C20" s="5" t="s">
        <v>17</v>
      </c>
      <c r="D20" s="9">
        <v>-37.5</v>
      </c>
      <c r="E20" t="s">
        <v>2</v>
      </c>
    </row>
    <row r="21" spans="1:5" x14ac:dyDescent="0.25">
      <c r="A21" s="2">
        <v>44530</v>
      </c>
      <c r="B21" t="s">
        <v>1</v>
      </c>
      <c r="C21" s="5" t="s">
        <v>17</v>
      </c>
      <c r="D21" s="9">
        <v>-1447.41</v>
      </c>
      <c r="E21" t="s">
        <v>2</v>
      </c>
    </row>
    <row r="22" spans="1:5" x14ac:dyDescent="0.25">
      <c r="A22" s="2">
        <v>44561</v>
      </c>
      <c r="B22" t="s">
        <v>1</v>
      </c>
      <c r="C22" s="5" t="s">
        <v>17</v>
      </c>
      <c r="D22" s="9">
        <v>-593.59</v>
      </c>
      <c r="E22" t="s">
        <v>2</v>
      </c>
    </row>
    <row r="23" spans="1:5" x14ac:dyDescent="0.25">
      <c r="A23" s="2">
        <v>44561</v>
      </c>
      <c r="B23" t="s">
        <v>1</v>
      </c>
      <c r="C23" s="5" t="s">
        <v>17</v>
      </c>
      <c r="D23" s="9">
        <v>-37.5</v>
      </c>
      <c r="E23" t="s">
        <v>2</v>
      </c>
    </row>
    <row r="24" spans="1:5" x14ac:dyDescent="0.25">
      <c r="A24" s="2">
        <v>44561</v>
      </c>
      <c r="B24" t="s">
        <v>1</v>
      </c>
      <c r="C24" s="5" t="s">
        <v>17</v>
      </c>
      <c r="D24" s="9">
        <v>-1447.41</v>
      </c>
      <c r="E24" t="s">
        <v>2</v>
      </c>
    </row>
    <row r="25" spans="1:5" x14ac:dyDescent="0.25">
      <c r="A25" s="2">
        <v>44592</v>
      </c>
      <c r="B25" t="s">
        <v>1</v>
      </c>
      <c r="C25" s="5" t="s">
        <v>17</v>
      </c>
      <c r="D25" s="9">
        <v>-593.59</v>
      </c>
      <c r="E25" t="s">
        <v>2</v>
      </c>
    </row>
    <row r="26" spans="1:5" x14ac:dyDescent="0.25">
      <c r="A26" s="2">
        <v>44592</v>
      </c>
      <c r="B26" t="s">
        <v>1</v>
      </c>
      <c r="C26" s="5" t="s">
        <v>17</v>
      </c>
      <c r="D26" s="9">
        <v>-41.25</v>
      </c>
      <c r="E26" t="s">
        <v>2</v>
      </c>
    </row>
    <row r="27" spans="1:5" x14ac:dyDescent="0.25">
      <c r="A27" s="2">
        <v>44592</v>
      </c>
      <c r="B27" t="s">
        <v>1</v>
      </c>
      <c r="C27" s="5" t="s">
        <v>17</v>
      </c>
      <c r="D27" s="9">
        <v>-1447.41</v>
      </c>
      <c r="E27" t="s">
        <v>2</v>
      </c>
    </row>
    <row r="28" spans="1:5" x14ac:dyDescent="0.25">
      <c r="A28" s="2">
        <v>44620</v>
      </c>
      <c r="B28" t="s">
        <v>1</v>
      </c>
      <c r="C28" s="5" t="s">
        <v>17</v>
      </c>
      <c r="D28" s="9">
        <v>-593.59</v>
      </c>
      <c r="E28" t="s">
        <v>2</v>
      </c>
    </row>
    <row r="29" spans="1:5" x14ac:dyDescent="0.25">
      <c r="A29" s="2">
        <v>44620</v>
      </c>
      <c r="B29" t="s">
        <v>1</v>
      </c>
      <c r="C29" s="5" t="s">
        <v>17</v>
      </c>
      <c r="D29" s="9">
        <v>-37.5</v>
      </c>
      <c r="E29" t="s">
        <v>2</v>
      </c>
    </row>
    <row r="30" spans="1:5" x14ac:dyDescent="0.25">
      <c r="A30" s="2">
        <v>44620</v>
      </c>
      <c r="B30" t="s">
        <v>1</v>
      </c>
      <c r="C30" s="5" t="s">
        <v>17</v>
      </c>
      <c r="D30" s="9">
        <v>-1448.79</v>
      </c>
      <c r="E30" t="s">
        <v>2</v>
      </c>
    </row>
    <row r="31" spans="1:5" x14ac:dyDescent="0.25">
      <c r="A31" s="2">
        <v>44620</v>
      </c>
      <c r="B31" t="s">
        <v>1</v>
      </c>
      <c r="C31" s="5" t="s">
        <v>17</v>
      </c>
      <c r="D31" s="9">
        <v>-1.39</v>
      </c>
      <c r="E31" t="s">
        <v>2</v>
      </c>
    </row>
    <row r="32" spans="1:5" x14ac:dyDescent="0.25">
      <c r="A32" s="2">
        <v>44651</v>
      </c>
      <c r="B32" t="s">
        <v>1</v>
      </c>
      <c r="C32" s="5" t="s">
        <v>17</v>
      </c>
      <c r="D32" s="9">
        <v>-593.59</v>
      </c>
      <c r="E32" t="s">
        <v>2</v>
      </c>
    </row>
    <row r="33" spans="1:5" x14ac:dyDescent="0.25">
      <c r="A33" s="2">
        <v>44651</v>
      </c>
      <c r="B33" t="s">
        <v>1</v>
      </c>
      <c r="C33" s="5" t="s">
        <v>17</v>
      </c>
      <c r="D33" s="9">
        <v>-37.5</v>
      </c>
      <c r="E33" t="s">
        <v>2</v>
      </c>
    </row>
    <row r="34" spans="1:5" x14ac:dyDescent="0.25">
      <c r="A34" s="2">
        <v>44651</v>
      </c>
      <c r="B34" t="s">
        <v>1</v>
      </c>
      <c r="C34" s="5" t="s">
        <v>17</v>
      </c>
      <c r="D34" s="9">
        <v>-1448.79</v>
      </c>
      <c r="E34" t="s">
        <v>2</v>
      </c>
    </row>
    <row r="35" spans="1:5" x14ac:dyDescent="0.25">
      <c r="A35" s="2">
        <v>44651</v>
      </c>
      <c r="B35" t="s">
        <v>1</v>
      </c>
      <c r="C35" s="5" t="s">
        <v>17</v>
      </c>
      <c r="D35" s="9">
        <v>-1.39</v>
      </c>
      <c r="E35" t="s">
        <v>2</v>
      </c>
    </row>
    <row r="36" spans="1:5" x14ac:dyDescent="0.25">
      <c r="A36" s="2">
        <v>44681</v>
      </c>
      <c r="B36" t="s">
        <v>1</v>
      </c>
      <c r="C36" s="5" t="s">
        <v>17</v>
      </c>
      <c r="D36" s="9">
        <v>-593.59</v>
      </c>
      <c r="E36" t="s">
        <v>2</v>
      </c>
    </row>
    <row r="37" spans="1:5" x14ac:dyDescent="0.25">
      <c r="A37" s="2">
        <v>44681</v>
      </c>
      <c r="B37" t="s">
        <v>1</v>
      </c>
      <c r="C37" s="5" t="s">
        <v>17</v>
      </c>
      <c r="D37" s="9">
        <v>-37.5</v>
      </c>
      <c r="E37" t="s">
        <v>2</v>
      </c>
    </row>
    <row r="38" spans="1:5" x14ac:dyDescent="0.25">
      <c r="A38" s="2">
        <v>44681</v>
      </c>
      <c r="B38" t="s">
        <v>1</v>
      </c>
      <c r="C38" s="5" t="s">
        <v>17</v>
      </c>
      <c r="D38" s="9">
        <v>-1448.79</v>
      </c>
      <c r="E38" t="s">
        <v>2</v>
      </c>
    </row>
    <row r="39" spans="1:5" x14ac:dyDescent="0.25">
      <c r="A39" s="2">
        <v>44681</v>
      </c>
      <c r="B39" t="s">
        <v>1</v>
      </c>
      <c r="C39" s="5" t="s">
        <v>17</v>
      </c>
      <c r="D39" s="9">
        <v>-1.39</v>
      </c>
      <c r="E39" t="s">
        <v>2</v>
      </c>
    </row>
    <row r="40" spans="1:5" x14ac:dyDescent="0.25">
      <c r="A40" s="2">
        <v>44712</v>
      </c>
      <c r="B40" t="s">
        <v>1</v>
      </c>
      <c r="C40" s="5" t="s">
        <v>17</v>
      </c>
      <c r="D40" s="9">
        <v>-593.59</v>
      </c>
      <c r="E40" t="s">
        <v>2</v>
      </c>
    </row>
    <row r="41" spans="1:5" x14ac:dyDescent="0.25">
      <c r="A41" s="2">
        <v>44712</v>
      </c>
      <c r="B41" t="s">
        <v>1</v>
      </c>
      <c r="C41" s="5" t="s">
        <v>17</v>
      </c>
      <c r="D41" s="9">
        <v>-37.5</v>
      </c>
      <c r="E41" t="s">
        <v>2</v>
      </c>
    </row>
    <row r="42" spans="1:5" x14ac:dyDescent="0.25">
      <c r="A42" s="2">
        <v>44712</v>
      </c>
      <c r="B42" t="s">
        <v>1</v>
      </c>
      <c r="C42" s="5" t="s">
        <v>17</v>
      </c>
      <c r="D42" s="9">
        <v>-1448.79</v>
      </c>
      <c r="E42" t="s">
        <v>2</v>
      </c>
    </row>
    <row r="43" spans="1:5" x14ac:dyDescent="0.25">
      <c r="A43" s="2">
        <v>44712</v>
      </c>
      <c r="B43" t="s">
        <v>1</v>
      </c>
      <c r="C43" s="5" t="s">
        <v>17</v>
      </c>
      <c r="D43" s="9">
        <v>-1.39</v>
      </c>
      <c r="E43" t="s">
        <v>2</v>
      </c>
    </row>
    <row r="44" spans="1:5" x14ac:dyDescent="0.25">
      <c r="A44" s="2">
        <v>44742</v>
      </c>
      <c r="B44" t="s">
        <v>1</v>
      </c>
      <c r="C44" s="5" t="s">
        <v>17</v>
      </c>
      <c r="D44" s="9">
        <v>-593.59</v>
      </c>
      <c r="E44" t="s">
        <v>2</v>
      </c>
    </row>
    <row r="45" spans="1:5" x14ac:dyDescent="0.25">
      <c r="A45" s="2">
        <v>44742</v>
      </c>
      <c r="B45" t="s">
        <v>1</v>
      </c>
      <c r="C45" s="5" t="s">
        <v>17</v>
      </c>
      <c r="D45" s="9">
        <v>-37.5</v>
      </c>
      <c r="E45" t="s">
        <v>2</v>
      </c>
    </row>
    <row r="46" spans="1:5" x14ac:dyDescent="0.25">
      <c r="A46" s="2">
        <v>44742</v>
      </c>
      <c r="B46" t="s">
        <v>1</v>
      </c>
      <c r="C46" s="5" t="s">
        <v>17</v>
      </c>
      <c r="D46" s="9">
        <v>-1448.79</v>
      </c>
      <c r="E46" t="s">
        <v>2</v>
      </c>
    </row>
    <row r="47" spans="1:5" x14ac:dyDescent="0.25">
      <c r="A47" s="2">
        <v>44742</v>
      </c>
      <c r="B47" t="s">
        <v>1</v>
      </c>
      <c r="C47" s="5" t="s">
        <v>17</v>
      </c>
      <c r="D47" s="9">
        <v>-1.39</v>
      </c>
      <c r="E47" t="s">
        <v>2</v>
      </c>
    </row>
    <row r="49" spans="4:4" x14ac:dyDescent="0.25">
      <c r="D49" s="9"/>
    </row>
  </sheetData>
  <autoFilter ref="A6:E4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3" sqref="A3"/>
    </sheetView>
  </sheetViews>
  <sheetFormatPr defaultRowHeight="15" x14ac:dyDescent="0.25"/>
  <cols>
    <col min="2" max="2" width="19.5703125" customWidth="1"/>
    <col min="3" max="5" width="13.5703125" customWidth="1"/>
    <col min="6" max="6" width="20.42578125" customWidth="1"/>
    <col min="7" max="7" width="20" customWidth="1"/>
    <col min="8" max="8" width="16.28515625" customWidth="1"/>
    <col min="9" max="9" width="13.5703125" customWidth="1"/>
    <col min="10" max="10" width="18" customWidth="1"/>
    <col min="11" max="13" width="15.7109375" customWidth="1"/>
    <col min="14" max="15" width="13.5703125" customWidth="1"/>
  </cols>
  <sheetData>
    <row r="1" spans="1:15" x14ac:dyDescent="0.25">
      <c r="A1" s="3" t="s">
        <v>8</v>
      </c>
    </row>
    <row r="2" spans="1:15" x14ac:dyDescent="0.25">
      <c r="A2" s="3" t="s">
        <v>38</v>
      </c>
    </row>
    <row r="6" spans="1:15" s="22" customFormat="1" ht="45" x14ac:dyDescent="0.25">
      <c r="B6" s="23" t="s">
        <v>20</v>
      </c>
      <c r="C6" s="24" t="s">
        <v>7</v>
      </c>
      <c r="D6" s="23" t="s">
        <v>21</v>
      </c>
      <c r="E6" s="23" t="s">
        <v>22</v>
      </c>
      <c r="F6" s="24" t="s">
        <v>23</v>
      </c>
      <c r="G6" s="23" t="s">
        <v>24</v>
      </c>
      <c r="H6" s="24" t="s">
        <v>25</v>
      </c>
      <c r="I6" s="24" t="s">
        <v>26</v>
      </c>
      <c r="J6" s="23" t="s">
        <v>27</v>
      </c>
      <c r="K6" s="23" t="s">
        <v>34</v>
      </c>
      <c r="L6" s="23" t="s">
        <v>35</v>
      </c>
      <c r="M6" s="23" t="s">
        <v>37</v>
      </c>
      <c r="N6" s="23" t="s">
        <v>36</v>
      </c>
      <c r="O6" s="23"/>
    </row>
    <row r="7" spans="1:15" x14ac:dyDescent="0.25">
      <c r="B7" t="s">
        <v>28</v>
      </c>
      <c r="C7" s="4">
        <v>213693</v>
      </c>
      <c r="D7" s="2">
        <v>43952</v>
      </c>
      <c r="E7" s="2">
        <v>43952</v>
      </c>
      <c r="F7" s="4">
        <v>180717.44</v>
      </c>
      <c r="G7">
        <v>30</v>
      </c>
      <c r="H7" s="4">
        <f t="shared" ref="H7:H18" si="0">C7/12/G7</f>
        <v>593.5916666666667</v>
      </c>
      <c r="I7" s="4">
        <f>H7*(13-MONTH(E7))</f>
        <v>4748.7333333333336</v>
      </c>
      <c r="J7" s="15">
        <f>F7+I7</f>
        <v>185466.17333333334</v>
      </c>
      <c r="K7" s="15">
        <v>7123.1000000000022</v>
      </c>
      <c r="L7" s="15">
        <v>7123.1000000000022</v>
      </c>
      <c r="M7" s="15">
        <v>2374.3666666666668</v>
      </c>
      <c r="N7" s="15">
        <f>SUM(J7:M7)</f>
        <v>202086.74000000002</v>
      </c>
      <c r="O7" s="15"/>
    </row>
    <row r="8" spans="1:15" s="18" customFormat="1" x14ac:dyDescent="0.25">
      <c r="B8" s="18" t="s">
        <v>29</v>
      </c>
      <c r="C8" s="19">
        <v>3000</v>
      </c>
      <c r="D8" s="20">
        <v>43876</v>
      </c>
      <c r="E8" s="20">
        <v>43922</v>
      </c>
      <c r="F8" s="19">
        <v>0</v>
      </c>
      <c r="G8" s="18">
        <v>30</v>
      </c>
      <c r="H8" s="19">
        <f t="shared" si="0"/>
        <v>8.3333333333333339</v>
      </c>
      <c r="I8" s="19">
        <f>H8*(13-MONTH(E8))</f>
        <v>75</v>
      </c>
      <c r="J8" s="21">
        <f t="shared" ref="J8:J13" si="1">F8+I8</f>
        <v>75</v>
      </c>
      <c r="K8" s="15">
        <v>99.999999999999986</v>
      </c>
      <c r="L8" s="15">
        <v>99.999999999999986</v>
      </c>
      <c r="M8" s="15">
        <v>33.333333333333336</v>
      </c>
      <c r="N8" s="15">
        <f t="shared" ref="N8:N19" si="2">SUM(J8:M8)</f>
        <v>308.33333333333331</v>
      </c>
      <c r="O8" s="21"/>
    </row>
    <row r="9" spans="1:15" s="18" customFormat="1" x14ac:dyDescent="0.25">
      <c r="B9" s="18" t="s">
        <v>29</v>
      </c>
      <c r="C9" s="19">
        <v>3000</v>
      </c>
      <c r="D9" s="20">
        <v>43929</v>
      </c>
      <c r="E9" s="20">
        <v>44013</v>
      </c>
      <c r="F9" s="19">
        <v>0</v>
      </c>
      <c r="G9" s="18">
        <v>30</v>
      </c>
      <c r="H9" s="19">
        <f t="shared" si="0"/>
        <v>8.3333333333333339</v>
      </c>
      <c r="I9" s="19">
        <f>H9*(13-MONTH(E9))</f>
        <v>50</v>
      </c>
      <c r="J9" s="21">
        <f t="shared" si="1"/>
        <v>50</v>
      </c>
      <c r="K9" s="15">
        <v>99.999999999999986</v>
      </c>
      <c r="L9" s="15">
        <v>99.999999999999986</v>
      </c>
      <c r="M9" s="15">
        <v>33.333333333333336</v>
      </c>
      <c r="N9" s="15">
        <f t="shared" si="2"/>
        <v>283.33333333333331</v>
      </c>
      <c r="O9" s="21"/>
    </row>
    <row r="10" spans="1:15" s="18" customFormat="1" x14ac:dyDescent="0.25">
      <c r="B10" s="18" t="s">
        <v>29</v>
      </c>
      <c r="C10" s="19">
        <v>1500</v>
      </c>
      <c r="D10" s="20">
        <v>44057</v>
      </c>
      <c r="E10" s="20">
        <v>44105</v>
      </c>
      <c r="F10" s="19">
        <v>0</v>
      </c>
      <c r="G10" s="18">
        <v>30</v>
      </c>
      <c r="H10" s="19">
        <f t="shared" si="0"/>
        <v>4.166666666666667</v>
      </c>
      <c r="I10" s="19">
        <f>H10*(13-MONTH(E10))</f>
        <v>12.5</v>
      </c>
      <c r="J10" s="21">
        <f t="shared" si="1"/>
        <v>12.5</v>
      </c>
      <c r="K10" s="15">
        <v>49.999999999999993</v>
      </c>
      <c r="L10" s="15">
        <v>49.999999999999993</v>
      </c>
      <c r="M10" s="15">
        <v>16.666666666666668</v>
      </c>
      <c r="N10" s="15">
        <f t="shared" si="2"/>
        <v>129.16666666666666</v>
      </c>
      <c r="O10" s="21"/>
    </row>
    <row r="11" spans="1:15" s="18" customFormat="1" x14ac:dyDescent="0.25">
      <c r="B11" s="18" t="s">
        <v>29</v>
      </c>
      <c r="C11" s="19">
        <v>3000</v>
      </c>
      <c r="D11" s="20">
        <v>44118</v>
      </c>
      <c r="E11" s="20">
        <v>44197</v>
      </c>
      <c r="F11" s="19">
        <v>0</v>
      </c>
      <c r="G11" s="18">
        <v>30</v>
      </c>
      <c r="H11" s="19">
        <f t="shared" si="0"/>
        <v>8.3333333333333339</v>
      </c>
      <c r="I11" s="19">
        <v>0</v>
      </c>
      <c r="J11" s="21">
        <f t="shared" si="1"/>
        <v>0</v>
      </c>
      <c r="K11" s="15">
        <v>99.999999999999986</v>
      </c>
      <c r="L11" s="15">
        <v>99.999999999999986</v>
      </c>
      <c r="M11" s="15">
        <v>33.333333333333336</v>
      </c>
      <c r="N11" s="15">
        <f t="shared" si="2"/>
        <v>233.33333333333331</v>
      </c>
      <c r="O11" s="21"/>
    </row>
    <row r="12" spans="1:15" s="18" customFormat="1" x14ac:dyDescent="0.25">
      <c r="B12" s="18" t="s">
        <v>29</v>
      </c>
      <c r="C12" s="19">
        <v>1500</v>
      </c>
      <c r="D12" s="20">
        <v>44255</v>
      </c>
      <c r="E12" s="20">
        <v>44256</v>
      </c>
      <c r="F12" s="19">
        <v>0</v>
      </c>
      <c r="G12" s="18">
        <v>30</v>
      </c>
      <c r="H12" s="19">
        <f t="shared" si="0"/>
        <v>4.166666666666667</v>
      </c>
      <c r="I12" s="19">
        <v>0</v>
      </c>
      <c r="J12" s="21">
        <v>0</v>
      </c>
      <c r="K12" s="15">
        <v>41.666666666666664</v>
      </c>
      <c r="L12" s="15">
        <v>49.999999999999993</v>
      </c>
      <c r="M12" s="15">
        <v>16.666666666666668</v>
      </c>
      <c r="N12" s="15">
        <f t="shared" si="2"/>
        <v>108.33333333333333</v>
      </c>
      <c r="O12" s="21"/>
    </row>
    <row r="13" spans="1:15" s="18" customFormat="1" x14ac:dyDescent="0.25">
      <c r="B13" s="18" t="s">
        <v>30</v>
      </c>
      <c r="C13" s="19">
        <v>521066</v>
      </c>
      <c r="D13" s="20">
        <v>44255</v>
      </c>
      <c r="E13" s="20">
        <v>44256</v>
      </c>
      <c r="F13" s="19">
        <v>425345.5</v>
      </c>
      <c r="G13" s="18">
        <v>30</v>
      </c>
      <c r="H13" s="19">
        <f t="shared" si="0"/>
        <v>1447.4055555555556</v>
      </c>
      <c r="I13" s="19">
        <v>0</v>
      </c>
      <c r="J13" s="21">
        <f t="shared" si="1"/>
        <v>425345.5</v>
      </c>
      <c r="K13" s="15">
        <v>14474.055555555553</v>
      </c>
      <c r="L13" s="15">
        <v>17368.866666666665</v>
      </c>
      <c r="M13" s="15">
        <v>5789.6222222222223</v>
      </c>
      <c r="N13" s="15">
        <f t="shared" si="2"/>
        <v>462978.04444444441</v>
      </c>
      <c r="O13" s="21"/>
    </row>
    <row r="14" spans="1:15" s="18" customFormat="1" x14ac:dyDescent="0.25">
      <c r="B14" s="18" t="s">
        <v>29</v>
      </c>
      <c r="C14" s="19">
        <v>1500</v>
      </c>
      <c r="D14" s="20">
        <v>44316</v>
      </c>
      <c r="E14" s="20">
        <v>44317</v>
      </c>
      <c r="F14" s="19">
        <v>0</v>
      </c>
      <c r="G14" s="18">
        <v>30</v>
      </c>
      <c r="H14" s="19">
        <f t="shared" si="0"/>
        <v>4.166666666666667</v>
      </c>
      <c r="I14" s="19"/>
      <c r="J14" s="21"/>
      <c r="K14" s="15">
        <v>33.333333333333336</v>
      </c>
      <c r="L14" s="15">
        <v>49.999999999999993</v>
      </c>
      <c r="M14" s="15">
        <v>16.666666666666668</v>
      </c>
      <c r="N14" s="15">
        <f t="shared" si="2"/>
        <v>100</v>
      </c>
      <c r="O14" s="21"/>
    </row>
    <row r="15" spans="1:15" x14ac:dyDescent="0.25">
      <c r="B15" t="s">
        <v>31</v>
      </c>
      <c r="C15" s="4">
        <v>500</v>
      </c>
      <c r="D15" s="2">
        <v>44561</v>
      </c>
      <c r="E15" s="2">
        <v>44562</v>
      </c>
      <c r="F15" s="4">
        <v>0</v>
      </c>
      <c r="G15">
        <v>30</v>
      </c>
      <c r="H15" s="4">
        <f t="shared" si="0"/>
        <v>1.3888888888888888</v>
      </c>
      <c r="I15" s="4">
        <v>0</v>
      </c>
      <c r="J15" s="15">
        <v>0</v>
      </c>
      <c r="K15" s="15">
        <v>0</v>
      </c>
      <c r="L15" s="15">
        <v>16.666666666666668</v>
      </c>
      <c r="M15" s="15">
        <v>5.5555555555555554</v>
      </c>
      <c r="N15" s="15">
        <f t="shared" si="2"/>
        <v>22.222222222222221</v>
      </c>
      <c r="O15" s="15"/>
    </row>
    <row r="16" spans="1:15" x14ac:dyDescent="0.25">
      <c r="B16" t="s">
        <v>32</v>
      </c>
      <c r="C16" s="4">
        <v>500</v>
      </c>
      <c r="D16" s="2">
        <v>44561</v>
      </c>
      <c r="E16" s="2">
        <v>44562</v>
      </c>
      <c r="F16" s="4">
        <v>0</v>
      </c>
      <c r="G16">
        <v>30</v>
      </c>
      <c r="H16" s="4">
        <f t="shared" si="0"/>
        <v>1.3888888888888888</v>
      </c>
      <c r="I16" s="4">
        <v>0</v>
      </c>
      <c r="J16" s="15">
        <v>0</v>
      </c>
      <c r="K16" s="15">
        <v>0</v>
      </c>
      <c r="L16" s="15">
        <v>16.666666666666668</v>
      </c>
      <c r="M16" s="15">
        <v>5.5555555555555554</v>
      </c>
      <c r="N16" s="15">
        <f t="shared" si="2"/>
        <v>22.222222222222221</v>
      </c>
      <c r="O16" s="15"/>
    </row>
    <row r="17" spans="2:15" x14ac:dyDescent="0.25">
      <c r="B17" t="s">
        <v>33</v>
      </c>
      <c r="C17" s="4">
        <v>500</v>
      </c>
      <c r="D17" s="2">
        <v>44804</v>
      </c>
      <c r="E17" s="2">
        <v>44805</v>
      </c>
      <c r="F17" s="4">
        <v>0</v>
      </c>
      <c r="G17">
        <v>30</v>
      </c>
      <c r="H17" s="4">
        <f t="shared" si="0"/>
        <v>1.3888888888888888</v>
      </c>
      <c r="I17" s="4">
        <v>0</v>
      </c>
      <c r="J17" s="15">
        <v>0</v>
      </c>
      <c r="K17" s="15">
        <v>0</v>
      </c>
      <c r="L17" s="15">
        <v>5.5555555555555554</v>
      </c>
      <c r="M17" s="15">
        <v>5.5555555555555554</v>
      </c>
      <c r="N17" s="15">
        <f t="shared" si="2"/>
        <v>11.111111111111111</v>
      </c>
      <c r="O17" s="15"/>
    </row>
    <row r="18" spans="2:15" x14ac:dyDescent="0.25">
      <c r="B18" t="s">
        <v>33</v>
      </c>
      <c r="C18" s="4">
        <v>500</v>
      </c>
      <c r="D18" s="2">
        <v>45016</v>
      </c>
      <c r="E18" s="2">
        <v>45017</v>
      </c>
      <c r="F18" s="4">
        <v>0</v>
      </c>
      <c r="G18">
        <v>30</v>
      </c>
      <c r="H18" s="4">
        <f t="shared" si="0"/>
        <v>1.3888888888888888</v>
      </c>
      <c r="I18" s="4">
        <v>0</v>
      </c>
      <c r="J18" s="15">
        <v>0</v>
      </c>
      <c r="K18" s="15">
        <v>0</v>
      </c>
      <c r="L18" s="15">
        <v>0</v>
      </c>
      <c r="M18" s="15">
        <v>1.3888888888888888</v>
      </c>
      <c r="N18" s="15">
        <f t="shared" si="2"/>
        <v>1.3888888888888888</v>
      </c>
      <c r="O18" s="15"/>
    </row>
    <row r="19" spans="2:15" x14ac:dyDescent="0.25">
      <c r="C19" s="4"/>
      <c r="D19" s="2"/>
      <c r="E19" s="2"/>
      <c r="F19" s="4"/>
      <c r="H19" s="4"/>
      <c r="I19" s="4"/>
      <c r="J19" s="15"/>
      <c r="K19" s="15">
        <v>0</v>
      </c>
      <c r="L19" s="15">
        <v>0</v>
      </c>
      <c r="M19" s="15">
        <v>0</v>
      </c>
      <c r="N19" s="15">
        <f t="shared" si="2"/>
        <v>0</v>
      </c>
      <c r="O19" s="15"/>
    </row>
    <row r="20" spans="2:15" x14ac:dyDescent="0.25">
      <c r="C20" s="16">
        <f>SUM(C7:C19)</f>
        <v>750259</v>
      </c>
      <c r="F20" s="16">
        <f>SUM(F7:F17)</f>
        <v>606062.93999999994</v>
      </c>
      <c r="H20" s="16">
        <f>SUM(H7:H17)</f>
        <v>2082.6638888888883</v>
      </c>
      <c r="I20" s="16">
        <f>SUM(I7:I16)</f>
        <v>4886.2333333333336</v>
      </c>
      <c r="J20" s="16">
        <f>SUM(J7:J16)</f>
        <v>610949.17333333334</v>
      </c>
      <c r="K20" s="16">
        <f>SUM(K7:K16)</f>
        <v>22022.155555555553</v>
      </c>
      <c r="L20" s="16">
        <f>SUM(L7:L16)</f>
        <v>24975.300000000003</v>
      </c>
      <c r="M20" s="16">
        <f>SUM(M7:M19)</f>
        <v>8332.044444444442</v>
      </c>
      <c r="N20" s="17">
        <f>SUM(N7:N17)</f>
        <v>666282.84000000008</v>
      </c>
      <c r="O20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2BB1E-BD9D-4C4F-A18B-381FAFBDF745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9F08E234-E3F1-4B9A-B80C-E044098168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4B3B5E-E54D-40B4-84F8-1DBC1BD96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Exhibit OAG 2-18</vt:lpstr>
      <vt:lpstr>Summary</vt:lpstr>
      <vt:lpstr>272.000 Test Year</vt:lpstr>
      <vt:lpstr>403.100 Test Year</vt:lpstr>
      <vt:lpstr>CIAC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INGLE, KERRY</cp:lastModifiedBy>
  <dcterms:created xsi:type="dcterms:W3CDTF">2023-06-14T19:31:56Z</dcterms:created>
  <dcterms:modified xsi:type="dcterms:W3CDTF">2023-06-15T20:26:43Z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