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OAG Supplemental Requests\Exhibits\"/>
    </mc:Choice>
  </mc:AlternateContent>
  <bookViews>
    <workbookView xWindow="0" yWindow="0" windowWidth="24000" windowHeight="9600"/>
  </bookViews>
  <sheets>
    <sheet name="Exhibit OAG 2-15" sheetId="6" r:id="rId1"/>
    <sheet name="2022 &amp; 2023 Summary" sheetId="3" r:id="rId2"/>
    <sheet name="Insurance Detail " sheetId="5" r:id="rId3"/>
    <sheet name="Crane invoices" sheetId="4" r:id="rId4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3" l="1"/>
  <c r="C16" i="4"/>
  <c r="B17" i="4" l="1"/>
  <c r="E10" i="3"/>
  <c r="F10" i="3" s="1"/>
  <c r="F9" i="3"/>
  <c r="E16" i="5"/>
  <c r="D16" i="5"/>
  <c r="E10" i="5"/>
  <c r="D10" i="5"/>
  <c r="B10" i="4"/>
  <c r="M32" i="5" l="1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31" i="5"/>
  <c r="L51" i="5"/>
  <c r="K51" i="5"/>
  <c r="K27" i="5"/>
  <c r="L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27" i="5" l="1"/>
  <c r="M51" i="5"/>
</calcChain>
</file>

<file path=xl/sharedStrings.xml><?xml version="1.0" encoding="utf-8"?>
<sst xmlns="http://schemas.openxmlformats.org/spreadsheetml/2006/main" count="130" uniqueCount="54">
  <si>
    <t>Wastewater treatment facility</t>
  </si>
  <si>
    <t>Bluegrass Water Airview Utilities, LLC</t>
  </si>
  <si>
    <t>Sewer plant and lift station and sewer lines</t>
  </si>
  <si>
    <t>Bluegrass Water Brocklyn Utilities, LLC</t>
  </si>
  <si>
    <t>Bluegrass Water Center Ridge Water</t>
  </si>
  <si>
    <t>Drinking Water System</t>
  </si>
  <si>
    <t>Bluegrass Water Fox Run Utilities, LLC</t>
  </si>
  <si>
    <t>Bluegrass Water Joann Estates</t>
  </si>
  <si>
    <t>Bluegrass Water Kingswood Development, Inc.</t>
  </si>
  <si>
    <t>Bluegrass Water Lake Columbia Utilities, Inc.</t>
  </si>
  <si>
    <t>Bluegrass Water LH Treatment Company, LLC</t>
  </si>
  <si>
    <t>Bluegrass Water Marshall County Environmental Services, LLC</t>
  </si>
  <si>
    <t>Bluegrass Water Persimmon Ridge</t>
  </si>
  <si>
    <t>Bluegrass Water River Bluffs</t>
  </si>
  <si>
    <t>Bluegrass Water Randview</t>
  </si>
  <si>
    <t>Bluegrass Water Carriage Park</t>
  </si>
  <si>
    <t>Bluegrass Water Arcadia Pines</t>
  </si>
  <si>
    <t>Bluegrass Water Marshall Ridge</t>
  </si>
  <si>
    <t>Bluegrass Water Delaplain</t>
  </si>
  <si>
    <t>Bluegrass Water Herrington Haven</t>
  </si>
  <si>
    <t>Bluegrass Water Springcrest</t>
  </si>
  <si>
    <t>Bluegrass Water Woodland Acres</t>
  </si>
  <si>
    <t xml:space="preserve">Bluegrass- Darlington Creek </t>
  </si>
  <si>
    <t>Bluegrass Utility Operating Company</t>
  </si>
  <si>
    <t>DR 2-15 Insurance</t>
  </si>
  <si>
    <t>December 2022</t>
  </si>
  <si>
    <t>Yearly Amount</t>
  </si>
  <si>
    <t>Total Insured Value</t>
  </si>
  <si>
    <t>2022 Insurance</t>
  </si>
  <si>
    <t>Bluegrass</t>
  </si>
  <si>
    <t>Total 2022 Insurance Invoice</t>
  </si>
  <si>
    <t>2022 Bluegrass Insurance Detail</t>
  </si>
  <si>
    <t>Total</t>
  </si>
  <si>
    <t>2023 Insurance</t>
  </si>
  <si>
    <t>Monthly Amount</t>
  </si>
  <si>
    <t>2023 Bluegrass Insurance Detail</t>
  </si>
  <si>
    <t>Total 2023 Insurance Invoice</t>
  </si>
  <si>
    <t>Plant Description</t>
  </si>
  <si>
    <t xml:space="preserve">Other CSWR Affiliates </t>
  </si>
  <si>
    <t>Crane Invoice # 135344</t>
  </si>
  <si>
    <t>Amount</t>
  </si>
  <si>
    <t>Total Invoice</t>
  </si>
  <si>
    <t>Total GL Amounts</t>
  </si>
  <si>
    <t>January 2023</t>
  </si>
  <si>
    <t>Month</t>
  </si>
  <si>
    <t>Support</t>
  </si>
  <si>
    <t>Difference</t>
  </si>
  <si>
    <t>Crane Invoice # 122239</t>
  </si>
  <si>
    <t>*booked as a prepaid and expensed over 7 months</t>
  </si>
  <si>
    <t>Bluegrass*</t>
  </si>
  <si>
    <t>Case No. 2022-00432</t>
  </si>
  <si>
    <t>Bluegrass Water's Response to OAG 2015</t>
  </si>
  <si>
    <t>Exhibit OAG 2-15</t>
  </si>
  <si>
    <t>Part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</si>
</sst>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#,###,###,###,##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17" fontId="2" fillId="0" borderId="1" xfId="0" quotePrefix="1" applyNumberFormat="1" applyFont="1" applyBorder="1"/>
    <xf numFmtId="43" fontId="0" fillId="0" borderId="0" xfId="1" applyFont="1"/>
    <xf numFmtId="43" fontId="0" fillId="0" borderId="0" xfId="0" applyNumberFormat="1"/>
    <xf numFmtId="0" fontId="2" fillId="0" borderId="2" xfId="0" applyFont="1" applyBorder="1"/>
    <xf numFmtId="0" fontId="2" fillId="0" borderId="1" xfId="0" applyFont="1" applyBorder="1"/>
    <xf numFmtId="164" fontId="2" fillId="0" borderId="2" xfId="0" applyNumberFormat="1" applyFont="1" applyBorder="1"/>
    <xf numFmtId="164" fontId="2" fillId="0" borderId="0" xfId="0" applyNumberFormat="1" applyFont="1"/>
    <xf numFmtId="43" fontId="0" fillId="0" borderId="1" xfId="1" applyFont="1" applyBorder="1"/>
    <xf numFmtId="0" fontId="0" fillId="0" borderId="2" xfId="0" applyBorder="1"/>
    <xf numFmtId="0" fontId="0" fillId="0" borderId="1" xfId="0" applyBorder="1"/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left" vertical="center"/>
    </xf>
    <xf numFmtId="164" fontId="5" fillId="0" borderId="2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5" fontId="0" fillId="0" borderId="0" xfId="1" applyNumberFormat="1" applyFont="1"/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2" fillId="0" borderId="2" xfId="1" applyNumberFormat="1" applyFont="1" applyBorder="1"/>
    <xf numFmtId="165" fontId="1" fillId="0" borderId="0" xfId="1" applyNumberFormat="1" applyFont="1"/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2"/>
    </xf>
    <xf numFmtId="165" fontId="2" fillId="0" borderId="0" xfId="0" applyNumberFormat="1" applyFont="1"/>
    <xf numFmtId="0" fontId="0" fillId="0" borderId="1" xfId="0" applyBorder="1" applyAlignment="1">
      <alignment horizontal="left" indent="2"/>
    </xf>
    <xf numFmtId="165" fontId="1" fillId="0" borderId="1" xfId="1" applyNumberFormat="1" applyFont="1" applyBorder="1"/>
    <xf numFmtId="0" fontId="0" fillId="0" borderId="0" xfId="0" quotePrefix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H6"/>
  <sheetViews>
    <sheetView tabSelected="1" workbookViewId="0">
      <selection activeCell="G10" sqref="G10"/>
    </sheetView>
  </sheetViews>
  <sheetFormatPr defaultRowHeight="15" x14ac:dyDescent="0.25"/>
  <sheetData>
    <row r="3" spans="5:8" x14ac:dyDescent="0.25">
      <c r="E3" s="32" t="s">
        <v>50</v>
      </c>
      <c r="F3" s="32"/>
      <c r="G3" s="32"/>
      <c r="H3" s="32"/>
    </row>
    <row r="4" spans="5:8" x14ac:dyDescent="0.25">
      <c r="E4" s="32" t="s">
        <v>51</v>
      </c>
      <c r="F4" s="32"/>
      <c r="G4" s="32"/>
      <c r="H4" s="32"/>
    </row>
    <row r="5" spans="5:8" x14ac:dyDescent="0.25">
      <c r="E5" s="32" t="s">
        <v>52</v>
      </c>
      <c r="F5" s="32"/>
      <c r="G5" s="32"/>
      <c r="H5" s="32"/>
    </row>
    <row r="6" spans="5:8" x14ac:dyDescent="0.25">
      <c r="E6" s="32" t="s">
        <v>53</v>
      </c>
      <c r="F6" s="32"/>
      <c r="G6" s="32"/>
      <c r="H6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15" sqref="G15"/>
    </sheetView>
  </sheetViews>
  <sheetFormatPr defaultRowHeight="15" x14ac:dyDescent="0.25"/>
  <cols>
    <col min="3" max="3" width="19.42578125" customWidth="1"/>
    <col min="4" max="4" width="19.42578125" style="20" customWidth="1"/>
    <col min="5" max="5" width="17.140625" style="20" customWidth="1"/>
    <col min="6" max="6" width="16.5703125" customWidth="1"/>
    <col min="7" max="7" width="18.5703125" customWidth="1"/>
  </cols>
  <sheetData>
    <row r="1" spans="1:6" x14ac:dyDescent="0.25">
      <c r="A1" s="1" t="s">
        <v>23</v>
      </c>
    </row>
    <row r="2" spans="1:6" x14ac:dyDescent="0.25">
      <c r="A2" s="1" t="s">
        <v>24</v>
      </c>
    </row>
    <row r="3" spans="1:6" x14ac:dyDescent="0.25">
      <c r="A3" s="1"/>
    </row>
    <row r="8" spans="1:6" x14ac:dyDescent="0.25">
      <c r="C8" s="7" t="s">
        <v>44</v>
      </c>
      <c r="D8" s="7" t="s">
        <v>42</v>
      </c>
      <c r="E8" s="7" t="s">
        <v>45</v>
      </c>
      <c r="F8" s="7" t="s">
        <v>46</v>
      </c>
    </row>
    <row r="9" spans="1:6" x14ac:dyDescent="0.25">
      <c r="C9" s="30" t="s">
        <v>25</v>
      </c>
      <c r="D9" s="20">
        <v>23102.46</v>
      </c>
      <c r="E9" s="20">
        <f>'Insurance Detail '!E9+'Crane invoices'!B9+'Crane invoices'!C16</f>
        <v>23102.258925190883</v>
      </c>
      <c r="F9" s="20">
        <f>D9-E9</f>
        <v>0.20107480911610764</v>
      </c>
    </row>
    <row r="10" spans="1:6" x14ac:dyDescent="0.25">
      <c r="C10" s="30" t="s">
        <v>43</v>
      </c>
      <c r="D10" s="20">
        <v>12128</v>
      </c>
      <c r="E10" s="20">
        <f>'Insurance Detail '!E15</f>
        <v>12127.758098977731</v>
      </c>
      <c r="F10" s="20">
        <f>D10-E10</f>
        <v>0.24190102226930321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="90" zoomScaleNormal="90" workbookViewId="0">
      <selection activeCell="G22" sqref="G22"/>
    </sheetView>
  </sheetViews>
  <sheetFormatPr defaultRowHeight="15" x14ac:dyDescent="0.25"/>
  <cols>
    <col min="3" max="5" width="21.7109375" customWidth="1"/>
    <col min="9" max="9" width="51" bestFit="1" customWidth="1"/>
    <col min="10" max="10" width="56.42578125" customWidth="1"/>
    <col min="11" max="11" width="21.140625" customWidth="1"/>
    <col min="12" max="12" width="22.140625" customWidth="1"/>
    <col min="13" max="13" width="21.85546875" customWidth="1"/>
  </cols>
  <sheetData>
    <row r="1" spans="1:13" x14ac:dyDescent="0.25">
      <c r="A1" s="1" t="s">
        <v>23</v>
      </c>
      <c r="B1" s="1"/>
      <c r="C1" s="1"/>
      <c r="D1" s="1"/>
      <c r="E1" s="1"/>
      <c r="F1" s="1"/>
      <c r="G1" s="1"/>
    </row>
    <row r="2" spans="1:13" x14ac:dyDescent="0.25">
      <c r="A2" s="1" t="s">
        <v>24</v>
      </c>
      <c r="B2" s="1"/>
      <c r="C2" s="1"/>
      <c r="D2" s="1"/>
      <c r="E2" s="1"/>
      <c r="F2" s="1"/>
      <c r="G2" s="1"/>
    </row>
    <row r="7" spans="1:13" x14ac:dyDescent="0.25">
      <c r="C7" s="3" t="s">
        <v>28</v>
      </c>
      <c r="D7" s="21" t="s">
        <v>26</v>
      </c>
      <c r="E7" s="22" t="s">
        <v>34</v>
      </c>
      <c r="I7" s="7" t="s">
        <v>31</v>
      </c>
      <c r="J7" s="13" t="s">
        <v>37</v>
      </c>
      <c r="K7" s="13" t="s">
        <v>27</v>
      </c>
      <c r="L7" s="14" t="s">
        <v>26</v>
      </c>
      <c r="M7" s="13" t="s">
        <v>34</v>
      </c>
    </row>
    <row r="8" spans="1:13" x14ac:dyDescent="0.25">
      <c r="C8" t="s">
        <v>38</v>
      </c>
      <c r="D8" s="20">
        <v>2120972.5628977092</v>
      </c>
      <c r="E8" s="20">
        <v>176747.66999999998</v>
      </c>
      <c r="I8" t="s">
        <v>1</v>
      </c>
      <c r="J8" s="15" t="s">
        <v>2</v>
      </c>
      <c r="K8" s="15">
        <v>1294383.48</v>
      </c>
      <c r="L8" s="16">
        <v>10839.939435713828</v>
      </c>
      <c r="M8" s="15">
        <f>L8/12</f>
        <v>903.32828630948563</v>
      </c>
    </row>
    <row r="9" spans="1:13" x14ac:dyDescent="0.25">
      <c r="C9" t="s">
        <v>29</v>
      </c>
      <c r="D9" s="24">
        <v>236973.58710229062</v>
      </c>
      <c r="E9" s="24">
        <v>19747.79892519088</v>
      </c>
      <c r="I9" t="s">
        <v>3</v>
      </c>
      <c r="J9" s="15" t="s">
        <v>2</v>
      </c>
      <c r="K9" s="15">
        <v>1012786.2</v>
      </c>
      <c r="L9" s="16">
        <v>8481.6758240199051</v>
      </c>
      <c r="M9" s="15">
        <f t="shared" ref="M9:M26" si="0">L9/12</f>
        <v>706.80631866832539</v>
      </c>
    </row>
    <row r="10" spans="1:13" x14ac:dyDescent="0.25">
      <c r="C10" s="6" t="s">
        <v>30</v>
      </c>
      <c r="D10" s="23">
        <f>SUM(D8:D9)</f>
        <v>2357946.15</v>
      </c>
      <c r="E10" s="23">
        <f>SUM(E8:E9)</f>
        <v>196495.46892519086</v>
      </c>
      <c r="I10" s="2" t="s">
        <v>4</v>
      </c>
      <c r="J10" s="17" t="s">
        <v>5</v>
      </c>
      <c r="K10" s="15">
        <v>1096777.72</v>
      </c>
      <c r="L10" s="16">
        <v>9185.0709182724568</v>
      </c>
      <c r="M10" s="15">
        <f t="shared" si="0"/>
        <v>765.42257652270473</v>
      </c>
    </row>
    <row r="11" spans="1:13" x14ac:dyDescent="0.25">
      <c r="D11" s="20"/>
      <c r="E11" s="20"/>
      <c r="I11" t="s">
        <v>6</v>
      </c>
      <c r="J11" s="15" t="s">
        <v>2</v>
      </c>
      <c r="K11" s="15">
        <v>1125966.52</v>
      </c>
      <c r="L11" s="16">
        <v>9429.515342270488</v>
      </c>
      <c r="M11" s="15">
        <f t="shared" si="0"/>
        <v>785.79294518920733</v>
      </c>
    </row>
    <row r="12" spans="1:13" x14ac:dyDescent="0.25">
      <c r="D12" s="20"/>
      <c r="E12" s="20"/>
      <c r="I12" s="2" t="s">
        <v>7</v>
      </c>
      <c r="J12" s="15" t="s">
        <v>2</v>
      </c>
      <c r="K12" s="15">
        <v>2037516.68</v>
      </c>
      <c r="L12" s="16">
        <v>17063.380174209819</v>
      </c>
      <c r="M12" s="15">
        <f t="shared" si="0"/>
        <v>1421.9483478508182</v>
      </c>
    </row>
    <row r="13" spans="1:13" x14ac:dyDescent="0.25">
      <c r="C13" s="3" t="s">
        <v>33</v>
      </c>
      <c r="D13" s="21" t="s">
        <v>26</v>
      </c>
      <c r="E13" s="22" t="s">
        <v>34</v>
      </c>
      <c r="I13" t="s">
        <v>8</v>
      </c>
      <c r="J13" s="15" t="s">
        <v>2</v>
      </c>
      <c r="K13" s="15">
        <v>1638412.88</v>
      </c>
      <c r="L13" s="16">
        <v>13721.046864638189</v>
      </c>
      <c r="M13" s="15">
        <f t="shared" si="0"/>
        <v>1143.4205720531825</v>
      </c>
    </row>
    <row r="14" spans="1:13" x14ac:dyDescent="0.25">
      <c r="C14" t="s">
        <v>38</v>
      </c>
      <c r="D14" s="20">
        <v>2463388.0028122682</v>
      </c>
      <c r="E14" s="20">
        <v>205282.33356768903</v>
      </c>
      <c r="I14" t="s">
        <v>9</v>
      </c>
      <c r="J14" s="15" t="s">
        <v>2</v>
      </c>
      <c r="K14" s="15">
        <v>738525.92</v>
      </c>
      <c r="L14" s="16">
        <v>6184.8566272684784</v>
      </c>
      <c r="M14" s="15">
        <f t="shared" si="0"/>
        <v>515.40471893903987</v>
      </c>
    </row>
    <row r="15" spans="1:13" x14ac:dyDescent="0.25">
      <c r="C15" t="s">
        <v>29</v>
      </c>
      <c r="D15" s="24">
        <v>145533.09718773278</v>
      </c>
      <c r="E15" s="24">
        <v>12127.758098977731</v>
      </c>
      <c r="I15" t="s">
        <v>10</v>
      </c>
      <c r="J15" s="15" t="s">
        <v>2</v>
      </c>
      <c r="K15" s="15">
        <v>2137623.3199999998</v>
      </c>
      <c r="L15" s="16">
        <v>17901.732896938331</v>
      </c>
      <c r="M15" s="15">
        <f t="shared" si="0"/>
        <v>1491.8110747448609</v>
      </c>
    </row>
    <row r="16" spans="1:13" x14ac:dyDescent="0.25">
      <c r="C16" s="6" t="s">
        <v>36</v>
      </c>
      <c r="D16" s="23">
        <f>SUM(D14:D15)</f>
        <v>2608921.100000001</v>
      </c>
      <c r="E16" s="23">
        <f>SUM(E14:E15)</f>
        <v>217410.09166666676</v>
      </c>
      <c r="I16" t="s">
        <v>11</v>
      </c>
      <c r="J16" s="15" t="s">
        <v>2</v>
      </c>
      <c r="K16" s="15">
        <v>1826336</v>
      </c>
      <c r="L16" s="16">
        <v>15294.827178467893</v>
      </c>
      <c r="M16" s="15">
        <f t="shared" si="0"/>
        <v>1274.5689315389911</v>
      </c>
    </row>
    <row r="17" spans="4:13" x14ac:dyDescent="0.25">
      <c r="D17" s="20"/>
      <c r="E17" s="20"/>
      <c r="I17" s="2" t="s">
        <v>12</v>
      </c>
      <c r="J17" s="15" t="s">
        <v>2</v>
      </c>
      <c r="K17" s="15">
        <v>3153482</v>
      </c>
      <c r="L17" s="16">
        <v>26409.139501389276</v>
      </c>
      <c r="M17" s="15">
        <f t="shared" si="0"/>
        <v>2200.7616251157729</v>
      </c>
    </row>
    <row r="18" spans="4:13" x14ac:dyDescent="0.25">
      <c r="I18" s="2" t="s">
        <v>13</v>
      </c>
      <c r="J18" s="15" t="s">
        <v>0</v>
      </c>
      <c r="K18" s="15">
        <v>1568586.08</v>
      </c>
      <c r="L18" s="16">
        <v>13136.275585735819</v>
      </c>
      <c r="M18" s="15">
        <f t="shared" si="0"/>
        <v>1094.6896321446516</v>
      </c>
    </row>
    <row r="19" spans="4:13" x14ac:dyDescent="0.25">
      <c r="I19" s="2" t="s">
        <v>14</v>
      </c>
      <c r="J19" s="15" t="s">
        <v>0</v>
      </c>
      <c r="K19" s="15">
        <v>1513608</v>
      </c>
      <c r="L19" s="16">
        <v>12675.856346228968</v>
      </c>
      <c r="M19" s="15">
        <f t="shared" si="0"/>
        <v>1056.3213621857474</v>
      </c>
    </row>
    <row r="20" spans="4:13" x14ac:dyDescent="0.25">
      <c r="I20" s="2" t="s">
        <v>15</v>
      </c>
      <c r="J20" s="15" t="s">
        <v>0</v>
      </c>
      <c r="K20" s="15">
        <v>1509072</v>
      </c>
      <c r="L20" s="16">
        <v>12637.869176244074</v>
      </c>
      <c r="M20" s="15">
        <f t="shared" si="0"/>
        <v>1053.1557646870062</v>
      </c>
    </row>
    <row r="21" spans="4:13" x14ac:dyDescent="0.25">
      <c r="I21" s="2" t="s">
        <v>16</v>
      </c>
      <c r="J21" s="15" t="s">
        <v>0</v>
      </c>
      <c r="K21" s="15">
        <v>1508316</v>
      </c>
      <c r="L21" s="16">
        <v>12631.537981246591</v>
      </c>
      <c r="M21" s="15">
        <f t="shared" si="0"/>
        <v>1052.6281651038826</v>
      </c>
    </row>
    <row r="22" spans="4:13" x14ac:dyDescent="0.25">
      <c r="I22" s="2" t="s">
        <v>17</v>
      </c>
      <c r="J22" s="15" t="s">
        <v>0</v>
      </c>
      <c r="K22" s="15">
        <v>1510080</v>
      </c>
      <c r="L22" s="16">
        <v>12646.310769574051</v>
      </c>
      <c r="M22" s="15">
        <f t="shared" si="0"/>
        <v>1053.8592307978377</v>
      </c>
    </row>
    <row r="23" spans="4:13" x14ac:dyDescent="0.25">
      <c r="I23" s="2" t="s">
        <v>18</v>
      </c>
      <c r="J23" s="15" t="s">
        <v>0</v>
      </c>
      <c r="K23" s="15">
        <v>1583160</v>
      </c>
      <c r="L23" s="16">
        <v>13258.326285997333</v>
      </c>
      <c r="M23" s="15">
        <f t="shared" si="0"/>
        <v>1104.8605238331111</v>
      </c>
    </row>
    <row r="24" spans="4:13" x14ac:dyDescent="0.25">
      <c r="I24" s="2" t="s">
        <v>19</v>
      </c>
      <c r="J24" s="15" t="s">
        <v>0</v>
      </c>
      <c r="K24" s="15">
        <v>1005292</v>
      </c>
      <c r="L24" s="16">
        <v>8418.9149224985686</v>
      </c>
      <c r="M24" s="15">
        <f t="shared" si="0"/>
        <v>701.57624354154734</v>
      </c>
    </row>
    <row r="25" spans="4:13" x14ac:dyDescent="0.25">
      <c r="I25" s="2" t="s">
        <v>20</v>
      </c>
      <c r="J25" s="15" t="s">
        <v>0</v>
      </c>
      <c r="K25" s="15">
        <v>1010584</v>
      </c>
      <c r="L25" s="16">
        <v>8463.2332874809435</v>
      </c>
      <c r="M25" s="15">
        <f t="shared" si="0"/>
        <v>705.26944062341192</v>
      </c>
    </row>
    <row r="26" spans="4:13" x14ac:dyDescent="0.25">
      <c r="I26" s="2" t="s">
        <v>21</v>
      </c>
      <c r="J26" s="15" t="s">
        <v>0</v>
      </c>
      <c r="K26" s="15">
        <v>1026208</v>
      </c>
      <c r="L26" s="16">
        <v>8594.0779840955765</v>
      </c>
      <c r="M26" s="15">
        <f t="shared" si="0"/>
        <v>716.17316534129804</v>
      </c>
    </row>
    <row r="27" spans="4:13" x14ac:dyDescent="0.25">
      <c r="I27" s="11"/>
      <c r="J27" s="18" t="s">
        <v>32</v>
      </c>
      <c r="K27" s="8">
        <f>SUM(K8:K26)</f>
        <v>28296716.800000001</v>
      </c>
      <c r="L27" s="8">
        <f>SUM(L8:L26)</f>
        <v>236973.58710229062</v>
      </c>
      <c r="M27" s="8">
        <f>SUM(M8:M26)</f>
        <v>19747.79892519088</v>
      </c>
    </row>
    <row r="30" spans="4:13" x14ac:dyDescent="0.25">
      <c r="I30" s="7" t="s">
        <v>35</v>
      </c>
      <c r="J30" s="13" t="s">
        <v>37</v>
      </c>
      <c r="K30" s="13" t="s">
        <v>27</v>
      </c>
      <c r="L30" s="14" t="s">
        <v>26</v>
      </c>
      <c r="M30" s="13" t="s">
        <v>34</v>
      </c>
    </row>
    <row r="31" spans="4:13" x14ac:dyDescent="0.25">
      <c r="I31" t="s">
        <v>1</v>
      </c>
      <c r="J31" t="s">
        <v>2</v>
      </c>
      <c r="K31" s="4">
        <v>594833.48</v>
      </c>
      <c r="L31" s="4">
        <v>8225.631460649216</v>
      </c>
      <c r="M31" s="4">
        <f>L31/12</f>
        <v>685.46928838743463</v>
      </c>
    </row>
    <row r="32" spans="4:13" x14ac:dyDescent="0.25">
      <c r="I32" t="s">
        <v>3</v>
      </c>
      <c r="J32" t="s">
        <v>2</v>
      </c>
      <c r="K32" s="4">
        <v>564411.19999999995</v>
      </c>
      <c r="L32" s="4">
        <v>7804.9381542255769</v>
      </c>
      <c r="M32" s="4">
        <f t="shared" ref="M32:M50" si="1">L32/12</f>
        <v>650.41151285213141</v>
      </c>
    </row>
    <row r="33" spans="9:13" x14ac:dyDescent="0.25">
      <c r="I33" t="s">
        <v>4</v>
      </c>
      <c r="J33" t="s">
        <v>5</v>
      </c>
      <c r="K33" s="4">
        <v>596777.72</v>
      </c>
      <c r="L33" s="4">
        <v>8252.5173072748166</v>
      </c>
      <c r="M33" s="4">
        <f t="shared" si="1"/>
        <v>687.70977560623476</v>
      </c>
    </row>
    <row r="34" spans="9:13" x14ac:dyDescent="0.25">
      <c r="I34" t="s">
        <v>6</v>
      </c>
      <c r="J34" t="s">
        <v>2</v>
      </c>
      <c r="K34" s="4">
        <v>521191.52</v>
      </c>
      <c r="L34" s="4">
        <v>7207.2765035612756</v>
      </c>
      <c r="M34" s="4">
        <f t="shared" si="1"/>
        <v>600.60637529677297</v>
      </c>
    </row>
    <row r="35" spans="9:13" x14ac:dyDescent="0.25">
      <c r="I35" t="s">
        <v>7</v>
      </c>
      <c r="J35" t="s">
        <v>2</v>
      </c>
      <c r="K35" s="4">
        <v>537516.68000000005</v>
      </c>
      <c r="L35" s="4">
        <v>7433.0283386734018</v>
      </c>
      <c r="M35" s="4">
        <f t="shared" si="1"/>
        <v>619.41902822278348</v>
      </c>
    </row>
    <row r="36" spans="9:13" x14ac:dyDescent="0.25">
      <c r="I36" t="s">
        <v>8</v>
      </c>
      <c r="J36" t="s">
        <v>2</v>
      </c>
      <c r="K36" s="4">
        <v>559162.88</v>
      </c>
      <c r="L36" s="4">
        <v>7732.3619668402371</v>
      </c>
      <c r="M36" s="4">
        <f t="shared" si="1"/>
        <v>644.36349723668638</v>
      </c>
    </row>
    <row r="37" spans="9:13" x14ac:dyDescent="0.25">
      <c r="I37" t="s">
        <v>9</v>
      </c>
      <c r="J37" t="s">
        <v>2</v>
      </c>
      <c r="K37" s="4">
        <v>520500.92</v>
      </c>
      <c r="L37" s="4">
        <v>7197.726568532863</v>
      </c>
      <c r="M37" s="4">
        <f t="shared" si="1"/>
        <v>599.81054737773854</v>
      </c>
    </row>
    <row r="38" spans="9:13" x14ac:dyDescent="0.25">
      <c r="I38" t="s">
        <v>10</v>
      </c>
      <c r="J38" t="s">
        <v>2</v>
      </c>
      <c r="K38" s="4">
        <v>625248.32000000007</v>
      </c>
      <c r="L38" s="4">
        <v>8646.2218833245061</v>
      </c>
      <c r="M38" s="4">
        <f t="shared" si="1"/>
        <v>720.51849027704213</v>
      </c>
    </row>
    <row r="39" spans="9:13" x14ac:dyDescent="0.25">
      <c r="I39" t="s">
        <v>11</v>
      </c>
      <c r="J39" t="s">
        <v>2</v>
      </c>
      <c r="K39" s="4">
        <v>578336</v>
      </c>
      <c r="L39" s="4">
        <v>7997.4967051720514</v>
      </c>
      <c r="M39" s="4">
        <f t="shared" si="1"/>
        <v>666.45805876433758</v>
      </c>
    </row>
    <row r="40" spans="9:13" x14ac:dyDescent="0.25">
      <c r="I40" t="s">
        <v>12</v>
      </c>
      <c r="J40" t="s">
        <v>2</v>
      </c>
      <c r="K40" s="4">
        <v>609482</v>
      </c>
      <c r="L40" s="4">
        <v>8428.1979452457963</v>
      </c>
      <c r="M40" s="4">
        <f t="shared" si="1"/>
        <v>702.34982877048299</v>
      </c>
    </row>
    <row r="41" spans="9:13" x14ac:dyDescent="0.25">
      <c r="I41" t="s">
        <v>13</v>
      </c>
      <c r="J41" t="s">
        <v>0</v>
      </c>
      <c r="K41" s="4">
        <v>627711.07999999996</v>
      </c>
      <c r="L41" s="4">
        <v>8680.2780634440714</v>
      </c>
      <c r="M41" s="4">
        <f t="shared" si="1"/>
        <v>723.35650528700592</v>
      </c>
    </row>
    <row r="42" spans="9:13" x14ac:dyDescent="0.25">
      <c r="I42" t="s">
        <v>14</v>
      </c>
      <c r="J42" t="s">
        <v>0</v>
      </c>
      <c r="K42" s="4">
        <v>513608</v>
      </c>
      <c r="L42" s="4">
        <v>7102.4080945160031</v>
      </c>
      <c r="M42" s="4">
        <f t="shared" si="1"/>
        <v>591.86734120966696</v>
      </c>
    </row>
    <row r="43" spans="9:13" x14ac:dyDescent="0.25">
      <c r="I43" t="s">
        <v>15</v>
      </c>
      <c r="J43" t="s">
        <v>0</v>
      </c>
      <c r="K43" s="4">
        <v>509072</v>
      </c>
      <c r="L43" s="4">
        <v>7039.6821963276479</v>
      </c>
      <c r="M43" s="4">
        <f t="shared" si="1"/>
        <v>586.64018302730403</v>
      </c>
    </row>
    <row r="44" spans="9:13" x14ac:dyDescent="0.25">
      <c r="I44" t="s">
        <v>16</v>
      </c>
      <c r="J44" t="s">
        <v>0</v>
      </c>
      <c r="K44" s="4">
        <v>508316</v>
      </c>
      <c r="L44" s="4">
        <v>7029.227879962923</v>
      </c>
      <c r="M44" s="4">
        <f t="shared" si="1"/>
        <v>585.76898999691025</v>
      </c>
    </row>
    <row r="45" spans="9:13" x14ac:dyDescent="0.25">
      <c r="I45" t="s">
        <v>17</v>
      </c>
      <c r="J45" t="s">
        <v>0</v>
      </c>
      <c r="K45" s="4">
        <v>510080</v>
      </c>
      <c r="L45" s="4">
        <v>7053.6212848139485</v>
      </c>
      <c r="M45" s="4">
        <f t="shared" si="1"/>
        <v>587.80177373449567</v>
      </c>
    </row>
    <row r="46" spans="9:13" x14ac:dyDescent="0.25">
      <c r="I46" t="s">
        <v>18</v>
      </c>
      <c r="J46" t="s">
        <v>0</v>
      </c>
      <c r="K46" s="4">
        <v>583160</v>
      </c>
      <c r="L46" s="4">
        <v>8064.2052000707781</v>
      </c>
      <c r="M46" s="4">
        <f t="shared" si="1"/>
        <v>672.01710000589821</v>
      </c>
    </row>
    <row r="47" spans="9:13" x14ac:dyDescent="0.25">
      <c r="I47" t="s">
        <v>19</v>
      </c>
      <c r="J47" t="s">
        <v>0</v>
      </c>
      <c r="K47" s="4">
        <v>505292</v>
      </c>
      <c r="L47" s="4">
        <v>6987.4106145040196</v>
      </c>
      <c r="M47" s="4">
        <f t="shared" si="1"/>
        <v>582.284217875335</v>
      </c>
    </row>
    <row r="48" spans="9:13" x14ac:dyDescent="0.25">
      <c r="I48" t="s">
        <v>20</v>
      </c>
      <c r="J48" t="s">
        <v>0</v>
      </c>
      <c r="K48" s="4">
        <v>510584</v>
      </c>
      <c r="L48" s="4">
        <v>7060.5908290570997</v>
      </c>
      <c r="M48" s="4">
        <f t="shared" si="1"/>
        <v>588.3825690880916</v>
      </c>
    </row>
    <row r="49" spans="9:13" x14ac:dyDescent="0.25">
      <c r="I49" t="s">
        <v>21</v>
      </c>
      <c r="J49" t="s">
        <v>0</v>
      </c>
      <c r="K49" s="4">
        <v>526208</v>
      </c>
      <c r="L49" s="4">
        <v>7276.646700594767</v>
      </c>
      <c r="M49" s="4">
        <f t="shared" si="1"/>
        <v>606.38722504956388</v>
      </c>
    </row>
    <row r="50" spans="9:13" x14ac:dyDescent="0.25">
      <c r="I50" s="12" t="s">
        <v>22</v>
      </c>
      <c r="J50" s="12" t="s">
        <v>0</v>
      </c>
      <c r="K50" s="10">
        <v>22680</v>
      </c>
      <c r="L50" s="10">
        <v>313.62949094177458</v>
      </c>
      <c r="M50" s="4">
        <f t="shared" si="1"/>
        <v>26.135790911814549</v>
      </c>
    </row>
    <row r="51" spans="9:13" x14ac:dyDescent="0.25">
      <c r="J51" s="19" t="s">
        <v>32</v>
      </c>
      <c r="K51" s="9">
        <f>SUM(K31:K50)</f>
        <v>10524171.800000001</v>
      </c>
      <c r="L51" s="9">
        <f>SUM(L31:L50)</f>
        <v>145533.09718773278</v>
      </c>
      <c r="M51" s="9">
        <f>SUM(M31:M50)</f>
        <v>12127.758098977731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25" sqref="B25"/>
    </sheetView>
  </sheetViews>
  <sheetFormatPr defaultRowHeight="15" x14ac:dyDescent="0.25"/>
  <cols>
    <col min="1" max="1" width="34.28515625" bestFit="1" customWidth="1"/>
    <col min="2" max="2" width="9" bestFit="1" customWidth="1"/>
    <col min="3" max="3" width="19.42578125" customWidth="1"/>
    <col min="4" max="4" width="10.42578125" bestFit="1" customWidth="1"/>
    <col min="5" max="5" width="8.5703125" bestFit="1" customWidth="1"/>
    <col min="6" max="6" width="9.7109375" bestFit="1" customWidth="1"/>
    <col min="7" max="7" width="25" customWidth="1"/>
    <col min="8" max="8" width="23.7109375" bestFit="1" customWidth="1"/>
    <col min="9" max="9" width="15.140625" bestFit="1" customWidth="1"/>
    <col min="13" max="13" width="11.5703125" bestFit="1" customWidth="1"/>
  </cols>
  <sheetData>
    <row r="1" spans="1:13" x14ac:dyDescent="0.25">
      <c r="A1" s="1" t="s">
        <v>23</v>
      </c>
      <c r="I1" s="4"/>
      <c r="M1" s="4"/>
    </row>
    <row r="2" spans="1:13" x14ac:dyDescent="0.25">
      <c r="A2" s="1" t="s">
        <v>24</v>
      </c>
      <c r="M2" s="4"/>
    </row>
    <row r="3" spans="1:13" x14ac:dyDescent="0.25">
      <c r="I3" s="20"/>
      <c r="M3" s="4"/>
    </row>
    <row r="4" spans="1:13" x14ac:dyDescent="0.25">
      <c r="I4" s="24"/>
    </row>
    <row r="5" spans="1:13" x14ac:dyDescent="0.25">
      <c r="I5" s="5"/>
    </row>
    <row r="7" spans="1:13" x14ac:dyDescent="0.25">
      <c r="A7" s="7" t="s">
        <v>39</v>
      </c>
      <c r="B7" s="7" t="s">
        <v>40</v>
      </c>
    </row>
    <row r="8" spans="1:13" x14ac:dyDescent="0.25">
      <c r="A8" s="25" t="s">
        <v>38</v>
      </c>
      <c r="B8" s="20">
        <v>647324.64000000013</v>
      </c>
    </row>
    <row r="9" spans="1:13" x14ac:dyDescent="0.25">
      <c r="A9" s="28" t="s">
        <v>29</v>
      </c>
      <c r="B9" s="29">
        <v>3301.51</v>
      </c>
    </row>
    <row r="10" spans="1:13" x14ac:dyDescent="0.25">
      <c r="A10" s="26" t="s">
        <v>41</v>
      </c>
      <c r="B10" s="27">
        <f>SUM(B8:B9)</f>
        <v>650626.15000000014</v>
      </c>
    </row>
    <row r="14" spans="1:13" x14ac:dyDescent="0.25">
      <c r="A14" s="7" t="s">
        <v>47</v>
      </c>
      <c r="B14" s="7" t="s">
        <v>40</v>
      </c>
      <c r="C14" s="7" t="s">
        <v>34</v>
      </c>
    </row>
    <row r="15" spans="1:13" x14ac:dyDescent="0.25">
      <c r="A15" s="25" t="s">
        <v>38</v>
      </c>
      <c r="B15" s="20">
        <v>3625.65</v>
      </c>
    </row>
    <row r="16" spans="1:13" x14ac:dyDescent="0.25">
      <c r="A16" s="28" t="s">
        <v>49</v>
      </c>
      <c r="B16" s="29">
        <v>370.65</v>
      </c>
      <c r="C16" s="29">
        <f>B16/7</f>
        <v>52.949999999999996</v>
      </c>
    </row>
    <row r="17" spans="1:2" x14ac:dyDescent="0.25">
      <c r="A17" s="26" t="s">
        <v>41</v>
      </c>
      <c r="B17" s="27">
        <f>SUM(B15:B16)</f>
        <v>3996.3</v>
      </c>
    </row>
    <row r="20" spans="1:2" x14ac:dyDescent="0.25">
      <c r="A20" s="31" t="s">
        <v>48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8526D1C-7A01-41DA-AA3B-E41FF8F3E8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E2052E-DB36-40A1-BF61-077E6B18AF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76E6E8-F03C-42D6-9E20-B6FB8B026CFB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e426531-eb52-4602-919d-027a2a672310"/>
    <ds:schemaRef ds:uri="cc29f954-72e5-4988-94c8-6074c4013e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OAG 2-15</vt:lpstr>
      <vt:lpstr>2022 &amp; 2023 Summary</vt:lpstr>
      <vt:lpstr>Insurance Detail </vt:lpstr>
      <vt:lpstr>Crane invoices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O’Reilly</dc:creator>
  <cp:lastModifiedBy>INGLE, KERRY</cp:lastModifiedBy>
  <dcterms:created xsi:type="dcterms:W3CDTF">2023-06-13T16:58:41Z</dcterms:created>
  <dcterms:modified xsi:type="dcterms:W3CDTF">2023-06-15T20:22:54Z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