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ShareFile\5 16 23\"/>
    </mc:Choice>
  </mc:AlternateContent>
  <bookViews>
    <workbookView xWindow="0" yWindow="0" windowWidth="25200" windowHeight="1185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H23" i="1"/>
  <c r="H13" i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D17" i="1"/>
  <c r="D2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H17" i="1" l="1"/>
  <c r="H21" i="1" s="1"/>
  <c r="H28" i="1"/>
  <c r="H32" i="1" s="1"/>
  <c r="D23" i="1"/>
  <c r="D28" i="1" s="1"/>
  <c r="D32" i="1" s="1"/>
  <c r="J32" i="1" s="1"/>
  <c r="K32" i="1" s="1"/>
  <c r="D13" i="1"/>
</calcChain>
</file>

<file path=xl/sharedStrings.xml><?xml version="1.0" encoding="utf-8"?>
<sst xmlns="http://schemas.openxmlformats.org/spreadsheetml/2006/main" count="44" uniqueCount="25">
  <si>
    <t>Bluegrass Water UOC, LLC</t>
  </si>
  <si>
    <t>DR 133 Acquisition Premium Calculation</t>
  </si>
  <si>
    <t>Proposed Revenue Requirement</t>
  </si>
  <si>
    <t>Adjusted Revenue Requirement</t>
  </si>
  <si>
    <t>Line Number</t>
  </si>
  <si>
    <t>Description</t>
  </si>
  <si>
    <t>Sewer</t>
  </si>
  <si>
    <t>Difference</t>
  </si>
  <si>
    <t>(A)</t>
  </si>
  <si>
    <t>(B)</t>
  </si>
  <si>
    <t>(C)</t>
  </si>
  <si>
    <t>Total Original Cost Rate Base</t>
  </si>
  <si>
    <t>Operating Income at Present Rates</t>
  </si>
  <si>
    <t xml:space="preserve">Earned Rate of Return </t>
  </si>
  <si>
    <t>Requested Rate of Return</t>
  </si>
  <si>
    <t>Required Return on Rate Base</t>
  </si>
  <si>
    <t>Weighted Return on Equity</t>
  </si>
  <si>
    <t xml:space="preserve">Operating Income Deficiency </t>
  </si>
  <si>
    <t xml:space="preserve">Net Income Required for Return on Equity </t>
  </si>
  <si>
    <t>Gross Revenue Conversion Factor</t>
  </si>
  <si>
    <t>Gross Income Conversion Factor</t>
  </si>
  <si>
    <t xml:space="preserve">Revenue Deficiency </t>
  </si>
  <si>
    <t>Pro Forma Revenue at Present Rates</t>
  </si>
  <si>
    <t>Premium</t>
  </si>
  <si>
    <t>Total 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</si>
</sst>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4" fontId="2" fillId="0" borderId="2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2" fillId="0" borderId="0" xfId="0" applyFont="1"/>
    <xf numFmtId="44" fontId="3" fillId="0" borderId="0" xfId="2" applyFont="1" applyAlignment="1">
      <alignment horizontal="center" vertical="center"/>
    </xf>
    <xf numFmtId="6" fontId="3" fillId="0" borderId="0" xfId="1" applyNumberFormat="1" applyFont="1" applyFill="1" applyAlignment="1">
      <alignment horizontal="right" vertical="center"/>
    </xf>
    <xf numFmtId="6" fontId="4" fillId="0" borderId="0" xfId="1" applyNumberFormat="1" applyFont="1" applyFill="1" applyAlignment="1">
      <alignment horizontal="right" vertical="center"/>
    </xf>
    <xf numFmtId="44" fontId="4" fillId="0" borderId="0" xfId="2" applyFont="1" applyFill="1" applyAlignment="1">
      <alignment horizontal="right" vertical="center"/>
    </xf>
    <xf numFmtId="164" fontId="3" fillId="0" borderId="0" xfId="3" applyNumberFormat="1" applyFont="1" applyFill="1" applyAlignment="1">
      <alignment horizontal="right" vertical="center"/>
    </xf>
    <xf numFmtId="44" fontId="3" fillId="0" borderId="0" xfId="2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6" fontId="3" fillId="0" borderId="0" xfId="2" applyNumberFormat="1" applyFont="1" applyFill="1" applyAlignment="1">
      <alignment horizontal="right" vertical="center"/>
    </xf>
    <xf numFmtId="2" fontId="3" fillId="0" borderId="0" xfId="2" applyNumberFormat="1" applyFont="1" applyFill="1" applyAlignment="1">
      <alignment horizontal="right" vertical="center"/>
    </xf>
    <xf numFmtId="44" fontId="3" fillId="0" borderId="0" xfId="2" applyFont="1" applyAlignment="1">
      <alignment horizontal="right" vertical="center"/>
    </xf>
    <xf numFmtId="6" fontId="3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Layout" topLeftCell="A22" zoomScaleNormal="100" workbookViewId="0">
      <selection activeCell="H9" sqref="H9"/>
    </sheetView>
  </sheetViews>
  <sheetFormatPr defaultColWidth="8.7109375" defaultRowHeight="12.75" x14ac:dyDescent="0.2"/>
  <cols>
    <col min="1" max="1" width="8.7109375" style="7"/>
    <col min="2" max="2" width="6.85546875" style="7" bestFit="1" customWidth="1"/>
    <col min="3" max="3" width="34.42578125" style="7" bestFit="1" customWidth="1"/>
    <col min="4" max="4" width="13.28515625" style="7" customWidth="1"/>
    <col min="5" max="5" width="8.7109375" style="7"/>
    <col min="6" max="6" width="6.85546875" style="7" bestFit="1" customWidth="1"/>
    <col min="7" max="7" width="34.42578125" style="7" bestFit="1" customWidth="1"/>
    <col min="8" max="8" width="14" style="7" customWidth="1"/>
    <col min="9" max="9" width="8.7109375" style="7"/>
    <col min="10" max="11" width="10.7109375" style="8" customWidth="1"/>
    <col min="12" max="16384" width="8.7109375" style="7"/>
  </cols>
  <sheetData>
    <row r="1" spans="1:10" x14ac:dyDescent="0.2">
      <c r="A1" s="11" t="s">
        <v>0</v>
      </c>
    </row>
    <row r="2" spans="1:10" x14ac:dyDescent="0.2">
      <c r="A2" s="11" t="s">
        <v>1</v>
      </c>
      <c r="B2" s="6"/>
      <c r="C2" s="6"/>
      <c r="D2" s="6"/>
      <c r="E2" s="6"/>
    </row>
    <row r="3" spans="1:10" x14ac:dyDescent="0.2">
      <c r="B3" s="6"/>
      <c r="C3" s="6"/>
      <c r="D3" s="6"/>
      <c r="E3" s="6"/>
    </row>
    <row r="4" spans="1:10" x14ac:dyDescent="0.2">
      <c r="B4" s="6"/>
      <c r="C4" s="6"/>
      <c r="D4" s="6"/>
      <c r="E4" s="6"/>
    </row>
    <row r="5" spans="1:10" x14ac:dyDescent="0.2">
      <c r="B5" s="24" t="s">
        <v>2</v>
      </c>
      <c r="C5" s="24"/>
      <c r="D5" s="24"/>
      <c r="E5" s="6"/>
      <c r="F5" s="25" t="s">
        <v>3</v>
      </c>
      <c r="G5" s="25"/>
      <c r="H5" s="25"/>
    </row>
    <row r="6" spans="1:10" ht="38.25" x14ac:dyDescent="0.2">
      <c r="B6" s="1" t="s">
        <v>4</v>
      </c>
      <c r="C6" s="1" t="s">
        <v>5</v>
      </c>
      <c r="D6" s="1" t="s">
        <v>6</v>
      </c>
      <c r="F6" s="1" t="s">
        <v>4</v>
      </c>
      <c r="G6" s="1" t="s">
        <v>5</v>
      </c>
      <c r="H6" s="1" t="s">
        <v>6</v>
      </c>
      <c r="J6" s="23" t="s">
        <v>7</v>
      </c>
    </row>
    <row r="7" spans="1:10" x14ac:dyDescent="0.2">
      <c r="B7" s="2" t="s">
        <v>8</v>
      </c>
      <c r="C7" s="2" t="s">
        <v>9</v>
      </c>
      <c r="D7" s="3" t="s">
        <v>10</v>
      </c>
      <c r="F7" s="2" t="s">
        <v>8</v>
      </c>
      <c r="G7" s="2" t="s">
        <v>9</v>
      </c>
      <c r="H7" s="3" t="s">
        <v>10</v>
      </c>
    </row>
    <row r="8" spans="1:10" x14ac:dyDescent="0.2">
      <c r="B8" s="4">
        <v>1</v>
      </c>
      <c r="C8" s="5"/>
      <c r="D8" s="12"/>
      <c r="F8" s="4">
        <v>1</v>
      </c>
      <c r="G8" s="5"/>
      <c r="H8" s="12"/>
    </row>
    <row r="9" spans="1:10" x14ac:dyDescent="0.2">
      <c r="B9" s="4">
        <f>B8+1</f>
        <v>2</v>
      </c>
      <c r="C9" s="5" t="s">
        <v>11</v>
      </c>
      <c r="D9" s="13">
        <v>6388067.7277540974</v>
      </c>
      <c r="F9" s="4">
        <f>F8+1</f>
        <v>2</v>
      </c>
      <c r="G9" s="5" t="s">
        <v>11</v>
      </c>
      <c r="H9" s="13">
        <v>5559940.7277541002</v>
      </c>
      <c r="J9" s="9">
        <f>D9-H9</f>
        <v>828126.99999999721</v>
      </c>
    </row>
    <row r="10" spans="1:10" x14ac:dyDescent="0.2">
      <c r="B10" s="4">
        <f t="shared" ref="B10:B32" si="0">B9+1</f>
        <v>3</v>
      </c>
      <c r="C10" s="5"/>
      <c r="D10" s="13"/>
      <c r="F10" s="4">
        <f t="shared" ref="F10:F32" si="1">F9+1</f>
        <v>3</v>
      </c>
      <c r="G10" s="5"/>
      <c r="H10" s="13"/>
    </row>
    <row r="11" spans="1:10" x14ac:dyDescent="0.2">
      <c r="B11" s="4">
        <f t="shared" si="0"/>
        <v>4</v>
      </c>
      <c r="C11" s="5" t="s">
        <v>12</v>
      </c>
      <c r="D11" s="14">
        <v>-503385.26215222897</v>
      </c>
      <c r="F11" s="4">
        <f t="shared" si="1"/>
        <v>4</v>
      </c>
      <c r="G11" s="5" t="s">
        <v>12</v>
      </c>
      <c r="H11" s="14">
        <v>-503385.26215222897</v>
      </c>
    </row>
    <row r="12" spans="1:10" x14ac:dyDescent="0.2">
      <c r="B12" s="4">
        <f t="shared" si="0"/>
        <v>5</v>
      </c>
      <c r="C12" s="5"/>
      <c r="D12" s="15"/>
      <c r="F12" s="4">
        <f t="shared" si="1"/>
        <v>5</v>
      </c>
      <c r="G12" s="5"/>
      <c r="H12" s="15"/>
    </row>
    <row r="13" spans="1:10" x14ac:dyDescent="0.2">
      <c r="B13" s="4">
        <f t="shared" si="0"/>
        <v>6</v>
      </c>
      <c r="C13" s="5" t="s">
        <v>13</v>
      </c>
      <c r="D13" s="16">
        <f>IFERROR(D11/D9,0)</f>
        <v>-7.8800864925896469E-2</v>
      </c>
      <c r="F13" s="4">
        <f t="shared" si="1"/>
        <v>6</v>
      </c>
      <c r="G13" s="5" t="s">
        <v>13</v>
      </c>
      <c r="H13" s="16">
        <f>IFERROR(H11/H9,0)</f>
        <v>-9.0537882830194844E-2</v>
      </c>
    </row>
    <row r="14" spans="1:10" x14ac:dyDescent="0.2">
      <c r="B14" s="4">
        <f t="shared" si="0"/>
        <v>7</v>
      </c>
      <c r="C14" s="5"/>
      <c r="D14" s="17"/>
      <c r="F14" s="4">
        <f t="shared" si="1"/>
        <v>7</v>
      </c>
      <c r="G14" s="5"/>
      <c r="H14" s="17"/>
    </row>
    <row r="15" spans="1:10" x14ac:dyDescent="0.2">
      <c r="B15" s="4">
        <f t="shared" si="0"/>
        <v>8</v>
      </c>
      <c r="C15" s="5" t="s">
        <v>14</v>
      </c>
      <c r="D15" s="18">
        <v>9.7662599999999988E-2</v>
      </c>
      <c r="F15" s="4">
        <f t="shared" si="1"/>
        <v>8</v>
      </c>
      <c r="G15" s="5" t="s">
        <v>14</v>
      </c>
      <c r="H15" s="18">
        <v>9.7662599999999988E-2</v>
      </c>
    </row>
    <row r="16" spans="1:10" x14ac:dyDescent="0.2">
      <c r="B16" s="4">
        <f t="shared" si="0"/>
        <v>9</v>
      </c>
      <c r="C16" s="5"/>
      <c r="D16" s="17"/>
      <c r="F16" s="4">
        <f t="shared" si="1"/>
        <v>9</v>
      </c>
      <c r="G16" s="5"/>
      <c r="H16" s="17"/>
    </row>
    <row r="17" spans="2:11" x14ac:dyDescent="0.2">
      <c r="B17" s="4">
        <f t="shared" si="0"/>
        <v>10</v>
      </c>
      <c r="C17" s="5" t="s">
        <v>15</v>
      </c>
      <c r="D17" s="13">
        <f>IFERROR(D9*D15,"")</f>
        <v>623875.3032685573</v>
      </c>
      <c r="F17" s="4">
        <f t="shared" si="1"/>
        <v>10</v>
      </c>
      <c r="G17" s="5" t="s">
        <v>15</v>
      </c>
      <c r="H17" s="13">
        <f>IFERROR(H9*H15,"")</f>
        <v>542998.26731835748</v>
      </c>
    </row>
    <row r="18" spans="2:11" x14ac:dyDescent="0.2">
      <c r="B18" s="4">
        <f t="shared" si="0"/>
        <v>11</v>
      </c>
      <c r="C18" s="5"/>
      <c r="D18" s="19"/>
      <c r="F18" s="4">
        <f t="shared" si="1"/>
        <v>11</v>
      </c>
      <c r="G18" s="5"/>
      <c r="H18" s="19"/>
    </row>
    <row r="19" spans="2:11" x14ac:dyDescent="0.2">
      <c r="B19" s="4">
        <f t="shared" si="0"/>
        <v>12</v>
      </c>
      <c r="C19" s="5" t="s">
        <v>16</v>
      </c>
      <c r="D19" s="18">
        <v>7.1251399999999993E-2</v>
      </c>
      <c r="F19" s="4">
        <f t="shared" si="1"/>
        <v>12</v>
      </c>
      <c r="G19" s="5" t="s">
        <v>16</v>
      </c>
      <c r="H19" s="18">
        <v>7.1251399999999993E-2</v>
      </c>
    </row>
    <row r="20" spans="2:11" x14ac:dyDescent="0.2">
      <c r="B20" s="4">
        <f t="shared" si="0"/>
        <v>13</v>
      </c>
      <c r="C20" s="5"/>
      <c r="D20" s="19"/>
      <c r="F20" s="4">
        <f t="shared" si="1"/>
        <v>13</v>
      </c>
      <c r="G20" s="5"/>
      <c r="H20" s="19"/>
    </row>
    <row r="21" spans="2:11" x14ac:dyDescent="0.2">
      <c r="B21" s="4">
        <f t="shared" si="0"/>
        <v>14</v>
      </c>
      <c r="C21" s="5" t="s">
        <v>17</v>
      </c>
      <c r="D21" s="13">
        <f>D17-D11</f>
        <v>1127260.5654207864</v>
      </c>
      <c r="F21" s="4">
        <f t="shared" si="1"/>
        <v>14</v>
      </c>
      <c r="G21" s="5" t="s">
        <v>17</v>
      </c>
      <c r="H21" s="13">
        <f>H17-H11</f>
        <v>1046383.5294705865</v>
      </c>
    </row>
    <row r="22" spans="2:11" x14ac:dyDescent="0.2">
      <c r="B22" s="4">
        <f t="shared" si="0"/>
        <v>15</v>
      </c>
      <c r="C22" s="5"/>
      <c r="D22" s="13"/>
      <c r="F22" s="4">
        <f t="shared" si="1"/>
        <v>15</v>
      </c>
      <c r="G22" s="5"/>
      <c r="H22" s="13"/>
    </row>
    <row r="23" spans="2:11" x14ac:dyDescent="0.2">
      <c r="B23" s="4">
        <f t="shared" si="0"/>
        <v>16</v>
      </c>
      <c r="C23" s="5" t="s">
        <v>18</v>
      </c>
      <c r="D23" s="13">
        <f>D9*D19</f>
        <v>455158.76889729826</v>
      </c>
      <c r="F23" s="4">
        <f t="shared" si="1"/>
        <v>16</v>
      </c>
      <c r="G23" s="5" t="s">
        <v>18</v>
      </c>
      <c r="H23" s="13">
        <f>H9*H19</f>
        <v>396153.56076949846</v>
      </c>
    </row>
    <row r="24" spans="2:11" x14ac:dyDescent="0.2">
      <c r="B24" s="4">
        <f t="shared" si="0"/>
        <v>17</v>
      </c>
      <c r="C24" s="5"/>
      <c r="D24" s="17"/>
      <c r="F24" s="4">
        <f t="shared" si="1"/>
        <v>17</v>
      </c>
      <c r="G24" s="5"/>
      <c r="H24" s="17"/>
    </row>
    <row r="25" spans="2:11" x14ac:dyDescent="0.2">
      <c r="B25" s="4">
        <f t="shared" si="0"/>
        <v>18</v>
      </c>
      <c r="C25" s="5" t="s">
        <v>19</v>
      </c>
      <c r="D25" s="20">
        <v>1.0101010101010102</v>
      </c>
      <c r="F25" s="4">
        <f t="shared" si="1"/>
        <v>18</v>
      </c>
      <c r="G25" s="5" t="s">
        <v>19</v>
      </c>
      <c r="H25" s="20">
        <v>1.0101010101010102</v>
      </c>
    </row>
    <row r="26" spans="2:11" x14ac:dyDescent="0.2">
      <c r="B26" s="4">
        <f t="shared" si="0"/>
        <v>19</v>
      </c>
      <c r="C26" s="5" t="s">
        <v>20</v>
      </c>
      <c r="D26" s="20">
        <v>1.3459040774164024</v>
      </c>
      <c r="F26" s="4">
        <f t="shared" si="1"/>
        <v>19</v>
      </c>
      <c r="G26" s="5" t="s">
        <v>20</v>
      </c>
      <c r="H26" s="20">
        <v>1.3459040774164024</v>
      </c>
    </row>
    <row r="27" spans="2:11" x14ac:dyDescent="0.2">
      <c r="B27" s="4">
        <f t="shared" si="0"/>
        <v>20</v>
      </c>
      <c r="C27" s="5"/>
      <c r="D27" s="21"/>
      <c r="F27" s="4">
        <f t="shared" si="1"/>
        <v>20</v>
      </c>
      <c r="G27" s="5"/>
      <c r="H27" s="21"/>
    </row>
    <row r="28" spans="2:11" x14ac:dyDescent="0.2">
      <c r="B28" s="4">
        <f t="shared" si="0"/>
        <v>21</v>
      </c>
      <c r="C28" s="5" t="s">
        <v>21</v>
      </c>
      <c r="D28" s="22">
        <f>(D23*D26)+((D21-D23)*D25)</f>
        <v>1291490.7464897828</v>
      </c>
      <c r="F28" s="4">
        <f t="shared" si="1"/>
        <v>21</v>
      </c>
      <c r="G28" s="5" t="s">
        <v>21</v>
      </c>
      <c r="H28" s="22">
        <f>(H23*H26)+((H21-H23)*H25)</f>
        <v>1189982.6409056117</v>
      </c>
    </row>
    <row r="29" spans="2:11" x14ac:dyDescent="0.2">
      <c r="B29" s="4">
        <f t="shared" si="0"/>
        <v>22</v>
      </c>
      <c r="C29" s="5"/>
      <c r="D29" s="22"/>
      <c r="F29" s="4">
        <f t="shared" si="1"/>
        <v>22</v>
      </c>
      <c r="G29" s="5"/>
      <c r="H29" s="22"/>
    </row>
    <row r="30" spans="2:11" x14ac:dyDescent="0.2">
      <c r="B30" s="4">
        <f t="shared" si="0"/>
        <v>23</v>
      </c>
      <c r="C30" s="5" t="s">
        <v>22</v>
      </c>
      <c r="D30" s="22">
        <v>2435594.21</v>
      </c>
      <c r="F30" s="4">
        <f t="shared" si="1"/>
        <v>23</v>
      </c>
      <c r="G30" s="5" t="s">
        <v>22</v>
      </c>
      <c r="H30" s="22">
        <v>2435594.21</v>
      </c>
    </row>
    <row r="31" spans="2:11" x14ac:dyDescent="0.2">
      <c r="B31" s="4">
        <f t="shared" si="0"/>
        <v>24</v>
      </c>
      <c r="C31" s="5"/>
      <c r="D31" s="22"/>
      <c r="F31" s="4">
        <f t="shared" si="1"/>
        <v>24</v>
      </c>
      <c r="G31" s="5"/>
      <c r="H31" s="22"/>
      <c r="K31" s="23" t="s">
        <v>23</v>
      </c>
    </row>
    <row r="32" spans="2:11" x14ac:dyDescent="0.2">
      <c r="B32" s="4">
        <f t="shared" si="0"/>
        <v>25</v>
      </c>
      <c r="C32" s="5" t="s">
        <v>24</v>
      </c>
      <c r="D32" s="22">
        <f>D28+D30</f>
        <v>3727084.9564897828</v>
      </c>
      <c r="F32" s="4">
        <f t="shared" si="1"/>
        <v>25</v>
      </c>
      <c r="G32" s="5" t="s">
        <v>24</v>
      </c>
      <c r="H32" s="22">
        <f>H28+H30</f>
        <v>3625576.8509056116</v>
      </c>
      <c r="J32" s="9">
        <f>D32-H32</f>
        <v>101508.10558417113</v>
      </c>
      <c r="K32" s="10">
        <f>J32/D32</f>
        <v>2.7235254030746E-2</v>
      </c>
    </row>
  </sheetData>
  <mergeCells count="2">
    <mergeCell ref="B5:D5"/>
    <mergeCell ref="F5:H5"/>
  </mergeCells>
  <pageMargins left="0.7" right="0.7" top="0.75" bottom="0.75" header="0.3" footer="0.3"/>
  <pageSetup orientation="portrait" verticalDpi="0" r:id="rId1"/>
  <headerFooter>
    <oddFooter>&amp;R&amp;8Case No. 2022-00432
Bluegrass Water's Response to OAG 1-133
Exhibit OAG 1-133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297389-65A8-43BA-A2C2-962A460F2065}">
  <ds:schemaRefs>
    <ds:schemaRef ds:uri="http://schemas.microsoft.com/office/2006/metadata/properties"/>
    <ds:schemaRef ds:uri="http://schemas.microsoft.com/office/infopath/2007/PartnerControls"/>
    <ds:schemaRef ds:uri="219c5758-d311-4f49-8eb7-a0c37216249c"/>
    <ds:schemaRef ds:uri="cc29f954-72e5-4988-94c8-6074c4013efb"/>
  </ds:schemaRefs>
</ds:datastoreItem>
</file>

<file path=customXml/itemProps2.xml><?xml version="1.0" encoding="utf-8"?>
<ds:datastoreItem xmlns:ds="http://schemas.openxmlformats.org/officeDocument/2006/customXml" ds:itemID="{0A91C7DF-0C5C-45D6-B219-508FB4A237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781FE7-55DC-4EC1-954B-5225873E5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Donovan</dc:creator>
  <cp:keywords/>
  <dc:description/>
  <cp:lastModifiedBy>INGLE, KERRY</cp:lastModifiedBy>
  <cp:revision/>
  <dcterms:created xsi:type="dcterms:W3CDTF">2023-05-11T14:30:00Z</dcterms:created>
  <dcterms:modified xsi:type="dcterms:W3CDTF">2023-05-16T13:29:23Z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