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OHA" sheetId="1" r:id="rId1"/>
  </sheets>
  <definedNames>
    <definedName name="_xlnm.Print_Area" localSheetId="0">OHA!$B$1:$L$41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F38" i="1" s="1"/>
  <c r="K23" i="1"/>
  <c r="L20" i="1" s="1"/>
  <c r="F34" i="1" l="1"/>
  <c r="F37" i="1"/>
  <c r="F36" i="1"/>
  <c r="L19" i="1"/>
  <c r="L18" i="1"/>
  <c r="L15" i="1"/>
  <c r="L16" i="1"/>
  <c r="F32" i="1"/>
  <c r="F33" i="1"/>
  <c r="L14" i="1"/>
  <c r="F35" i="1"/>
  <c r="F39" i="1"/>
  <c r="F40" i="1"/>
  <c r="E23" i="1" l="1"/>
  <c r="F20" i="1" s="1"/>
  <c r="K38" i="1" s="1"/>
  <c r="F16" i="1" l="1"/>
  <c r="K34" i="1" s="1"/>
  <c r="F19" i="1"/>
  <c r="K37" i="1" s="1"/>
  <c r="F18" i="1"/>
  <c r="K36" i="1" s="1"/>
  <c r="F14" i="1"/>
  <c r="K32" i="1" s="1"/>
  <c r="F15" i="1"/>
  <c r="K33" i="1" s="1"/>
  <c r="F22" i="1"/>
  <c r="F21" i="1"/>
  <c r="F17" i="1"/>
  <c r="F41" i="1" l="1"/>
  <c r="F23" i="1"/>
  <c r="L23" i="1" l="1"/>
  <c r="K41" i="1" s="1"/>
  <c r="L21" i="1"/>
  <c r="K39" i="1" s="1"/>
  <c r="L22" i="1"/>
  <c r="K40" i="1" s="1"/>
  <c r="L17" i="1"/>
  <c r="K35" i="1" s="1"/>
  <c r="F11" i="1"/>
  <c r="F8" i="1"/>
  <c r="F12" i="1"/>
  <c r="F26" i="1"/>
  <c r="F30" i="1"/>
  <c r="F9" i="1"/>
  <c r="F13" i="1"/>
  <c r="F27" i="1"/>
  <c r="F31" i="1"/>
  <c r="F29" i="1"/>
  <c r="F10" i="1"/>
  <c r="F28" i="1"/>
  <c r="L9" i="1"/>
  <c r="L13" i="1"/>
  <c r="L10" i="1"/>
  <c r="L11" i="1"/>
  <c r="L8" i="1"/>
  <c r="L12" i="1"/>
  <c r="K26" i="1" l="1"/>
  <c r="K30" i="1"/>
  <c r="K27" i="1"/>
  <c r="K29" i="1"/>
  <c r="K28" i="1"/>
  <c r="K31" i="1"/>
</calcChain>
</file>

<file path=xl/sharedStrings.xml><?xml version="1.0" encoding="utf-8"?>
<sst xmlns="http://schemas.openxmlformats.org/spreadsheetml/2006/main" count="74" uniqueCount="24">
  <si>
    <t>CSWR, LLC</t>
  </si>
  <si>
    <t>Overhead Allocation</t>
  </si>
  <si>
    <t>Utility Plant in Service</t>
  </si>
  <si>
    <t>Amount</t>
  </si>
  <si>
    <t>Percent</t>
  </si>
  <si>
    <t>Customer Connections Owned</t>
  </si>
  <si>
    <t>Confluence Rivers</t>
  </si>
  <si>
    <t>Hayden's Place</t>
  </si>
  <si>
    <t>St. Joseph's Glen</t>
  </si>
  <si>
    <t>Sebastian Lake</t>
  </si>
  <si>
    <t>Eagle Ridge</t>
  </si>
  <si>
    <t>Oak Hill</t>
  </si>
  <si>
    <t>CSWR-Texas</t>
  </si>
  <si>
    <t>Limestone</t>
  </si>
  <si>
    <t>Great River</t>
  </si>
  <si>
    <t>Flushing Meadows</t>
  </si>
  <si>
    <t>Cactus Water</t>
  </si>
  <si>
    <t>RedBird</t>
  </si>
  <si>
    <t>Magnolia</t>
  </si>
  <si>
    <t>Bluegrass</t>
  </si>
  <si>
    <t>Direct Labor</t>
  </si>
  <si>
    <t>Total Overhead Allocation</t>
  </si>
  <si>
    <t>CSWR-Florida</t>
  </si>
  <si>
    <t>Q3 - 2022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</si>
</sst>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  "/>
    </font>
    <font>
      <sz val="8"/>
      <color theme="1"/>
      <name val="Calibri  "/>
    </font>
    <font>
      <b/>
      <sz val="9"/>
      <color theme="1"/>
      <name val="Calibri  "/>
    </font>
    <font>
      <b/>
      <sz val="8"/>
      <color theme="1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10" fontId="3" fillId="0" borderId="0" xfId="2" applyNumberFormat="1" applyFont="1" applyAlignment="1">
      <alignment horizontal="right" indent="2"/>
    </xf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2" applyNumberFormat="1" applyFont="1" applyBorder="1" applyAlignment="1">
      <alignment horizontal="right" indent="2"/>
    </xf>
    <xf numFmtId="0" fontId="3" fillId="3" borderId="0" xfId="0" applyFont="1" applyFill="1"/>
    <xf numFmtId="0" fontId="3" fillId="2" borderId="1" xfId="0" applyFont="1" applyFill="1" applyBorder="1"/>
    <xf numFmtId="0" fontId="5" fillId="2" borderId="2" xfId="0" applyFont="1" applyFill="1" applyBorder="1"/>
    <xf numFmtId="0" fontId="3" fillId="2" borderId="2" xfId="0" applyFont="1" applyFill="1" applyBorder="1"/>
    <xf numFmtId="0" fontId="3" fillId="2" borderId="0" xfId="0" applyFont="1" applyFill="1" applyAlignment="1">
      <alignment horizontal="left" indent="2"/>
    </xf>
    <xf numFmtId="0" fontId="3" fillId="2" borderId="0" xfId="0" applyFont="1" applyFill="1"/>
    <xf numFmtId="10" fontId="3" fillId="2" borderId="0" xfId="2" applyNumberFormat="1" applyFont="1" applyFill="1" applyAlignment="1">
      <alignment horizontal="right" indent="2"/>
    </xf>
    <xf numFmtId="0" fontId="5" fillId="2" borderId="1" xfId="0" applyFont="1" applyFill="1" applyBorder="1"/>
    <xf numFmtId="10" fontId="3" fillId="2" borderId="1" xfId="2" applyNumberFormat="1" applyFont="1" applyFill="1" applyBorder="1" applyAlignment="1">
      <alignment horizontal="right" indent="2"/>
    </xf>
    <xf numFmtId="43" fontId="3" fillId="3" borderId="0" xfId="0" applyNumberFormat="1" applyFont="1" applyFill="1"/>
    <xf numFmtId="164" fontId="3" fillId="0" borderId="0" xfId="0" applyNumberFormat="1" applyFont="1"/>
    <xf numFmtId="0" fontId="4" fillId="0" borderId="0" xfId="0" applyFont="1"/>
    <xf numFmtId="164" fontId="3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showGridLines="0" tabSelected="1" view="pageLayout" topLeftCell="A40" zoomScaleNormal="100" workbookViewId="0">
      <selection activeCell="P57" sqref="P57"/>
    </sheetView>
  </sheetViews>
  <sheetFormatPr defaultColWidth="8.7109375" defaultRowHeight="12"/>
  <cols>
    <col min="1" max="1" width="2.140625" style="1" customWidth="1"/>
    <col min="2" max="2" width="14" style="1" customWidth="1"/>
    <col min="3" max="4" width="8.7109375" style="1"/>
    <col min="5" max="5" width="11.140625" style="1" bestFit="1" customWidth="1"/>
    <col min="6" max="6" width="20.140625" style="1" bestFit="1" customWidth="1"/>
    <col min="7" max="7" width="1.5703125" style="1" customWidth="1"/>
    <col min="8" max="8" width="14" style="1" customWidth="1"/>
    <col min="9" max="9" width="9.7109375" style="1" customWidth="1"/>
    <col min="10" max="10" width="8.7109375" style="1"/>
    <col min="11" max="11" width="12" style="1" bestFit="1" customWidth="1"/>
    <col min="12" max="12" width="14.140625" style="1" bestFit="1" customWidth="1"/>
    <col min="13" max="13" width="10.28515625" style="1" bestFit="1" customWidth="1"/>
    <col min="14" max="16384" width="8.7109375" style="1"/>
  </cols>
  <sheetData>
    <row r="1" spans="2:14">
      <c r="B1" s="2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4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4">
      <c r="B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4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4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4">
      <c r="B7" s="4" t="s">
        <v>2</v>
      </c>
      <c r="C7" s="5"/>
      <c r="D7" s="5"/>
      <c r="E7" s="6" t="s">
        <v>3</v>
      </c>
      <c r="F7" s="6" t="s">
        <v>4</v>
      </c>
      <c r="G7" s="2"/>
      <c r="H7" s="4" t="s">
        <v>5</v>
      </c>
      <c r="I7" s="5"/>
      <c r="J7" s="5"/>
      <c r="K7" s="6" t="s">
        <v>3</v>
      </c>
      <c r="L7" s="6" t="s">
        <v>4</v>
      </c>
    </row>
    <row r="8" spans="2:14" s="2" customFormat="1" ht="11.25">
      <c r="B8" s="7" t="s">
        <v>6</v>
      </c>
      <c r="E8" s="3">
        <v>17400000</v>
      </c>
      <c r="F8" s="8">
        <f t="shared" ref="F8:F23" si="0">E8/E$23</f>
        <v>0.1154573504528715</v>
      </c>
      <c r="H8" s="7" t="s">
        <v>6</v>
      </c>
      <c r="K8" s="3">
        <v>9045</v>
      </c>
      <c r="L8" s="8">
        <f t="shared" ref="L8:L23" si="1">K8/K$23</f>
        <v>0.10284720169194733</v>
      </c>
      <c r="N8" s="22"/>
    </row>
    <row r="9" spans="2:14" s="2" customFormat="1" ht="11.25">
      <c r="B9" s="7" t="s">
        <v>7</v>
      </c>
      <c r="E9" s="3">
        <v>300000</v>
      </c>
      <c r="F9" s="8">
        <f t="shared" si="0"/>
        <v>1.9906439733253707E-3</v>
      </c>
      <c r="H9" s="7" t="s">
        <v>7</v>
      </c>
      <c r="K9" s="3">
        <v>121</v>
      </c>
      <c r="L9" s="8">
        <f t="shared" si="1"/>
        <v>1.3758442680735907E-3</v>
      </c>
      <c r="N9" s="22"/>
    </row>
    <row r="10" spans="2:14" s="2" customFormat="1" ht="11.25">
      <c r="B10" s="7" t="s">
        <v>8</v>
      </c>
      <c r="E10" s="3">
        <v>1100000</v>
      </c>
      <c r="F10" s="8">
        <f t="shared" si="0"/>
        <v>7.2990279021930265E-3</v>
      </c>
      <c r="H10" s="7" t="s">
        <v>8</v>
      </c>
      <c r="K10" s="3">
        <v>496</v>
      </c>
      <c r="L10" s="8">
        <f t="shared" si="1"/>
        <v>5.6398244377231484E-3</v>
      </c>
      <c r="N10" s="22"/>
    </row>
    <row r="11" spans="2:14" s="2" customFormat="1" ht="11.25">
      <c r="B11" s="7" t="s">
        <v>9</v>
      </c>
      <c r="E11" s="3">
        <v>422000</v>
      </c>
      <c r="F11" s="8">
        <f t="shared" si="0"/>
        <v>2.8001725224776884E-3</v>
      </c>
      <c r="H11" s="7" t="s">
        <v>9</v>
      </c>
      <c r="K11" s="3">
        <v>228</v>
      </c>
      <c r="L11" s="8">
        <f t="shared" si="1"/>
        <v>2.5924999431469311E-3</v>
      </c>
      <c r="N11" s="22"/>
    </row>
    <row r="12" spans="2:14" s="2" customFormat="1" ht="11.25">
      <c r="B12" s="7" t="s">
        <v>10</v>
      </c>
      <c r="E12" s="3">
        <v>1343000</v>
      </c>
      <c r="F12" s="8">
        <f t="shared" si="0"/>
        <v>8.9114495205865757E-3</v>
      </c>
      <c r="H12" s="7" t="s">
        <v>10</v>
      </c>
      <c r="K12" s="3">
        <v>429</v>
      </c>
      <c r="L12" s="8">
        <f t="shared" si="1"/>
        <v>4.8779933140790941E-3</v>
      </c>
      <c r="N12" s="22"/>
    </row>
    <row r="13" spans="2:14" s="2" customFormat="1" ht="11.25">
      <c r="B13" s="7" t="s">
        <v>11</v>
      </c>
      <c r="E13" s="3">
        <v>497000</v>
      </c>
      <c r="F13" s="8">
        <f t="shared" si="0"/>
        <v>3.2978335158090309E-3</v>
      </c>
      <c r="H13" s="7" t="s">
        <v>11</v>
      </c>
      <c r="K13" s="3">
        <v>198</v>
      </c>
      <c r="L13" s="8">
        <f t="shared" si="1"/>
        <v>2.2513815295749666E-3</v>
      </c>
      <c r="N13" s="22"/>
    </row>
    <row r="14" spans="2:14" s="2" customFormat="1" ht="11.25">
      <c r="B14" s="7" t="s">
        <v>12</v>
      </c>
      <c r="E14" s="24">
        <v>15070000</v>
      </c>
      <c r="F14" s="8">
        <f t="shared" si="0"/>
        <v>9.9996682260044462E-2</v>
      </c>
      <c r="H14" s="7" t="s">
        <v>12</v>
      </c>
      <c r="K14" s="24">
        <v>7166</v>
      </c>
      <c r="L14" s="8">
        <f t="shared" si="1"/>
        <v>8.1481818388556615E-2</v>
      </c>
      <c r="N14" s="22"/>
    </row>
    <row r="15" spans="2:14" s="2" customFormat="1" ht="11.25">
      <c r="B15" s="7" t="s">
        <v>13</v>
      </c>
      <c r="E15" s="24">
        <v>7907000</v>
      </c>
      <c r="F15" s="8">
        <f t="shared" si="0"/>
        <v>5.2466739656945691E-2</v>
      </c>
      <c r="H15" s="7" t="s">
        <v>13</v>
      </c>
      <c r="K15" s="24">
        <v>2013</v>
      </c>
      <c r="L15" s="8">
        <f t="shared" si="1"/>
        <v>2.2889045550678826E-2</v>
      </c>
      <c r="N15" s="22"/>
    </row>
    <row r="16" spans="2:14" s="2" customFormat="1" ht="11.25">
      <c r="B16" s="7" t="s">
        <v>14</v>
      </c>
      <c r="E16" s="24">
        <v>14522000</v>
      </c>
      <c r="F16" s="8">
        <f t="shared" si="0"/>
        <v>9.6360439268770109E-2</v>
      </c>
      <c r="H16" s="7" t="s">
        <v>14</v>
      </c>
      <c r="K16" s="24">
        <v>10207</v>
      </c>
      <c r="L16" s="8">
        <f t="shared" si="1"/>
        <v>0.1160598549109681</v>
      </c>
      <c r="N16" s="22"/>
    </row>
    <row r="17" spans="2:14" s="2" customFormat="1" ht="11.25">
      <c r="B17" s="7" t="s">
        <v>15</v>
      </c>
      <c r="E17" s="3">
        <v>526000</v>
      </c>
      <c r="F17" s="8">
        <f t="shared" si="0"/>
        <v>3.4902624332304832E-3</v>
      </c>
      <c r="H17" s="7" t="s">
        <v>15</v>
      </c>
      <c r="K17" s="3">
        <v>294</v>
      </c>
      <c r="L17" s="8">
        <f t="shared" si="1"/>
        <v>3.3429604530052534E-3</v>
      </c>
      <c r="N17" s="22"/>
    </row>
    <row r="18" spans="2:14" s="2" customFormat="1" ht="11.25">
      <c r="B18" s="7" t="s">
        <v>16</v>
      </c>
      <c r="E18" s="3">
        <v>2830000</v>
      </c>
      <c r="F18" s="8">
        <f t="shared" si="0"/>
        <v>1.8778408148369331E-2</v>
      </c>
      <c r="H18" s="7" t="s">
        <v>16</v>
      </c>
      <c r="K18" s="3">
        <v>3163</v>
      </c>
      <c r="L18" s="8">
        <f t="shared" si="1"/>
        <v>3.5965251404270801E-2</v>
      </c>
      <c r="N18" s="22"/>
    </row>
    <row r="19" spans="2:14" s="2" customFormat="1" ht="11.25">
      <c r="B19" s="7" t="s">
        <v>17</v>
      </c>
      <c r="E19" s="3">
        <v>2000</v>
      </c>
      <c r="F19" s="8">
        <f t="shared" si="0"/>
        <v>1.3270959822169139E-5</v>
      </c>
      <c r="H19" s="7" t="s">
        <v>17</v>
      </c>
      <c r="K19" s="3">
        <v>176</v>
      </c>
      <c r="L19" s="8">
        <f t="shared" si="1"/>
        <v>2.001228026288859E-3</v>
      </c>
      <c r="N19" s="22"/>
    </row>
    <row r="20" spans="2:14" s="2" customFormat="1" ht="11.25">
      <c r="B20" s="7" t="s">
        <v>22</v>
      </c>
      <c r="E20" s="3">
        <v>1540000</v>
      </c>
      <c r="F20" s="8">
        <f t="shared" si="0"/>
        <v>1.0218639063070236E-2</v>
      </c>
      <c r="H20" s="7" t="s">
        <v>22</v>
      </c>
      <c r="K20" s="3">
        <v>6098</v>
      </c>
      <c r="L20" s="8">
        <f t="shared" si="1"/>
        <v>6.9338002865394668E-2</v>
      </c>
      <c r="N20" s="22"/>
    </row>
    <row r="21" spans="2:14" s="2" customFormat="1" ht="11.25">
      <c r="B21" s="7" t="s">
        <v>18</v>
      </c>
      <c r="E21" s="3">
        <v>81636000</v>
      </c>
      <c r="F21" s="8">
        <f t="shared" si="0"/>
        <v>0.5416940380212999</v>
      </c>
      <c r="H21" s="7" t="s">
        <v>18</v>
      </c>
      <c r="K21" s="24">
        <v>44739</v>
      </c>
      <c r="L21" s="8">
        <f t="shared" si="1"/>
        <v>0.50870989015987078</v>
      </c>
      <c r="N21" s="22"/>
    </row>
    <row r="22" spans="2:14" s="2" customFormat="1" ht="11.25">
      <c r="B22" s="7" t="s">
        <v>19</v>
      </c>
      <c r="E22" s="3">
        <v>5610000</v>
      </c>
      <c r="F22" s="8">
        <f t="shared" si="0"/>
        <v>3.7225042301184431E-2</v>
      </c>
      <c r="H22" s="7" t="s">
        <v>19</v>
      </c>
      <c r="K22" s="24">
        <v>3573</v>
      </c>
      <c r="L22" s="8">
        <f t="shared" si="1"/>
        <v>4.0627203056420987E-2</v>
      </c>
      <c r="N22" s="22"/>
    </row>
    <row r="23" spans="2:14" s="2" customFormat="1" ht="11.25">
      <c r="B23" s="9"/>
      <c r="C23" s="9"/>
      <c r="D23" s="9"/>
      <c r="E23" s="10">
        <f>SUM(E8:E22)</f>
        <v>150705000</v>
      </c>
      <c r="F23" s="11">
        <f t="shared" si="0"/>
        <v>1</v>
      </c>
      <c r="H23" s="9"/>
      <c r="I23" s="9"/>
      <c r="J23" s="9"/>
      <c r="K23" s="10">
        <f>SUM(K8:K22)</f>
        <v>87946</v>
      </c>
      <c r="L23" s="11">
        <f t="shared" si="1"/>
        <v>1</v>
      </c>
      <c r="N23" s="22"/>
    </row>
    <row r="24" spans="2:14" s="2" customFormat="1" ht="11.25">
      <c r="H24" s="12"/>
      <c r="I24" s="12"/>
      <c r="J24" s="12"/>
      <c r="K24" s="12"/>
      <c r="L24" s="12"/>
      <c r="N24" s="22"/>
    </row>
    <row r="25" spans="2:14" s="2" customFormat="1" ht="11.25">
      <c r="B25" s="4" t="s">
        <v>20</v>
      </c>
      <c r="C25" s="5"/>
      <c r="D25" s="5"/>
      <c r="E25" s="6" t="s">
        <v>3</v>
      </c>
      <c r="F25" s="6" t="s">
        <v>4</v>
      </c>
      <c r="H25" s="14" t="s">
        <v>1</v>
      </c>
      <c r="I25" s="15"/>
      <c r="J25" s="15"/>
      <c r="K25" s="15"/>
      <c r="M25" s="22"/>
    </row>
    <row r="26" spans="2:14" s="2" customFormat="1" ht="11.25">
      <c r="B26" s="7" t="s">
        <v>6</v>
      </c>
      <c r="E26" s="3">
        <v>1745000</v>
      </c>
      <c r="F26" s="8">
        <f t="shared" ref="F26:F35" si="2">E26/E$41</f>
        <v>0.10983823251715238</v>
      </c>
      <c r="H26" s="16" t="s">
        <v>6</v>
      </c>
      <c r="I26" s="17"/>
      <c r="J26" s="17"/>
      <c r="K26" s="18">
        <f t="shared" ref="K26:K41" si="3">SUM(F8,L8,F26)/3</f>
        <v>0.10938092822065708</v>
      </c>
      <c r="M26" s="22"/>
    </row>
    <row r="27" spans="2:14" s="2" customFormat="1" ht="11.25">
      <c r="B27" s="7" t="s">
        <v>7</v>
      </c>
      <c r="E27" s="3">
        <v>24000</v>
      </c>
      <c r="F27" s="8">
        <f t="shared" si="2"/>
        <v>1.5106691005224398E-3</v>
      </c>
      <c r="H27" s="16" t="s">
        <v>7</v>
      </c>
      <c r="I27" s="17"/>
      <c r="J27" s="17"/>
      <c r="K27" s="18">
        <f t="shared" si="3"/>
        <v>1.6257191139738003E-3</v>
      </c>
      <c r="M27" s="22"/>
    </row>
    <row r="28" spans="2:14" s="2" customFormat="1" ht="11.25">
      <c r="B28" s="7" t="s">
        <v>8</v>
      </c>
      <c r="E28" s="3">
        <v>104000</v>
      </c>
      <c r="F28" s="8">
        <f t="shared" si="2"/>
        <v>6.5462327689305719E-3</v>
      </c>
      <c r="H28" s="16" t="s">
        <v>8</v>
      </c>
      <c r="I28" s="17"/>
      <c r="J28" s="17"/>
      <c r="K28" s="18">
        <f t="shared" si="3"/>
        <v>6.495028369615582E-3</v>
      </c>
    </row>
    <row r="29" spans="2:14">
      <c r="B29" s="7" t="s">
        <v>9</v>
      </c>
      <c r="C29" s="2"/>
      <c r="D29" s="2"/>
      <c r="E29" s="3">
        <v>45000</v>
      </c>
      <c r="F29" s="8">
        <f t="shared" si="2"/>
        <v>2.8325045634795746E-3</v>
      </c>
      <c r="G29" s="2"/>
      <c r="H29" s="16" t="s">
        <v>9</v>
      </c>
      <c r="I29" s="17"/>
      <c r="J29" s="17"/>
      <c r="K29" s="18">
        <f t="shared" si="3"/>
        <v>2.7417256763680648E-3</v>
      </c>
      <c r="L29" s="2"/>
    </row>
    <row r="30" spans="2:14">
      <c r="B30" s="7" t="s">
        <v>10</v>
      </c>
      <c r="C30" s="2"/>
      <c r="D30" s="2"/>
      <c r="E30" s="3">
        <v>187000</v>
      </c>
      <c r="F30" s="8">
        <f t="shared" si="2"/>
        <v>1.1770630074904009E-2</v>
      </c>
      <c r="G30" s="2"/>
      <c r="H30" s="16" t="s">
        <v>10</v>
      </c>
      <c r="I30" s="17"/>
      <c r="J30" s="17"/>
      <c r="K30" s="18">
        <f t="shared" si="3"/>
        <v>8.5200243031898926E-3</v>
      </c>
      <c r="L30" s="2"/>
    </row>
    <row r="31" spans="2:14" s="2" customFormat="1" ht="11.25">
      <c r="B31" s="7" t="s">
        <v>11</v>
      </c>
      <c r="E31" s="3">
        <v>47000</v>
      </c>
      <c r="F31" s="8">
        <f t="shared" si="2"/>
        <v>2.958393655189778E-3</v>
      </c>
      <c r="H31" s="16" t="s">
        <v>11</v>
      </c>
      <c r="I31" s="17"/>
      <c r="J31" s="17"/>
      <c r="K31" s="18">
        <f t="shared" si="3"/>
        <v>2.8358695668579252E-3</v>
      </c>
    </row>
    <row r="32" spans="2:14" s="2" customFormat="1" ht="11.25">
      <c r="B32" s="7" t="s">
        <v>12</v>
      </c>
      <c r="E32" s="24">
        <v>1595000</v>
      </c>
      <c r="F32" s="8">
        <f t="shared" si="2"/>
        <v>0.10039655063888714</v>
      </c>
      <c r="H32" s="16" t="s">
        <v>12</v>
      </c>
      <c r="I32" s="17"/>
      <c r="J32" s="17"/>
      <c r="K32" s="18">
        <f t="shared" si="3"/>
        <v>9.3958350429162743E-2</v>
      </c>
    </row>
    <row r="33" spans="2:12" s="2" customFormat="1" ht="11.25">
      <c r="B33" s="7" t="s">
        <v>13</v>
      </c>
      <c r="E33" s="24">
        <v>406000</v>
      </c>
      <c r="F33" s="8">
        <f t="shared" si="2"/>
        <v>2.5555485617171272E-2</v>
      </c>
      <c r="H33" s="16" t="s">
        <v>13</v>
      </c>
      <c r="I33" s="17"/>
      <c r="J33" s="17"/>
      <c r="K33" s="18">
        <f t="shared" si="3"/>
        <v>3.3637090274931926E-2</v>
      </c>
    </row>
    <row r="34" spans="2:12" s="2" customFormat="1" ht="11.25">
      <c r="B34" s="7" t="s">
        <v>14</v>
      </c>
      <c r="E34" s="24">
        <v>1562000</v>
      </c>
      <c r="F34" s="8">
        <f t="shared" si="2"/>
        <v>9.8319380625668792E-2</v>
      </c>
      <c r="H34" s="16" t="s">
        <v>14</v>
      </c>
      <c r="I34" s="17"/>
      <c r="J34" s="17"/>
      <c r="K34" s="18">
        <f t="shared" si="3"/>
        <v>0.10357989160180232</v>
      </c>
    </row>
    <row r="35" spans="2:12" s="2" customFormat="1" ht="11.25">
      <c r="B35" s="7" t="s">
        <v>15</v>
      </c>
      <c r="E35" s="24">
        <v>62000</v>
      </c>
      <c r="F35" s="8">
        <f t="shared" si="2"/>
        <v>3.9025618430163027E-3</v>
      </c>
      <c r="H35" s="16" t="s">
        <v>15</v>
      </c>
      <c r="I35" s="17"/>
      <c r="J35" s="17"/>
      <c r="K35" s="18">
        <f t="shared" si="3"/>
        <v>3.5785949097506798E-3</v>
      </c>
    </row>
    <row r="36" spans="2:12" s="2" customFormat="1" ht="11.25">
      <c r="B36" s="7" t="s">
        <v>16</v>
      </c>
      <c r="E36" s="24">
        <v>730000</v>
      </c>
      <c r="F36" s="8">
        <f t="shared" ref="F36:F38" si="4">E36/E$41</f>
        <v>4.594951847422421E-2</v>
      </c>
      <c r="H36" s="16" t="s">
        <v>16</v>
      </c>
      <c r="I36" s="17"/>
      <c r="J36" s="17"/>
      <c r="K36" s="18">
        <f t="shared" si="3"/>
        <v>3.3564392675621446E-2</v>
      </c>
    </row>
    <row r="37" spans="2:12" s="2" customFormat="1" ht="11.25">
      <c r="B37" s="7" t="s">
        <v>17</v>
      </c>
      <c r="E37" s="24">
        <v>100000</v>
      </c>
      <c r="F37" s="8">
        <f t="shared" si="4"/>
        <v>6.2944545855101652E-3</v>
      </c>
      <c r="H37" s="16" t="s">
        <v>17</v>
      </c>
      <c r="I37" s="17"/>
      <c r="J37" s="17"/>
      <c r="K37" s="18">
        <f t="shared" si="3"/>
        <v>2.7696511905403978E-3</v>
      </c>
    </row>
    <row r="38" spans="2:12" s="2" customFormat="1" ht="11.25">
      <c r="B38" s="7" t="s">
        <v>22</v>
      </c>
      <c r="E38" s="24">
        <v>880000</v>
      </c>
      <c r="F38" s="8">
        <f t="shared" si="4"/>
        <v>5.5391200352489456E-2</v>
      </c>
      <c r="H38" s="16" t="s">
        <v>22</v>
      </c>
      <c r="I38" s="17"/>
      <c r="J38" s="17"/>
      <c r="K38" s="18">
        <f t="shared" si="3"/>
        <v>4.4982614093651452E-2</v>
      </c>
    </row>
    <row r="39" spans="2:12" s="2" customFormat="1" ht="11.25">
      <c r="B39" s="7" t="s">
        <v>18</v>
      </c>
      <c r="E39" s="24">
        <v>7100000</v>
      </c>
      <c r="F39" s="8">
        <f>E39/E$41</f>
        <v>0.44690627557122176</v>
      </c>
      <c r="H39" s="16" t="s">
        <v>18</v>
      </c>
      <c r="I39" s="17"/>
      <c r="J39" s="17"/>
      <c r="K39" s="18">
        <f t="shared" si="3"/>
        <v>0.4991034012507975</v>
      </c>
    </row>
    <row r="40" spans="2:12" s="2" customFormat="1" ht="11.25">
      <c r="B40" s="7" t="s">
        <v>19</v>
      </c>
      <c r="E40" s="24">
        <v>1300000</v>
      </c>
      <c r="F40" s="8">
        <f>E40/E$41</f>
        <v>8.1827909611632152E-2</v>
      </c>
      <c r="H40" s="16" t="s">
        <v>19</v>
      </c>
      <c r="I40" s="17"/>
      <c r="J40" s="17"/>
      <c r="K40" s="18">
        <f t="shared" si="3"/>
        <v>5.3226718323079188E-2</v>
      </c>
    </row>
    <row r="41" spans="2:12" s="2" customFormat="1" ht="11.25">
      <c r="B41" s="9"/>
      <c r="C41" s="9"/>
      <c r="D41" s="9"/>
      <c r="E41" s="10">
        <f>SUM(E26:E40)</f>
        <v>15887000</v>
      </c>
      <c r="F41" s="11">
        <f>E41/E$41</f>
        <v>1</v>
      </c>
      <c r="H41" s="19" t="s">
        <v>21</v>
      </c>
      <c r="I41" s="13"/>
      <c r="J41" s="13"/>
      <c r="K41" s="20">
        <f t="shared" si="3"/>
        <v>1</v>
      </c>
    </row>
    <row r="42" spans="2:12" s="2" customFormat="1" ht="11.25">
      <c r="J42" s="12"/>
      <c r="K42" s="12"/>
      <c r="L42" s="12"/>
    </row>
    <row r="43" spans="2:12" s="2" customFormat="1" ht="11.25">
      <c r="J43" s="12"/>
      <c r="K43" s="21"/>
      <c r="L43" s="12"/>
    </row>
    <row r="44" spans="2:12" s="2" customFormat="1">
      <c r="B44" s="1"/>
      <c r="C44" s="1"/>
      <c r="D44" s="1"/>
      <c r="E44" s="1"/>
      <c r="F44" s="1"/>
      <c r="G44" s="1"/>
      <c r="H44" s="1"/>
      <c r="I44" s="1"/>
      <c r="J44" s="1"/>
      <c r="K44" s="22"/>
    </row>
    <row r="45" spans="2:12" s="2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s="2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s="2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s="2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s="2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s="2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s="2" customForma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pageMargins left="0.5" right="0.5" top="0.5" bottom="0.55000000000000004" header="0.3" footer="0.3"/>
  <pageSetup scale="85" fitToHeight="0" orientation="landscape" r:id="rId1"/>
  <headerFooter>
    <oddFooter>&amp;L&amp;8&amp;Z
&amp;F&amp;R&amp;5Case No. 2022-00432
Bluegrass Water's Response to OAG 1-43
Exhibit OAG 1-43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19c5758-d311-4f49-8eb7-a0c37216249c">
      <UserInfo>
        <DisplayName>Daniel Janowiak</DisplayName>
        <AccountId>24</AccountId>
        <AccountType/>
      </UserInfo>
      <UserInfo>
        <DisplayName>Brent Thies</DisplayName>
        <AccountId>22</AccountId>
        <AccountType/>
      </UserInfo>
    </SharedWithUsers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9C69C1-555C-44F1-80ED-73156D4D07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6203EF-1E28-4FD7-8951-1A4C569E5EE6}">
  <ds:schemaRefs>
    <ds:schemaRef ds:uri="http://schemas.microsoft.com/office/2006/documentManagement/types"/>
    <ds:schemaRef ds:uri="cc29f954-72e5-4988-94c8-6074c4013efb"/>
    <ds:schemaRef ds:uri="http://www.w3.org/XML/1998/namespace"/>
    <ds:schemaRef ds:uri="219c5758-d311-4f49-8eb7-a0c37216249c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18805C4-02D7-45FA-B641-F159FF3AB4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OHA</vt:lpstr>
      <vt:lpstr>OHA!Print_Area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Pwm</dc:creator>
  <cp:keywords/>
  <dc:description/>
  <cp:lastModifiedBy>INGLE, KERRY</cp:lastModifiedBy>
  <cp:revision/>
  <dcterms:created xsi:type="dcterms:W3CDTF">2019-07-17T18:42:02Z</dcterms:created>
  <dcterms:modified xsi:type="dcterms:W3CDTF">2023-05-11T16:00:31Z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