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AG 1st Request\Public Exhibits\"/>
    </mc:Choice>
  </mc:AlternateContent>
  <bookViews>
    <workbookView xWindow="0" yWindow="0" windowWidth="25200" windowHeight="11850"/>
  </bookViews>
  <sheets>
    <sheet name="DR 37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6" i="1" l="1"/>
  <c r="A65" i="1"/>
  <c r="A66" i="1" s="1"/>
  <c r="A67" i="1" s="1"/>
  <c r="A68" i="1" s="1"/>
  <c r="A69" i="1" s="1"/>
  <c r="G66" i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I10" i="1" l="1"/>
  <c r="I11" i="1"/>
  <c r="I12" i="1"/>
  <c r="I13" i="1"/>
  <c r="I14" i="1"/>
  <c r="I15" i="1"/>
  <c r="I16" i="1"/>
  <c r="I17" i="1"/>
  <c r="I18" i="1"/>
  <c r="I19" i="1"/>
  <c r="I20" i="1"/>
  <c r="H10" i="1"/>
  <c r="H11" i="1"/>
  <c r="H12" i="1"/>
  <c r="H13" i="1"/>
  <c r="H14" i="1"/>
  <c r="H15" i="1"/>
  <c r="H16" i="1"/>
  <c r="H17" i="1"/>
  <c r="H18" i="1"/>
  <c r="H19" i="1"/>
  <c r="H20" i="1"/>
  <c r="I9" i="1"/>
  <c r="H9" i="1"/>
  <c r="L66" i="1"/>
  <c r="K66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1" i="1"/>
  <c r="H66" i="1" l="1"/>
  <c r="I66" i="1"/>
</calcChain>
</file>

<file path=xl/sharedStrings.xml><?xml version="1.0" encoding="utf-8"?>
<sst xmlns="http://schemas.openxmlformats.org/spreadsheetml/2006/main" count="175" uniqueCount="83">
  <si>
    <t>Line Number</t>
  </si>
  <si>
    <t>NARUC Account</t>
  </si>
  <si>
    <t>Project Description</t>
  </si>
  <si>
    <t>Asset Description</t>
  </si>
  <si>
    <t>Actual or Estimated Start Up Date</t>
  </si>
  <si>
    <t>Estimated Completion Date</t>
  </si>
  <si>
    <t>Total Estimated Cost</t>
  </si>
  <si>
    <t>Estimated Costs by Year</t>
  </si>
  <si>
    <t>Costs Incurred to Date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</si>
  <si>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</si>
  <si>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</si>
  <si>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</si>
  <si>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</si>
  <si>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</si>
  <si>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</si>
  <si>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</si>
  <si>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</si>
  <si>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</si>
  <si>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</si>
  <si>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WOODLAND ACRES</t>
  </si>
  <si>
    <t>372.000</t>
  </si>
  <si>
    <t>MBBR</t>
  </si>
  <si>
    <t>Blowers and controls for MBBRs</t>
  </si>
  <si>
    <t>311.000</t>
  </si>
  <si>
    <t>Blower Pad</t>
  </si>
  <si>
    <t>Blower discharge header piping, calves, appurtenances</t>
  </si>
  <si>
    <t>MBBR assemblies (complete)</t>
  </si>
  <si>
    <t>Electrical distribution for MBBR</t>
  </si>
  <si>
    <t>Peracetic Acid Disinfection</t>
  </si>
  <si>
    <t>Peracetic acid equipment and pad</t>
  </si>
  <si>
    <t>Electrical distribution for PAA</t>
  </si>
  <si>
    <t>Wet Weather Overflow Prevention</t>
  </si>
  <si>
    <t>Wet Weather Tank and Pad</t>
  </si>
  <si>
    <t>Wet Weather Valves, Grinder piping, return piping</t>
  </si>
  <si>
    <t>Wet Weather Diffusers</t>
  </si>
  <si>
    <t>Wet Weather Blower and Pad</t>
  </si>
  <si>
    <t>Wet Weather air piping</t>
  </si>
  <si>
    <t>363.000</t>
  </si>
  <si>
    <t>Wet Weather Grinder pump and control</t>
  </si>
  <si>
    <t>Electrical distribution for WWOP</t>
  </si>
  <si>
    <t>PERSIMMON RIDGE</t>
  </si>
  <si>
    <t>Airlifts, Blowers, Diffusers, Sieves, Controls</t>
  </si>
  <si>
    <t>Lagoon Penetrations for MBBR, Suction and Discharge</t>
  </si>
  <si>
    <t>MBBR Suction and Discharge yard piping</t>
  </si>
  <si>
    <t>Air piping to Chlorine contact Tank</t>
  </si>
  <si>
    <t>Site Work</t>
  </si>
  <si>
    <t>Miscellaneous Electrical Distribution</t>
  </si>
  <si>
    <t>HERRINGTON HAVEN</t>
  </si>
  <si>
    <t>Blowers and Controls for New MBBR Assemblies (2 each)</t>
  </si>
  <si>
    <t>Blower Discharge Header Piping, Valves, Appurtenances</t>
  </si>
  <si>
    <t>MBBR Assemblies Complete (3 each)</t>
  </si>
  <si>
    <t>Electrical Distribution for MBBR Treatment System</t>
  </si>
  <si>
    <t>PAA Equipment and Pad</t>
  </si>
  <si>
    <t>Electrical Distribution for PAA Disinfection System</t>
  </si>
  <si>
    <t>Solids Processing (Digester) System</t>
  </si>
  <si>
    <t>Digester Tank and Pad</t>
  </si>
  <si>
    <t>Digester Valves, Decant Piping, Grinder FM Piping, Air Piping</t>
  </si>
  <si>
    <t>Digester Diffusers</t>
  </si>
  <si>
    <t>Digester Blower and Blower Pad</t>
  </si>
  <si>
    <t>Digester WAS/RAS Piping</t>
  </si>
  <si>
    <t>Digester System Grinder Pump and Control Panel</t>
  </si>
  <si>
    <t>Electrical Distribution for Digester System</t>
  </si>
  <si>
    <t>General Plant</t>
  </si>
  <si>
    <t>All Weather Gravel Access Road for All Three New Systems</t>
  </si>
  <si>
    <t>Solids Handling Enhancements</t>
  </si>
  <si>
    <t>Polymer Feed Treatment System</t>
  </si>
  <si>
    <t>Filter Building and Foundation</t>
  </si>
  <si>
    <t>Filter Equipment</t>
  </si>
  <si>
    <t>Filter Backwash Piping</t>
  </si>
  <si>
    <t>Filter Building Pump and Sump</t>
  </si>
  <si>
    <t>Sodium Bisulphite Feed Location Relocated to Filter Building</t>
  </si>
  <si>
    <t>Electrical Distribution for Filter System</t>
  </si>
  <si>
    <t>REMAINING REMOTE MONITORING</t>
  </si>
  <si>
    <t>Remote Monitoring</t>
  </si>
  <si>
    <t>AG DR 37</t>
  </si>
  <si>
    <t>Capital Expenditure Budget</t>
  </si>
  <si>
    <t>(K)</t>
  </si>
  <si>
    <t>DELAPLAIN CPCN</t>
  </si>
  <si>
    <t>393.000</t>
  </si>
  <si>
    <r>
      <t>Install Remaining Remote Monitoring</t>
    </r>
    <r>
      <rPr>
        <vertAlign val="superscript"/>
        <sz val="10"/>
        <color rgb="FF000000"/>
        <rFont val="Times New Roman"/>
        <family val="1"/>
      </rPr>
      <t>1</t>
    </r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</si>
  <si>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Project is pending approval from Commission</t>
    </r>
  </si>
  <si>
    <t>TOTAL</t>
  </si>
  <si>
    <t>*CSWR has an allowance for capital maintenance as required for systems in need of repair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</si>
</sst>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color rgb="FF000000"/>
      <name val="Times New Roman"/>
      <family val="1"/>
    </font>
    <font>
      <vertAlign val="superscript"/>
      <sz val="10"/>
      <color theme="1"/>
      <name val="Times New Roman"/>
      <family val="1"/>
    </font>
    <font>
      <vertAlign val="superscript"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4" fontId="2" fillId="0" borderId="1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164" fontId="3" fillId="0" borderId="0" xfId="2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8" fontId="3" fillId="0" borderId="0" xfId="0" applyNumberFormat="1" applyFont="1" applyAlignment="1">
      <alignment vertical="center"/>
    </xf>
    <xf numFmtId="165" fontId="3" fillId="0" borderId="0" xfId="1" applyNumberFormat="1" applyFont="1" applyAlignment="1">
      <alignment vertical="center"/>
    </xf>
    <xf numFmtId="166" fontId="3" fillId="0" borderId="0" xfId="3" applyNumberFormat="1" applyFont="1" applyAlignment="1">
      <alignment vertical="center"/>
    </xf>
    <xf numFmtId="14" fontId="2" fillId="0" borderId="0" xfId="0" applyNumberFormat="1" applyFont="1" applyAlignment="1">
      <alignment horizontal="right" vertical="center"/>
    </xf>
    <xf numFmtId="164" fontId="2" fillId="0" borderId="4" xfId="2" applyNumberFormat="1" applyFont="1" applyBorder="1" applyAlignment="1">
      <alignment vertical="center"/>
    </xf>
    <xf numFmtId="49" fontId="3" fillId="0" borderId="0" xfId="0" quotePrefix="1" applyNumberFormat="1" applyFont="1" applyAlignment="1">
      <alignment horizontal="center" vertical="center"/>
    </xf>
    <xf numFmtId="14" fontId="3" fillId="0" borderId="0" xfId="0" applyNumberFormat="1" applyFont="1" applyFill="1" applyAlignment="1">
      <alignment vertical="center"/>
    </xf>
    <xf numFmtId="14" fontId="3" fillId="0" borderId="0" xfId="0" applyNumberFormat="1" applyFont="1" applyFill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swrgroup.sharepoint.com/Rate%20Cases/Kentucky/KY_Exhibits_Submis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Exhibit-10"/>
      <sheetName val="Exhibit-15"/>
      <sheetName val="Exhibit-17"/>
      <sheetName val="Exhibit-18"/>
      <sheetName val="Exhibit-20"/>
      <sheetName val="Exhibit-26"/>
      <sheetName val="Exhibit-27"/>
      <sheetName val="BT-1"/>
      <sheetName val="BT-2"/>
      <sheetName val="BT-3"/>
      <sheetName val="BT-4"/>
      <sheetName val="BT-5"/>
      <sheetName val="BT-6"/>
      <sheetName val="BT-7"/>
      <sheetName val="BT-8"/>
      <sheetName val="BT-9"/>
      <sheetName val="BT-10"/>
      <sheetName val="BT-11"/>
      <sheetName val="BT-12"/>
      <sheetName val="BT-14"/>
      <sheetName val="RoR"/>
    </sheetNames>
    <sheetDataSet>
      <sheetData sheetId="0">
        <row r="1">
          <cell r="A1" t="str">
            <v>Bluegrass Water Utility Operating Company, Inc.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70"/>
  <sheetViews>
    <sheetView showGridLines="0" tabSelected="1" view="pageLayout" topLeftCell="D50" zoomScaleNormal="85" zoomScaleSheetLayoutView="85" workbookViewId="0">
      <selection activeCell="I60" sqref="I60"/>
    </sheetView>
  </sheetViews>
  <sheetFormatPr defaultColWidth="9.140625" defaultRowHeight="15" customHeight="1" x14ac:dyDescent="0.25"/>
  <cols>
    <col min="1" max="2" width="10.5703125" style="7" customWidth="1"/>
    <col min="3" max="3" width="44" style="1" bestFit="1" customWidth="1"/>
    <col min="4" max="4" width="49.42578125" style="1" bestFit="1" customWidth="1"/>
    <col min="5" max="12" width="15.7109375" style="1" customWidth="1"/>
    <col min="13" max="13" width="48.140625" style="1" bestFit="1" customWidth="1"/>
    <col min="14" max="14" width="11" style="1" bestFit="1" customWidth="1"/>
    <col min="15" max="16384" width="9.140625" style="1"/>
  </cols>
  <sheetData>
    <row r="1" spans="1:12" ht="15" customHeight="1" x14ac:dyDescent="0.25">
      <c r="A1" s="26" t="str">
        <f>[1]Template!A1</f>
        <v>Bluegrass Water Utility Operating Company, Inc.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" customHeight="1" x14ac:dyDescent="0.25">
      <c r="A2" s="26" t="s">
        <v>74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" customHeight="1" x14ac:dyDescent="0.25">
      <c r="A3" s="27" t="s">
        <v>75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s="3" customFormat="1" ht="36" customHeight="1" x14ac:dyDescent="0.2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3" t="s">
        <v>7</v>
      </c>
      <c r="I4" s="23"/>
      <c r="J4" s="23"/>
      <c r="K4" s="23"/>
      <c r="L4" s="24" t="s">
        <v>8</v>
      </c>
    </row>
    <row r="5" spans="1:12" s="3" customFormat="1" ht="15" customHeight="1" x14ac:dyDescent="0.25">
      <c r="A5" s="25"/>
      <c r="B5" s="25"/>
      <c r="C5" s="25"/>
      <c r="D5" s="25"/>
      <c r="E5" s="25"/>
      <c r="F5" s="25"/>
      <c r="G5" s="25"/>
      <c r="H5" s="4">
        <v>2023</v>
      </c>
      <c r="I5" s="4">
        <v>2024</v>
      </c>
      <c r="J5" s="4">
        <v>2025</v>
      </c>
      <c r="K5" s="4">
        <v>2026</v>
      </c>
      <c r="L5" s="25"/>
    </row>
    <row r="6" spans="1:12" ht="15" customHeight="1" x14ac:dyDescent="0.25">
      <c r="A6" s="2" t="s">
        <v>9</v>
      </c>
      <c r="B6" s="2" t="s">
        <v>10</v>
      </c>
      <c r="C6" s="5" t="s">
        <v>11</v>
      </c>
      <c r="D6" s="5" t="s">
        <v>12</v>
      </c>
      <c r="E6" s="6" t="s">
        <v>13</v>
      </c>
      <c r="F6" s="6" t="s">
        <v>13</v>
      </c>
      <c r="G6" s="6" t="s">
        <v>14</v>
      </c>
      <c r="H6" s="6" t="s">
        <v>15</v>
      </c>
      <c r="I6" s="6" t="s">
        <v>16</v>
      </c>
      <c r="J6" s="6" t="s">
        <v>17</v>
      </c>
      <c r="K6" s="6" t="s">
        <v>18</v>
      </c>
      <c r="L6" s="6" t="s">
        <v>76</v>
      </c>
    </row>
    <row r="7" spans="1:12" ht="15" customHeight="1" x14ac:dyDescent="0.25">
      <c r="A7" s="7">
        <v>1</v>
      </c>
      <c r="C7" s="8"/>
      <c r="D7" s="8"/>
      <c r="E7" s="8"/>
      <c r="F7" s="8"/>
      <c r="G7" s="8"/>
      <c r="H7" s="8"/>
      <c r="L7" s="8"/>
    </row>
    <row r="8" spans="1:12" ht="15" customHeight="1" x14ac:dyDescent="0.25">
      <c r="A8" s="7">
        <f>A7+1</f>
        <v>2</v>
      </c>
      <c r="C8" s="9" t="s">
        <v>77</v>
      </c>
      <c r="E8" s="10"/>
      <c r="F8" s="10"/>
      <c r="G8" s="11"/>
      <c r="H8" s="11"/>
      <c r="I8" s="11"/>
      <c r="J8" s="11"/>
      <c r="K8" s="11"/>
      <c r="L8" s="11"/>
    </row>
    <row r="9" spans="1:12" ht="15" customHeight="1" x14ac:dyDescent="0.25">
      <c r="A9" s="7">
        <f t="shared" ref="A9:A69" si="0">A8+1</f>
        <v>3</v>
      </c>
      <c r="B9" s="12" t="s">
        <v>20</v>
      </c>
      <c r="C9" s="1" t="s">
        <v>21</v>
      </c>
      <c r="D9" s="1" t="s">
        <v>48</v>
      </c>
      <c r="E9" s="10">
        <v>45230</v>
      </c>
      <c r="F9" s="10">
        <v>45535</v>
      </c>
      <c r="G9" s="11">
        <v>87800</v>
      </c>
      <c r="H9" s="11">
        <f>(G9*0.2)</f>
        <v>17560</v>
      </c>
      <c r="I9" s="11">
        <f>G9*(0.8)</f>
        <v>70240</v>
      </c>
      <c r="J9" s="11">
        <v>0</v>
      </c>
      <c r="K9" s="11">
        <v>0</v>
      </c>
      <c r="L9" s="11">
        <v>0</v>
      </c>
    </row>
    <row r="10" spans="1:12" ht="15" customHeight="1" x14ac:dyDescent="0.25">
      <c r="A10" s="7">
        <f t="shared" si="0"/>
        <v>4</v>
      </c>
      <c r="B10" s="12" t="s">
        <v>23</v>
      </c>
      <c r="C10" s="1" t="s">
        <v>21</v>
      </c>
      <c r="D10" s="1" t="s">
        <v>24</v>
      </c>
      <c r="E10" s="10">
        <v>45230</v>
      </c>
      <c r="F10" s="10">
        <v>45535</v>
      </c>
      <c r="G10" s="11">
        <v>1500</v>
      </c>
      <c r="H10" s="11">
        <f t="shared" ref="H10:H20" si="1">(G10*0.2)</f>
        <v>300</v>
      </c>
      <c r="I10" s="11">
        <f t="shared" ref="I10:I20" si="2">G10*(0.8)</f>
        <v>1200</v>
      </c>
      <c r="J10" s="11">
        <v>0</v>
      </c>
      <c r="K10" s="11">
        <v>0</v>
      </c>
      <c r="L10" s="11">
        <v>0</v>
      </c>
    </row>
    <row r="11" spans="1:12" ht="15" customHeight="1" x14ac:dyDescent="0.25">
      <c r="A11" s="7">
        <f t="shared" si="0"/>
        <v>5</v>
      </c>
      <c r="B11" s="12" t="s">
        <v>20</v>
      </c>
      <c r="C11" s="1" t="s">
        <v>21</v>
      </c>
      <c r="D11" s="1" t="s">
        <v>49</v>
      </c>
      <c r="E11" s="10">
        <v>45230</v>
      </c>
      <c r="F11" s="10">
        <v>45535</v>
      </c>
      <c r="G11" s="11">
        <v>12000</v>
      </c>
      <c r="H11" s="11">
        <f t="shared" si="1"/>
        <v>2400</v>
      </c>
      <c r="I11" s="11">
        <f t="shared" si="2"/>
        <v>9600</v>
      </c>
      <c r="J11" s="11">
        <v>0</v>
      </c>
      <c r="K11" s="11">
        <v>0</v>
      </c>
      <c r="L11" s="11">
        <v>0</v>
      </c>
    </row>
    <row r="12" spans="1:12" ht="15" customHeight="1" x14ac:dyDescent="0.25">
      <c r="A12" s="7">
        <f t="shared" si="0"/>
        <v>6</v>
      </c>
      <c r="B12" s="12" t="s">
        <v>20</v>
      </c>
      <c r="C12" s="1" t="s">
        <v>21</v>
      </c>
      <c r="D12" s="1" t="s">
        <v>50</v>
      </c>
      <c r="E12" s="10">
        <v>45230</v>
      </c>
      <c r="F12" s="10">
        <v>45535</v>
      </c>
      <c r="G12" s="11">
        <v>187200</v>
      </c>
      <c r="H12" s="11">
        <f t="shared" si="1"/>
        <v>37440</v>
      </c>
      <c r="I12" s="11">
        <f t="shared" si="2"/>
        <v>149760</v>
      </c>
      <c r="J12" s="11">
        <v>0</v>
      </c>
      <c r="K12" s="11">
        <v>0</v>
      </c>
      <c r="L12" s="11">
        <v>0</v>
      </c>
    </row>
    <row r="13" spans="1:12" ht="15" customHeight="1" x14ac:dyDescent="0.25">
      <c r="A13" s="7">
        <f t="shared" si="0"/>
        <v>7</v>
      </c>
      <c r="B13" s="12" t="s">
        <v>23</v>
      </c>
      <c r="C13" s="1" t="s">
        <v>21</v>
      </c>
      <c r="D13" s="1" t="s">
        <v>51</v>
      </c>
      <c r="E13" s="10">
        <v>45230</v>
      </c>
      <c r="F13" s="10">
        <v>45535</v>
      </c>
      <c r="G13" s="11">
        <v>23000</v>
      </c>
      <c r="H13" s="11">
        <f t="shared" si="1"/>
        <v>4600</v>
      </c>
      <c r="I13" s="11">
        <f t="shared" si="2"/>
        <v>18400</v>
      </c>
      <c r="J13" s="11">
        <v>0</v>
      </c>
      <c r="K13" s="11">
        <v>0</v>
      </c>
      <c r="L13" s="11">
        <v>0</v>
      </c>
    </row>
    <row r="14" spans="1:12" ht="15" customHeight="1" x14ac:dyDescent="0.25">
      <c r="A14" s="7">
        <f t="shared" si="0"/>
        <v>8</v>
      </c>
      <c r="B14" s="12" t="s">
        <v>20</v>
      </c>
      <c r="C14" s="1" t="s">
        <v>64</v>
      </c>
      <c r="D14" s="1" t="s">
        <v>65</v>
      </c>
      <c r="E14" s="10">
        <v>45230</v>
      </c>
      <c r="F14" s="10">
        <v>45535</v>
      </c>
      <c r="G14" s="11">
        <v>20000</v>
      </c>
      <c r="H14" s="11">
        <f t="shared" si="1"/>
        <v>4000</v>
      </c>
      <c r="I14" s="11">
        <f t="shared" si="2"/>
        <v>16000</v>
      </c>
      <c r="J14" s="11">
        <v>0</v>
      </c>
      <c r="K14" s="11">
        <v>0</v>
      </c>
      <c r="L14" s="11">
        <v>0</v>
      </c>
    </row>
    <row r="15" spans="1:12" ht="15" customHeight="1" x14ac:dyDescent="0.25">
      <c r="A15" s="7">
        <f t="shared" si="0"/>
        <v>9</v>
      </c>
      <c r="B15" s="12" t="s">
        <v>23</v>
      </c>
      <c r="C15" s="1" t="s">
        <v>64</v>
      </c>
      <c r="D15" s="1" t="s">
        <v>66</v>
      </c>
      <c r="E15" s="10">
        <v>45230</v>
      </c>
      <c r="F15" s="10">
        <v>45535</v>
      </c>
      <c r="G15" s="11">
        <v>58000</v>
      </c>
      <c r="H15" s="11">
        <f t="shared" si="1"/>
        <v>11600</v>
      </c>
      <c r="I15" s="11">
        <f t="shared" si="2"/>
        <v>46400</v>
      </c>
      <c r="J15" s="11">
        <v>0</v>
      </c>
      <c r="K15" s="11">
        <v>0</v>
      </c>
      <c r="L15" s="11">
        <v>0</v>
      </c>
    </row>
    <row r="16" spans="1:12" ht="15" customHeight="1" x14ac:dyDescent="0.25">
      <c r="A16" s="7">
        <f t="shared" si="0"/>
        <v>10</v>
      </c>
      <c r="B16" s="12" t="s">
        <v>20</v>
      </c>
      <c r="C16" s="1" t="s">
        <v>64</v>
      </c>
      <c r="D16" s="1" t="s">
        <v>67</v>
      </c>
      <c r="E16" s="10">
        <v>45230</v>
      </c>
      <c r="F16" s="10">
        <v>45535</v>
      </c>
      <c r="G16" s="11">
        <v>165200</v>
      </c>
      <c r="H16" s="11">
        <f t="shared" si="1"/>
        <v>33040</v>
      </c>
      <c r="I16" s="11">
        <f t="shared" si="2"/>
        <v>132160</v>
      </c>
      <c r="J16" s="11">
        <v>0</v>
      </c>
      <c r="K16" s="11">
        <v>0</v>
      </c>
      <c r="L16" s="11">
        <v>0</v>
      </c>
    </row>
    <row r="17" spans="1:14" ht="15" customHeight="1" x14ac:dyDescent="0.25">
      <c r="A17" s="7">
        <f t="shared" si="0"/>
        <v>11</v>
      </c>
      <c r="B17" s="12" t="s">
        <v>23</v>
      </c>
      <c r="C17" s="1" t="s">
        <v>64</v>
      </c>
      <c r="D17" s="1" t="s">
        <v>68</v>
      </c>
      <c r="E17" s="10">
        <v>45230</v>
      </c>
      <c r="F17" s="10">
        <v>45535</v>
      </c>
      <c r="G17" s="11">
        <v>10000</v>
      </c>
      <c r="H17" s="11">
        <f t="shared" si="1"/>
        <v>2000</v>
      </c>
      <c r="I17" s="11">
        <f t="shared" si="2"/>
        <v>8000</v>
      </c>
      <c r="J17" s="11">
        <v>0</v>
      </c>
      <c r="K17" s="11">
        <v>0</v>
      </c>
      <c r="L17" s="11">
        <v>0</v>
      </c>
    </row>
    <row r="18" spans="1:14" ht="15" customHeight="1" x14ac:dyDescent="0.25">
      <c r="A18" s="7">
        <f t="shared" si="0"/>
        <v>12</v>
      </c>
      <c r="B18" s="20" t="s">
        <v>37</v>
      </c>
      <c r="C18" s="1" t="s">
        <v>64</v>
      </c>
      <c r="D18" s="1" t="s">
        <v>69</v>
      </c>
      <c r="E18" s="10">
        <v>45230</v>
      </c>
      <c r="F18" s="10">
        <v>45535</v>
      </c>
      <c r="G18" s="11">
        <v>2500</v>
      </c>
      <c r="H18" s="11">
        <f t="shared" si="1"/>
        <v>500</v>
      </c>
      <c r="I18" s="11">
        <f t="shared" si="2"/>
        <v>2000</v>
      </c>
      <c r="J18" s="11">
        <v>0</v>
      </c>
      <c r="K18" s="11">
        <v>0</v>
      </c>
      <c r="L18" s="11">
        <v>0</v>
      </c>
    </row>
    <row r="19" spans="1:14" ht="15" customHeight="1" x14ac:dyDescent="0.25">
      <c r="A19" s="7">
        <f t="shared" si="0"/>
        <v>13</v>
      </c>
      <c r="B19" s="12" t="s">
        <v>20</v>
      </c>
      <c r="C19" s="1" t="s">
        <v>64</v>
      </c>
      <c r="D19" s="1" t="s">
        <v>70</v>
      </c>
      <c r="E19" s="10">
        <v>45230</v>
      </c>
      <c r="F19" s="10">
        <v>45535</v>
      </c>
      <c r="G19" s="11">
        <v>2500</v>
      </c>
      <c r="H19" s="11">
        <f t="shared" si="1"/>
        <v>500</v>
      </c>
      <c r="I19" s="11">
        <f t="shared" si="2"/>
        <v>2000</v>
      </c>
      <c r="J19" s="11">
        <v>0</v>
      </c>
      <c r="K19" s="11">
        <v>0</v>
      </c>
      <c r="L19" s="11">
        <v>0</v>
      </c>
    </row>
    <row r="20" spans="1:14" ht="15" customHeight="1" x14ac:dyDescent="0.25">
      <c r="A20" s="7">
        <f t="shared" si="0"/>
        <v>14</v>
      </c>
      <c r="B20" s="12" t="s">
        <v>23</v>
      </c>
      <c r="C20" s="1" t="s">
        <v>64</v>
      </c>
      <c r="D20" s="1" t="s">
        <v>71</v>
      </c>
      <c r="E20" s="10">
        <v>45230</v>
      </c>
      <c r="F20" s="10">
        <v>45535</v>
      </c>
      <c r="G20" s="11">
        <v>25000</v>
      </c>
      <c r="H20" s="11">
        <f t="shared" si="1"/>
        <v>5000</v>
      </c>
      <c r="I20" s="11">
        <f t="shared" si="2"/>
        <v>20000</v>
      </c>
      <c r="J20" s="11">
        <v>0</v>
      </c>
      <c r="K20" s="11">
        <v>0</v>
      </c>
      <c r="L20" s="11">
        <v>0</v>
      </c>
      <c r="M20" s="13"/>
      <c r="N20" s="14"/>
    </row>
    <row r="21" spans="1:14" ht="15" customHeight="1" x14ac:dyDescent="0.25">
      <c r="A21" s="7">
        <f t="shared" si="0"/>
        <v>15</v>
      </c>
      <c r="B21" s="12"/>
      <c r="C21" s="13"/>
      <c r="D21" s="13"/>
      <c r="E21" s="10"/>
      <c r="F21" s="10"/>
      <c r="G21" s="11"/>
      <c r="H21" s="11"/>
      <c r="I21" s="11"/>
      <c r="J21" s="11"/>
      <c r="K21" s="11"/>
      <c r="L21" s="11"/>
      <c r="M21" s="13"/>
      <c r="N21" s="14"/>
    </row>
    <row r="22" spans="1:14" ht="15" customHeight="1" x14ac:dyDescent="0.25">
      <c r="A22" s="7">
        <f t="shared" si="0"/>
        <v>16</v>
      </c>
      <c r="B22" s="12"/>
      <c r="C22" s="9" t="s">
        <v>72</v>
      </c>
      <c r="D22" s="13"/>
      <c r="E22" s="10"/>
      <c r="F22" s="10"/>
      <c r="G22" s="11"/>
      <c r="H22" s="11"/>
      <c r="I22" s="11"/>
      <c r="J22" s="11"/>
      <c r="K22" s="11"/>
      <c r="L22" s="11"/>
      <c r="M22" s="13"/>
      <c r="N22" s="14"/>
    </row>
    <row r="23" spans="1:14" ht="15" customHeight="1" x14ac:dyDescent="0.25">
      <c r="A23" s="7">
        <f t="shared" si="0"/>
        <v>17</v>
      </c>
      <c r="B23" s="20" t="s">
        <v>78</v>
      </c>
      <c r="C23" s="13" t="s">
        <v>79</v>
      </c>
      <c r="D23" s="13" t="s">
        <v>73</v>
      </c>
      <c r="E23" s="22">
        <v>45292</v>
      </c>
      <c r="F23" s="21">
        <v>45657</v>
      </c>
      <c r="G23" s="11">
        <v>50553.57</v>
      </c>
      <c r="H23" s="11">
        <v>0</v>
      </c>
      <c r="I23" s="11">
        <v>50553.57</v>
      </c>
      <c r="J23" s="11">
        <v>0</v>
      </c>
      <c r="K23" s="11">
        <v>0</v>
      </c>
      <c r="L23" s="11">
        <v>0</v>
      </c>
      <c r="M23" s="13"/>
      <c r="N23" s="14"/>
    </row>
    <row r="24" spans="1:14" ht="15" customHeight="1" x14ac:dyDescent="0.25">
      <c r="A24" s="7">
        <f t="shared" si="0"/>
        <v>18</v>
      </c>
      <c r="B24" s="12"/>
      <c r="C24" s="9"/>
      <c r="D24" s="13"/>
      <c r="E24" s="10"/>
      <c r="F24" s="10"/>
      <c r="G24" s="11"/>
      <c r="H24" s="11"/>
      <c r="I24" s="11"/>
      <c r="J24" s="11"/>
      <c r="K24" s="11"/>
      <c r="L24" s="11"/>
      <c r="M24" s="13"/>
      <c r="N24" s="14"/>
    </row>
    <row r="25" spans="1:14" ht="15" customHeight="1" x14ac:dyDescent="0.25">
      <c r="A25" s="7">
        <f t="shared" si="0"/>
        <v>19</v>
      </c>
      <c r="C25" s="9" t="s">
        <v>19</v>
      </c>
      <c r="E25" s="10"/>
      <c r="F25" s="10"/>
      <c r="G25" s="10"/>
      <c r="H25" s="11"/>
      <c r="I25" s="11"/>
      <c r="J25" s="11"/>
      <c r="K25" s="11"/>
      <c r="L25" s="11"/>
      <c r="M25" s="13"/>
      <c r="N25" s="14"/>
    </row>
    <row r="26" spans="1:14" ht="15" customHeight="1" x14ac:dyDescent="0.25">
      <c r="A26" s="7">
        <f t="shared" si="0"/>
        <v>20</v>
      </c>
      <c r="B26" s="12" t="s">
        <v>20</v>
      </c>
      <c r="C26" s="1" t="s">
        <v>21</v>
      </c>
      <c r="D26" s="1" t="s">
        <v>22</v>
      </c>
      <c r="E26" s="10">
        <v>45169</v>
      </c>
      <c r="F26" s="10">
        <v>45473</v>
      </c>
      <c r="G26" s="11">
        <v>74300</v>
      </c>
      <c r="H26" s="11">
        <f>$G26*(12-MONTH(E26))/(ROUND((F26-E26)/30,0))</f>
        <v>29720</v>
      </c>
      <c r="I26" s="11">
        <f>G26-H26</f>
        <v>44580</v>
      </c>
      <c r="J26" s="11">
        <v>0</v>
      </c>
      <c r="K26" s="11">
        <v>0</v>
      </c>
      <c r="L26" s="11">
        <v>0</v>
      </c>
    </row>
    <row r="27" spans="1:14" ht="15" customHeight="1" x14ac:dyDescent="0.25">
      <c r="A27" s="7">
        <f t="shared" si="0"/>
        <v>21</v>
      </c>
      <c r="B27" s="12" t="s">
        <v>23</v>
      </c>
      <c r="C27" s="1" t="s">
        <v>21</v>
      </c>
      <c r="D27" s="1" t="s">
        <v>24</v>
      </c>
      <c r="E27" s="10">
        <v>45169</v>
      </c>
      <c r="F27" s="10">
        <v>45473</v>
      </c>
      <c r="G27" s="11">
        <v>1500</v>
      </c>
      <c r="H27" s="11">
        <f t="shared" ref="H27:H39" si="3">$G27*(12-MONTH(E27))/(ROUND((F27-E27)/30,0))</f>
        <v>600</v>
      </c>
      <c r="I27" s="11">
        <f t="shared" ref="I27:I39" si="4">G27-H27</f>
        <v>900</v>
      </c>
      <c r="J27" s="11">
        <v>0</v>
      </c>
      <c r="K27" s="11">
        <v>0</v>
      </c>
      <c r="L27" s="11">
        <v>0</v>
      </c>
    </row>
    <row r="28" spans="1:14" ht="15" customHeight="1" x14ac:dyDescent="0.25">
      <c r="A28" s="7">
        <f t="shared" si="0"/>
        <v>22</v>
      </c>
      <c r="B28" s="12" t="s">
        <v>20</v>
      </c>
      <c r="C28" s="1" t="s">
        <v>21</v>
      </c>
      <c r="D28" s="1" t="s">
        <v>25</v>
      </c>
      <c r="E28" s="10">
        <v>45169</v>
      </c>
      <c r="F28" s="10">
        <v>45473</v>
      </c>
      <c r="G28" s="11">
        <v>10000</v>
      </c>
      <c r="H28" s="11">
        <f t="shared" si="3"/>
        <v>4000</v>
      </c>
      <c r="I28" s="11">
        <f t="shared" si="4"/>
        <v>6000</v>
      </c>
      <c r="J28" s="11">
        <v>0</v>
      </c>
      <c r="K28" s="11">
        <v>0</v>
      </c>
      <c r="L28" s="11">
        <v>0</v>
      </c>
    </row>
    <row r="29" spans="1:14" ht="15" customHeight="1" x14ac:dyDescent="0.25">
      <c r="A29" s="7">
        <f t="shared" si="0"/>
        <v>23</v>
      </c>
      <c r="B29" s="12" t="s">
        <v>20</v>
      </c>
      <c r="C29" s="1" t="s">
        <v>21</v>
      </c>
      <c r="D29" s="1" t="s">
        <v>26</v>
      </c>
      <c r="E29" s="10">
        <v>45169</v>
      </c>
      <c r="F29" s="10">
        <v>45473</v>
      </c>
      <c r="G29" s="11">
        <v>98500</v>
      </c>
      <c r="H29" s="11">
        <f t="shared" si="3"/>
        <v>39400</v>
      </c>
      <c r="I29" s="11">
        <f t="shared" si="4"/>
        <v>59100</v>
      </c>
      <c r="J29" s="11">
        <v>0</v>
      </c>
      <c r="K29" s="11">
        <v>0</v>
      </c>
      <c r="L29" s="11">
        <v>0</v>
      </c>
    </row>
    <row r="30" spans="1:14" ht="15" customHeight="1" x14ac:dyDescent="0.25">
      <c r="A30" s="7">
        <f t="shared" si="0"/>
        <v>24</v>
      </c>
      <c r="B30" s="12" t="s">
        <v>23</v>
      </c>
      <c r="C30" s="1" t="s">
        <v>21</v>
      </c>
      <c r="D30" s="1" t="s">
        <v>27</v>
      </c>
      <c r="E30" s="10">
        <v>45169</v>
      </c>
      <c r="F30" s="10">
        <v>45473</v>
      </c>
      <c r="G30" s="11">
        <v>20000</v>
      </c>
      <c r="H30" s="11">
        <f t="shared" si="3"/>
        <v>8000</v>
      </c>
      <c r="I30" s="11">
        <f t="shared" si="4"/>
        <v>12000</v>
      </c>
      <c r="J30" s="11">
        <v>0</v>
      </c>
      <c r="K30" s="11">
        <v>0</v>
      </c>
      <c r="L30" s="11">
        <v>0</v>
      </c>
    </row>
    <row r="31" spans="1:14" ht="15" customHeight="1" x14ac:dyDescent="0.25">
      <c r="A31" s="7">
        <f t="shared" si="0"/>
        <v>25</v>
      </c>
      <c r="B31" s="12" t="s">
        <v>20</v>
      </c>
      <c r="C31" s="1" t="s">
        <v>28</v>
      </c>
      <c r="D31" s="1" t="s">
        <v>29</v>
      </c>
      <c r="E31" s="10">
        <v>45169</v>
      </c>
      <c r="F31" s="10">
        <v>45473</v>
      </c>
      <c r="G31" s="11">
        <v>17250</v>
      </c>
      <c r="H31" s="11">
        <f t="shared" si="3"/>
        <v>6900</v>
      </c>
      <c r="I31" s="11">
        <f t="shared" si="4"/>
        <v>10350</v>
      </c>
      <c r="J31" s="11">
        <v>0</v>
      </c>
      <c r="K31" s="11">
        <v>0</v>
      </c>
      <c r="L31" s="11">
        <v>0</v>
      </c>
    </row>
    <row r="32" spans="1:14" ht="15" customHeight="1" x14ac:dyDescent="0.25">
      <c r="A32" s="7">
        <f t="shared" si="0"/>
        <v>26</v>
      </c>
      <c r="B32" s="12" t="s">
        <v>23</v>
      </c>
      <c r="C32" s="1" t="s">
        <v>28</v>
      </c>
      <c r="D32" s="1" t="s">
        <v>30</v>
      </c>
      <c r="E32" s="10">
        <v>45169</v>
      </c>
      <c r="F32" s="10">
        <v>45473</v>
      </c>
      <c r="G32" s="11">
        <v>5000</v>
      </c>
      <c r="H32" s="11">
        <f t="shared" si="3"/>
        <v>2000</v>
      </c>
      <c r="I32" s="11">
        <f t="shared" si="4"/>
        <v>3000</v>
      </c>
      <c r="J32" s="11">
        <v>0</v>
      </c>
      <c r="K32" s="11">
        <v>0</v>
      </c>
      <c r="L32" s="11">
        <v>0</v>
      </c>
    </row>
    <row r="33" spans="1:12" ht="15" customHeight="1" x14ac:dyDescent="0.25">
      <c r="A33" s="7">
        <f t="shared" si="0"/>
        <v>27</v>
      </c>
      <c r="B33" s="12" t="s">
        <v>23</v>
      </c>
      <c r="C33" s="1" t="s">
        <v>31</v>
      </c>
      <c r="D33" s="1" t="s">
        <v>32</v>
      </c>
      <c r="E33" s="10">
        <v>45169</v>
      </c>
      <c r="F33" s="10">
        <v>45473</v>
      </c>
      <c r="G33" s="11">
        <v>16700</v>
      </c>
      <c r="H33" s="11">
        <f t="shared" si="3"/>
        <v>6680</v>
      </c>
      <c r="I33" s="11">
        <f t="shared" si="4"/>
        <v>10020</v>
      </c>
      <c r="J33" s="11">
        <v>0</v>
      </c>
      <c r="K33" s="11">
        <v>0</v>
      </c>
      <c r="L33" s="11">
        <v>0</v>
      </c>
    </row>
    <row r="34" spans="1:12" ht="15" customHeight="1" x14ac:dyDescent="0.25">
      <c r="A34" s="7">
        <f t="shared" si="0"/>
        <v>28</v>
      </c>
      <c r="B34" s="12" t="s">
        <v>23</v>
      </c>
      <c r="C34" s="13" t="s">
        <v>31</v>
      </c>
      <c r="D34" s="13" t="s">
        <v>33</v>
      </c>
      <c r="E34" s="10">
        <v>45169</v>
      </c>
      <c r="F34" s="10">
        <v>45473</v>
      </c>
      <c r="G34" s="11">
        <v>15000</v>
      </c>
      <c r="H34" s="11">
        <f t="shared" si="3"/>
        <v>6000</v>
      </c>
      <c r="I34" s="11">
        <f t="shared" si="4"/>
        <v>9000</v>
      </c>
      <c r="J34" s="11">
        <v>0</v>
      </c>
      <c r="K34" s="11">
        <v>0</v>
      </c>
      <c r="L34" s="11">
        <v>0</v>
      </c>
    </row>
    <row r="35" spans="1:12" ht="15" customHeight="1" x14ac:dyDescent="0.25">
      <c r="A35" s="7">
        <f t="shared" si="0"/>
        <v>29</v>
      </c>
      <c r="B35" s="12" t="s">
        <v>20</v>
      </c>
      <c r="C35" s="13" t="s">
        <v>31</v>
      </c>
      <c r="D35" s="13" t="s">
        <v>34</v>
      </c>
      <c r="E35" s="10">
        <v>45169</v>
      </c>
      <c r="F35" s="10">
        <v>45473</v>
      </c>
      <c r="G35" s="11">
        <v>6000</v>
      </c>
      <c r="H35" s="11">
        <f t="shared" si="3"/>
        <v>2400</v>
      </c>
      <c r="I35" s="11">
        <f t="shared" si="4"/>
        <v>3600</v>
      </c>
      <c r="J35" s="11">
        <v>0</v>
      </c>
      <c r="K35" s="11">
        <v>0</v>
      </c>
      <c r="L35" s="11">
        <v>0</v>
      </c>
    </row>
    <row r="36" spans="1:12" ht="15" customHeight="1" x14ac:dyDescent="0.25">
      <c r="A36" s="7">
        <f t="shared" si="0"/>
        <v>30</v>
      </c>
      <c r="B36" s="12" t="s">
        <v>20</v>
      </c>
      <c r="C36" s="13" t="s">
        <v>31</v>
      </c>
      <c r="D36" s="13" t="s">
        <v>35</v>
      </c>
      <c r="E36" s="10">
        <v>45169</v>
      </c>
      <c r="F36" s="10">
        <v>45473</v>
      </c>
      <c r="G36" s="11">
        <v>10000</v>
      </c>
      <c r="H36" s="11">
        <f t="shared" si="3"/>
        <v>4000</v>
      </c>
      <c r="I36" s="11">
        <f t="shared" si="4"/>
        <v>6000</v>
      </c>
      <c r="J36" s="11">
        <v>0</v>
      </c>
      <c r="K36" s="11">
        <v>0</v>
      </c>
      <c r="L36" s="11">
        <v>0</v>
      </c>
    </row>
    <row r="37" spans="1:12" ht="15" customHeight="1" x14ac:dyDescent="0.25">
      <c r="A37" s="7">
        <f t="shared" si="0"/>
        <v>31</v>
      </c>
      <c r="B37" s="12" t="s">
        <v>23</v>
      </c>
      <c r="C37" s="13" t="s">
        <v>31</v>
      </c>
      <c r="D37" s="13" t="s">
        <v>36</v>
      </c>
      <c r="E37" s="10">
        <v>45169</v>
      </c>
      <c r="F37" s="10">
        <v>45473</v>
      </c>
      <c r="G37" s="11">
        <v>3000</v>
      </c>
      <c r="H37" s="11">
        <f t="shared" si="3"/>
        <v>1200</v>
      </c>
      <c r="I37" s="11">
        <f t="shared" si="4"/>
        <v>1800</v>
      </c>
      <c r="J37" s="11">
        <v>0</v>
      </c>
      <c r="K37" s="11">
        <v>0</v>
      </c>
      <c r="L37" s="11">
        <v>0</v>
      </c>
    </row>
    <row r="38" spans="1:12" ht="15" customHeight="1" x14ac:dyDescent="0.25">
      <c r="A38" s="7">
        <f t="shared" si="0"/>
        <v>32</v>
      </c>
      <c r="B38" s="12" t="s">
        <v>37</v>
      </c>
      <c r="C38" s="13" t="s">
        <v>31</v>
      </c>
      <c r="D38" s="13" t="s">
        <v>38</v>
      </c>
      <c r="E38" s="10">
        <v>45169</v>
      </c>
      <c r="F38" s="10">
        <v>45473</v>
      </c>
      <c r="G38" s="11">
        <v>5000</v>
      </c>
      <c r="H38" s="11">
        <f t="shared" si="3"/>
        <v>2000</v>
      </c>
      <c r="I38" s="11">
        <f t="shared" si="4"/>
        <v>3000</v>
      </c>
      <c r="J38" s="11">
        <v>0</v>
      </c>
      <c r="K38" s="11">
        <v>0</v>
      </c>
      <c r="L38" s="11">
        <v>0</v>
      </c>
    </row>
    <row r="39" spans="1:12" ht="15" customHeight="1" x14ac:dyDescent="0.25">
      <c r="A39" s="7">
        <f t="shared" si="0"/>
        <v>33</v>
      </c>
      <c r="B39" s="12" t="s">
        <v>23</v>
      </c>
      <c r="C39" s="13" t="s">
        <v>31</v>
      </c>
      <c r="D39" s="13" t="s">
        <v>39</v>
      </c>
      <c r="E39" s="10">
        <v>45169</v>
      </c>
      <c r="F39" s="10">
        <v>45473</v>
      </c>
      <c r="G39" s="11">
        <v>15000</v>
      </c>
      <c r="H39" s="11">
        <f t="shared" si="3"/>
        <v>6000</v>
      </c>
      <c r="I39" s="11">
        <f t="shared" si="4"/>
        <v>9000</v>
      </c>
      <c r="J39" s="11">
        <v>0</v>
      </c>
      <c r="K39" s="11">
        <v>0</v>
      </c>
      <c r="L39" s="11">
        <v>0</v>
      </c>
    </row>
    <row r="40" spans="1:12" ht="15" customHeight="1" x14ac:dyDescent="0.25">
      <c r="A40" s="7">
        <f t="shared" si="0"/>
        <v>34</v>
      </c>
      <c r="B40" s="12"/>
      <c r="C40" s="13"/>
      <c r="D40" s="13"/>
      <c r="E40" s="10"/>
      <c r="F40" s="10"/>
      <c r="G40" s="11"/>
      <c r="H40" s="11"/>
      <c r="I40" s="11"/>
      <c r="J40" s="11"/>
      <c r="K40" s="11"/>
      <c r="L40" s="11"/>
    </row>
    <row r="41" spans="1:12" ht="15" customHeight="1" x14ac:dyDescent="0.25">
      <c r="A41" s="7">
        <f t="shared" si="0"/>
        <v>35</v>
      </c>
      <c r="B41" s="12"/>
      <c r="C41" s="9" t="s">
        <v>40</v>
      </c>
      <c r="D41" s="13"/>
      <c r="E41" s="10"/>
      <c r="F41" s="10"/>
      <c r="G41" s="11"/>
      <c r="H41" s="11"/>
      <c r="I41" s="11"/>
      <c r="J41" s="11"/>
      <c r="K41" s="11"/>
      <c r="L41" s="11"/>
    </row>
    <row r="42" spans="1:12" ht="15" customHeight="1" x14ac:dyDescent="0.25">
      <c r="A42" s="7">
        <f t="shared" si="0"/>
        <v>36</v>
      </c>
      <c r="B42" s="12" t="s">
        <v>20</v>
      </c>
      <c r="C42" s="13" t="s">
        <v>21</v>
      </c>
      <c r="D42" s="13" t="s">
        <v>41</v>
      </c>
      <c r="E42" s="10">
        <v>45169</v>
      </c>
      <c r="F42" s="10">
        <v>45473</v>
      </c>
      <c r="G42" s="11">
        <v>175000</v>
      </c>
      <c r="H42" s="11">
        <f t="shared" ref="H42:H47" si="5">$G42*(12-MONTH(E42))/(ROUND((F42-E42)/30,0))</f>
        <v>70000</v>
      </c>
      <c r="I42" s="11">
        <f t="shared" ref="I42:I47" si="6">G42-H42</f>
        <v>105000</v>
      </c>
      <c r="J42" s="11">
        <v>0</v>
      </c>
      <c r="K42" s="11">
        <v>0</v>
      </c>
      <c r="L42" s="11">
        <v>0</v>
      </c>
    </row>
    <row r="43" spans="1:12" ht="15" customHeight="1" x14ac:dyDescent="0.25">
      <c r="A43" s="7">
        <f t="shared" si="0"/>
        <v>37</v>
      </c>
      <c r="B43" s="12" t="s">
        <v>20</v>
      </c>
      <c r="C43" s="13" t="s">
        <v>21</v>
      </c>
      <c r="D43" s="13" t="s">
        <v>42</v>
      </c>
      <c r="E43" s="10">
        <v>45169</v>
      </c>
      <c r="F43" s="10">
        <v>45473</v>
      </c>
      <c r="G43" s="11">
        <v>20000</v>
      </c>
      <c r="H43" s="11">
        <f t="shared" si="5"/>
        <v>8000</v>
      </c>
      <c r="I43" s="11">
        <f t="shared" si="6"/>
        <v>12000</v>
      </c>
      <c r="J43" s="11">
        <v>0</v>
      </c>
      <c r="K43" s="11">
        <v>0</v>
      </c>
      <c r="L43" s="11">
        <v>0</v>
      </c>
    </row>
    <row r="44" spans="1:12" ht="15" customHeight="1" x14ac:dyDescent="0.25">
      <c r="A44" s="7">
        <f t="shared" si="0"/>
        <v>38</v>
      </c>
      <c r="B44" s="12" t="s">
        <v>23</v>
      </c>
      <c r="C44" s="13" t="s">
        <v>21</v>
      </c>
      <c r="D44" s="13" t="s">
        <v>43</v>
      </c>
      <c r="E44" s="10">
        <v>45169</v>
      </c>
      <c r="F44" s="10">
        <v>45473</v>
      </c>
      <c r="G44" s="11">
        <v>15000</v>
      </c>
      <c r="H44" s="11">
        <f t="shared" si="5"/>
        <v>6000</v>
      </c>
      <c r="I44" s="11">
        <f t="shared" si="6"/>
        <v>9000</v>
      </c>
      <c r="J44" s="11">
        <v>0</v>
      </c>
      <c r="K44" s="11">
        <v>0</v>
      </c>
      <c r="L44" s="11">
        <v>0</v>
      </c>
    </row>
    <row r="45" spans="1:12" ht="15" customHeight="1" x14ac:dyDescent="0.25">
      <c r="A45" s="7">
        <f t="shared" si="0"/>
        <v>39</v>
      </c>
      <c r="B45" s="12" t="s">
        <v>23</v>
      </c>
      <c r="C45" s="1" t="s">
        <v>21</v>
      </c>
      <c r="D45" s="1" t="s">
        <v>44</v>
      </c>
      <c r="E45" s="10">
        <v>45169</v>
      </c>
      <c r="F45" s="10">
        <v>45473</v>
      </c>
      <c r="G45" s="11">
        <v>10500</v>
      </c>
      <c r="H45" s="11">
        <f t="shared" si="5"/>
        <v>4200</v>
      </c>
      <c r="I45" s="11">
        <f t="shared" si="6"/>
        <v>6300</v>
      </c>
      <c r="J45" s="11">
        <v>0</v>
      </c>
      <c r="K45" s="11">
        <v>0</v>
      </c>
      <c r="L45" s="11">
        <v>0</v>
      </c>
    </row>
    <row r="46" spans="1:12" ht="15" customHeight="1" x14ac:dyDescent="0.25">
      <c r="A46" s="7">
        <f t="shared" si="0"/>
        <v>40</v>
      </c>
      <c r="B46" s="12" t="s">
        <v>20</v>
      </c>
      <c r="C46" s="1" t="s">
        <v>21</v>
      </c>
      <c r="D46" s="1" t="s">
        <v>41</v>
      </c>
      <c r="E46" s="10">
        <v>45169</v>
      </c>
      <c r="F46" s="10">
        <v>45473</v>
      </c>
      <c r="G46" s="11">
        <v>7500</v>
      </c>
      <c r="H46" s="11">
        <f t="shared" si="5"/>
        <v>3000</v>
      </c>
      <c r="I46" s="11">
        <f t="shared" si="6"/>
        <v>4500</v>
      </c>
      <c r="J46" s="11">
        <v>0</v>
      </c>
      <c r="K46" s="11">
        <v>0</v>
      </c>
      <c r="L46" s="11">
        <v>0</v>
      </c>
    </row>
    <row r="47" spans="1:12" ht="15" customHeight="1" x14ac:dyDescent="0.25">
      <c r="A47" s="7">
        <f t="shared" si="0"/>
        <v>41</v>
      </c>
      <c r="B47" s="12" t="s">
        <v>23</v>
      </c>
      <c r="C47" s="1" t="s">
        <v>45</v>
      </c>
      <c r="D47" s="1" t="s">
        <v>46</v>
      </c>
      <c r="E47" s="10">
        <v>45169</v>
      </c>
      <c r="F47" s="10">
        <v>45473</v>
      </c>
      <c r="G47" s="11">
        <v>25000</v>
      </c>
      <c r="H47" s="11">
        <f t="shared" si="5"/>
        <v>10000</v>
      </c>
      <c r="I47" s="11">
        <f t="shared" si="6"/>
        <v>15000</v>
      </c>
      <c r="J47" s="11">
        <v>0</v>
      </c>
      <c r="K47" s="11">
        <v>0</v>
      </c>
      <c r="L47" s="11">
        <v>0</v>
      </c>
    </row>
    <row r="48" spans="1:12" ht="15" customHeight="1" x14ac:dyDescent="0.25">
      <c r="A48" s="7">
        <f t="shared" si="0"/>
        <v>42</v>
      </c>
      <c r="B48" s="12"/>
      <c r="G48" s="11"/>
      <c r="H48" s="15"/>
      <c r="I48" s="15"/>
      <c r="J48" s="11"/>
      <c r="K48" s="11"/>
      <c r="L48" s="11"/>
    </row>
    <row r="49" spans="1:12" ht="15" customHeight="1" x14ac:dyDescent="0.25">
      <c r="A49" s="7">
        <f t="shared" si="0"/>
        <v>43</v>
      </c>
      <c r="B49" s="12"/>
      <c r="C49" s="9" t="s">
        <v>47</v>
      </c>
      <c r="G49" s="11"/>
      <c r="J49" s="11"/>
      <c r="K49" s="11"/>
      <c r="L49" s="11"/>
    </row>
    <row r="50" spans="1:12" ht="15" customHeight="1" x14ac:dyDescent="0.25">
      <c r="A50" s="7">
        <f t="shared" si="0"/>
        <v>44</v>
      </c>
      <c r="B50" s="12" t="s">
        <v>20</v>
      </c>
      <c r="C50" s="1" t="s">
        <v>21</v>
      </c>
      <c r="D50" s="1" t="s">
        <v>48</v>
      </c>
      <c r="E50" s="10">
        <v>45169</v>
      </c>
      <c r="F50" s="10">
        <v>45473</v>
      </c>
      <c r="G50" s="11">
        <v>30400</v>
      </c>
      <c r="H50" s="11">
        <f t="shared" ref="H50:H64" si="7">$G50*(12-MONTH(E50))/(ROUND((F50-E50)/30,0))</f>
        <v>12160</v>
      </c>
      <c r="I50" s="11">
        <f t="shared" ref="I50:I64" si="8">G50-H50</f>
        <v>18240</v>
      </c>
      <c r="J50" s="11">
        <v>0</v>
      </c>
      <c r="K50" s="11">
        <v>0</v>
      </c>
      <c r="L50" s="11">
        <v>0</v>
      </c>
    </row>
    <row r="51" spans="1:12" ht="15" customHeight="1" x14ac:dyDescent="0.25">
      <c r="A51" s="7">
        <f t="shared" si="0"/>
        <v>45</v>
      </c>
      <c r="B51" s="12" t="s">
        <v>23</v>
      </c>
      <c r="C51" s="1" t="s">
        <v>21</v>
      </c>
      <c r="D51" s="1" t="s">
        <v>24</v>
      </c>
      <c r="E51" s="10">
        <v>45169</v>
      </c>
      <c r="F51" s="10">
        <v>45473</v>
      </c>
      <c r="G51" s="11">
        <v>1500</v>
      </c>
      <c r="H51" s="11">
        <f t="shared" si="7"/>
        <v>600</v>
      </c>
      <c r="I51" s="11">
        <f t="shared" si="8"/>
        <v>900</v>
      </c>
      <c r="J51" s="11">
        <v>0</v>
      </c>
      <c r="K51" s="11">
        <v>0</v>
      </c>
      <c r="L51" s="11">
        <v>0</v>
      </c>
    </row>
    <row r="52" spans="1:12" ht="15" customHeight="1" x14ac:dyDescent="0.25">
      <c r="A52" s="7">
        <f t="shared" si="0"/>
        <v>46</v>
      </c>
      <c r="B52" s="12" t="s">
        <v>20</v>
      </c>
      <c r="C52" s="1" t="s">
        <v>21</v>
      </c>
      <c r="D52" s="1" t="s">
        <v>49</v>
      </c>
      <c r="E52" s="10">
        <v>45169</v>
      </c>
      <c r="F52" s="10">
        <v>45473</v>
      </c>
      <c r="G52" s="11">
        <v>3500</v>
      </c>
      <c r="H52" s="11">
        <f t="shared" si="7"/>
        <v>1400</v>
      </c>
      <c r="I52" s="11">
        <f t="shared" si="8"/>
        <v>2100</v>
      </c>
      <c r="J52" s="11">
        <v>0</v>
      </c>
      <c r="K52" s="11">
        <v>0</v>
      </c>
      <c r="L52" s="11">
        <v>0</v>
      </c>
    </row>
    <row r="53" spans="1:12" ht="15" customHeight="1" x14ac:dyDescent="0.25">
      <c r="A53" s="7">
        <f t="shared" si="0"/>
        <v>47</v>
      </c>
      <c r="B53" s="12" t="s">
        <v>20</v>
      </c>
      <c r="C53" s="1" t="s">
        <v>21</v>
      </c>
      <c r="D53" s="1" t="s">
        <v>50</v>
      </c>
      <c r="E53" s="10">
        <v>45169</v>
      </c>
      <c r="F53" s="10">
        <v>45473</v>
      </c>
      <c r="G53" s="11">
        <v>68450</v>
      </c>
      <c r="H53" s="11">
        <f t="shared" si="7"/>
        <v>27380</v>
      </c>
      <c r="I53" s="11">
        <f t="shared" si="8"/>
        <v>41070</v>
      </c>
      <c r="J53" s="11">
        <v>0</v>
      </c>
      <c r="K53" s="11">
        <v>0</v>
      </c>
      <c r="L53" s="11">
        <v>0</v>
      </c>
    </row>
    <row r="54" spans="1:12" ht="15" customHeight="1" x14ac:dyDescent="0.25">
      <c r="A54" s="7">
        <f t="shared" si="0"/>
        <v>48</v>
      </c>
      <c r="B54" s="12" t="s">
        <v>23</v>
      </c>
      <c r="C54" s="1" t="s">
        <v>21</v>
      </c>
      <c r="D54" s="1" t="s">
        <v>51</v>
      </c>
      <c r="E54" s="10">
        <v>45169</v>
      </c>
      <c r="F54" s="10">
        <v>45473</v>
      </c>
      <c r="G54" s="11">
        <v>7500</v>
      </c>
      <c r="H54" s="11">
        <f t="shared" si="7"/>
        <v>3000</v>
      </c>
      <c r="I54" s="11">
        <f t="shared" si="8"/>
        <v>4500</v>
      </c>
      <c r="J54" s="11">
        <v>0</v>
      </c>
      <c r="K54" s="11">
        <v>0</v>
      </c>
      <c r="L54" s="11">
        <v>0</v>
      </c>
    </row>
    <row r="55" spans="1:12" ht="15" customHeight="1" x14ac:dyDescent="0.25">
      <c r="A55" s="7">
        <f t="shared" si="0"/>
        <v>49</v>
      </c>
      <c r="B55" s="12" t="s">
        <v>20</v>
      </c>
      <c r="C55" s="1" t="s">
        <v>28</v>
      </c>
      <c r="D55" s="1" t="s">
        <v>52</v>
      </c>
      <c r="E55" s="10">
        <v>45169</v>
      </c>
      <c r="F55" s="10">
        <v>45473</v>
      </c>
      <c r="G55" s="11">
        <v>17250</v>
      </c>
      <c r="H55" s="11">
        <f t="shared" si="7"/>
        <v>6900</v>
      </c>
      <c r="I55" s="11">
        <f t="shared" si="8"/>
        <v>10350</v>
      </c>
      <c r="J55" s="11">
        <v>0</v>
      </c>
      <c r="K55" s="11">
        <v>0</v>
      </c>
      <c r="L55" s="11">
        <v>0</v>
      </c>
    </row>
    <row r="56" spans="1:12" ht="15" customHeight="1" x14ac:dyDescent="0.25">
      <c r="A56" s="7">
        <f t="shared" si="0"/>
        <v>50</v>
      </c>
      <c r="B56" s="12" t="s">
        <v>23</v>
      </c>
      <c r="C56" s="1" t="s">
        <v>28</v>
      </c>
      <c r="D56" s="1" t="s">
        <v>53</v>
      </c>
      <c r="E56" s="10">
        <v>45169</v>
      </c>
      <c r="F56" s="10">
        <v>45473</v>
      </c>
      <c r="G56" s="11">
        <v>5000</v>
      </c>
      <c r="H56" s="11">
        <f t="shared" si="7"/>
        <v>2000</v>
      </c>
      <c r="I56" s="11">
        <f t="shared" si="8"/>
        <v>3000</v>
      </c>
      <c r="J56" s="11">
        <v>0</v>
      </c>
      <c r="K56" s="11">
        <v>0</v>
      </c>
      <c r="L56" s="11">
        <v>0</v>
      </c>
    </row>
    <row r="57" spans="1:12" ht="15" customHeight="1" x14ac:dyDescent="0.25">
      <c r="A57" s="7">
        <f t="shared" si="0"/>
        <v>51</v>
      </c>
      <c r="B57" s="12" t="s">
        <v>23</v>
      </c>
      <c r="C57" s="1" t="s">
        <v>54</v>
      </c>
      <c r="D57" s="1" t="s">
        <v>55</v>
      </c>
      <c r="E57" s="10">
        <v>45169</v>
      </c>
      <c r="F57" s="10">
        <v>45473</v>
      </c>
      <c r="G57" s="11">
        <v>16450</v>
      </c>
      <c r="H57" s="11">
        <f t="shared" si="7"/>
        <v>6580</v>
      </c>
      <c r="I57" s="11">
        <f t="shared" si="8"/>
        <v>9870</v>
      </c>
      <c r="J57" s="11">
        <v>0</v>
      </c>
      <c r="K57" s="11">
        <v>0</v>
      </c>
      <c r="L57" s="11">
        <v>0</v>
      </c>
    </row>
    <row r="58" spans="1:12" ht="15" customHeight="1" x14ac:dyDescent="0.25">
      <c r="A58" s="7">
        <f t="shared" si="0"/>
        <v>52</v>
      </c>
      <c r="B58" s="12" t="s">
        <v>23</v>
      </c>
      <c r="C58" s="1" t="s">
        <v>54</v>
      </c>
      <c r="D58" s="1" t="s">
        <v>56</v>
      </c>
      <c r="E58" s="10">
        <v>45169</v>
      </c>
      <c r="F58" s="10">
        <v>45473</v>
      </c>
      <c r="G58" s="11">
        <v>15000</v>
      </c>
      <c r="H58" s="11">
        <f t="shared" si="7"/>
        <v>6000</v>
      </c>
      <c r="I58" s="11">
        <f t="shared" si="8"/>
        <v>9000</v>
      </c>
      <c r="J58" s="11">
        <v>0</v>
      </c>
      <c r="K58" s="11">
        <v>0</v>
      </c>
      <c r="L58" s="11">
        <v>0</v>
      </c>
    </row>
    <row r="59" spans="1:12" ht="15" customHeight="1" x14ac:dyDescent="0.25">
      <c r="A59" s="7">
        <f t="shared" si="0"/>
        <v>53</v>
      </c>
      <c r="B59" s="12" t="s">
        <v>20</v>
      </c>
      <c r="C59" s="1" t="s">
        <v>54</v>
      </c>
      <c r="D59" s="1" t="s">
        <v>57</v>
      </c>
      <c r="E59" s="10">
        <v>45169</v>
      </c>
      <c r="F59" s="10">
        <v>45473</v>
      </c>
      <c r="G59" s="11">
        <v>6000</v>
      </c>
      <c r="H59" s="11">
        <f t="shared" si="7"/>
        <v>2400</v>
      </c>
      <c r="I59" s="11">
        <f t="shared" si="8"/>
        <v>3600</v>
      </c>
      <c r="J59" s="11">
        <v>0</v>
      </c>
      <c r="K59" s="11">
        <v>0</v>
      </c>
      <c r="L59" s="11">
        <v>0</v>
      </c>
    </row>
    <row r="60" spans="1:12" ht="15" customHeight="1" x14ac:dyDescent="0.25">
      <c r="A60" s="7">
        <f t="shared" si="0"/>
        <v>54</v>
      </c>
      <c r="B60" s="12" t="s">
        <v>20</v>
      </c>
      <c r="C60" s="1" t="s">
        <v>54</v>
      </c>
      <c r="D60" s="1" t="s">
        <v>58</v>
      </c>
      <c r="E60" s="10">
        <v>45169</v>
      </c>
      <c r="F60" s="10">
        <v>45473</v>
      </c>
      <c r="G60" s="11">
        <v>10000</v>
      </c>
      <c r="H60" s="11">
        <f t="shared" si="7"/>
        <v>4000</v>
      </c>
      <c r="I60" s="11">
        <f t="shared" si="8"/>
        <v>6000</v>
      </c>
      <c r="J60" s="11">
        <v>0</v>
      </c>
      <c r="K60" s="11">
        <v>0</v>
      </c>
      <c r="L60" s="11">
        <v>0</v>
      </c>
    </row>
    <row r="61" spans="1:12" ht="15" customHeight="1" x14ac:dyDescent="0.25">
      <c r="A61" s="7">
        <f t="shared" si="0"/>
        <v>55</v>
      </c>
      <c r="B61" s="12" t="s">
        <v>23</v>
      </c>
      <c r="C61" s="1" t="s">
        <v>54</v>
      </c>
      <c r="D61" s="1" t="s">
        <v>59</v>
      </c>
      <c r="E61" s="10">
        <v>45169</v>
      </c>
      <c r="F61" s="10">
        <v>45473</v>
      </c>
      <c r="G61" s="11">
        <v>5000</v>
      </c>
      <c r="H61" s="11">
        <f t="shared" si="7"/>
        <v>2000</v>
      </c>
      <c r="I61" s="11">
        <f t="shared" si="8"/>
        <v>3000</v>
      </c>
      <c r="J61" s="11">
        <v>0</v>
      </c>
      <c r="K61" s="11">
        <v>0</v>
      </c>
      <c r="L61" s="11">
        <v>0</v>
      </c>
    </row>
    <row r="62" spans="1:12" ht="15" customHeight="1" x14ac:dyDescent="0.25">
      <c r="A62" s="7">
        <f t="shared" si="0"/>
        <v>56</v>
      </c>
      <c r="B62" s="12" t="s">
        <v>37</v>
      </c>
      <c r="C62" s="1" t="s">
        <v>54</v>
      </c>
      <c r="D62" s="1" t="s">
        <v>60</v>
      </c>
      <c r="E62" s="10">
        <v>45169</v>
      </c>
      <c r="F62" s="10">
        <v>45473</v>
      </c>
      <c r="G62" s="11">
        <v>5000</v>
      </c>
      <c r="H62" s="11">
        <f t="shared" si="7"/>
        <v>2000</v>
      </c>
      <c r="I62" s="11">
        <f t="shared" si="8"/>
        <v>3000</v>
      </c>
      <c r="J62" s="11">
        <v>0</v>
      </c>
      <c r="K62" s="11">
        <v>0</v>
      </c>
      <c r="L62" s="11">
        <v>0</v>
      </c>
    </row>
    <row r="63" spans="1:12" ht="15" customHeight="1" x14ac:dyDescent="0.25">
      <c r="A63" s="7">
        <f t="shared" si="0"/>
        <v>57</v>
      </c>
      <c r="B63" s="12" t="s">
        <v>23</v>
      </c>
      <c r="C63" s="1" t="s">
        <v>54</v>
      </c>
      <c r="D63" s="1" t="s">
        <v>61</v>
      </c>
      <c r="E63" s="10">
        <v>45169</v>
      </c>
      <c r="F63" s="10">
        <v>45473</v>
      </c>
      <c r="G63" s="11">
        <v>12500</v>
      </c>
      <c r="H63" s="11">
        <f t="shared" si="7"/>
        <v>5000</v>
      </c>
      <c r="I63" s="11">
        <f t="shared" si="8"/>
        <v>7500</v>
      </c>
      <c r="J63" s="11">
        <v>0</v>
      </c>
      <c r="K63" s="11">
        <v>0</v>
      </c>
      <c r="L63" s="11">
        <v>0</v>
      </c>
    </row>
    <row r="64" spans="1:12" ht="15" customHeight="1" x14ac:dyDescent="0.25">
      <c r="A64" s="7">
        <f t="shared" si="0"/>
        <v>58</v>
      </c>
      <c r="B64" s="12" t="s">
        <v>23</v>
      </c>
      <c r="C64" s="1" t="s">
        <v>62</v>
      </c>
      <c r="D64" s="1" t="s">
        <v>63</v>
      </c>
      <c r="E64" s="10">
        <v>45169</v>
      </c>
      <c r="F64" s="10">
        <v>45473</v>
      </c>
      <c r="G64" s="11">
        <v>3000</v>
      </c>
      <c r="H64" s="11">
        <f t="shared" si="7"/>
        <v>1200</v>
      </c>
      <c r="I64" s="11">
        <f t="shared" si="8"/>
        <v>1800</v>
      </c>
      <c r="J64" s="11">
        <v>0</v>
      </c>
      <c r="K64" s="11">
        <v>0</v>
      </c>
      <c r="L64" s="11">
        <v>0</v>
      </c>
    </row>
    <row r="65" spans="1:12" ht="15" customHeight="1" x14ac:dyDescent="0.25">
      <c r="A65" s="7">
        <f t="shared" si="0"/>
        <v>59</v>
      </c>
      <c r="H65" s="16"/>
      <c r="I65" s="17"/>
      <c r="J65" s="17"/>
      <c r="K65" s="17"/>
    </row>
    <row r="66" spans="1:12" ht="15" customHeight="1" thickBot="1" x14ac:dyDescent="0.3">
      <c r="A66" s="7">
        <f t="shared" si="0"/>
        <v>60</v>
      </c>
      <c r="D66" s="8" t="s">
        <v>81</v>
      </c>
      <c r="E66" s="18"/>
      <c r="F66" s="18"/>
      <c r="G66" s="19">
        <f t="shared" ref="G66:L66" si="9">SUM(G7:G65)</f>
        <v>1402053.5699999998</v>
      </c>
      <c r="H66" s="19">
        <f t="shared" si="9"/>
        <v>421660</v>
      </c>
      <c r="I66" s="19">
        <f t="shared" si="9"/>
        <v>980393.57</v>
      </c>
      <c r="J66" s="19">
        <f t="shared" si="9"/>
        <v>0</v>
      </c>
      <c r="K66" s="19">
        <f t="shared" si="9"/>
        <v>0</v>
      </c>
      <c r="L66" s="19">
        <f t="shared" si="9"/>
        <v>0</v>
      </c>
    </row>
    <row r="67" spans="1:12" ht="15" customHeight="1" thickTop="1" x14ac:dyDescent="0.25">
      <c r="A67" s="7">
        <f t="shared" si="0"/>
        <v>61</v>
      </c>
      <c r="H67" s="16"/>
      <c r="I67" s="17"/>
      <c r="J67" s="17"/>
      <c r="K67" s="16"/>
    </row>
    <row r="68" spans="1:12" ht="15" customHeight="1" x14ac:dyDescent="0.25">
      <c r="A68" s="7">
        <f t="shared" si="0"/>
        <v>62</v>
      </c>
      <c r="C68" s="1" t="s">
        <v>80</v>
      </c>
      <c r="H68" s="16"/>
      <c r="I68" s="17"/>
      <c r="J68" s="17"/>
      <c r="K68" s="16"/>
    </row>
    <row r="69" spans="1:12" ht="15" customHeight="1" x14ac:dyDescent="0.25">
      <c r="A69" s="7">
        <f t="shared" si="0"/>
        <v>63</v>
      </c>
      <c r="C69" s="1" t="s">
        <v>82</v>
      </c>
      <c r="H69" s="16"/>
      <c r="I69" s="17"/>
      <c r="J69" s="17"/>
      <c r="K69" s="16"/>
    </row>
    <row r="70" spans="1:12" ht="15" customHeight="1" x14ac:dyDescent="0.25">
      <c r="H70" s="16"/>
      <c r="I70" s="17"/>
      <c r="J70" s="17"/>
      <c r="K70" s="16"/>
    </row>
  </sheetData>
  <mergeCells count="12">
    <mergeCell ref="H4:K4"/>
    <mergeCell ref="L4:L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" right="0.7" top="0.75" bottom="0.75" header="0.3" footer="0.3"/>
  <pageSetup scale="55" orientation="landscape" verticalDpi="1200" r:id="rId1"/>
  <headerFooter>
    <oddHeader>&amp;R&amp;"Times New Roman,Regular"&amp;10&amp;A</oddHeader>
    <oddFooter>&amp;R&amp;9Case No. 2022-00432
Bluegrass Water's Response to OAG 1-37
Exhibit OAG 1-37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C9D41D-BAD8-47ED-A117-4E9092B12A2D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219c5758-d311-4f49-8eb7-a0c37216249c"/>
    <ds:schemaRef ds:uri="cc29f954-72e5-4988-94c8-6074c4013efb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0E483D9-2A09-49D5-9C5B-C5A2BE6417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D79E9E-643D-4C7B-8F8D-86E44ABA10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 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Hoppes</dc:creator>
  <cp:lastModifiedBy>INGLE, KERRY</cp:lastModifiedBy>
  <dcterms:created xsi:type="dcterms:W3CDTF">2023-05-11T14:00:46Z</dcterms:created>
  <dcterms:modified xsi:type="dcterms:W3CDTF">2023-05-12T13:48:53Z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</Properties>
</file>