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Honaker Law Office\Clients\01640 - East Kentucky Power\0001 -  General\Drafts\Application for Settlement Agreement Amendment\"/>
    </mc:Choice>
  </mc:AlternateContent>
  <xr:revisionPtr revIDLastSave="0" documentId="8_{45E3065B-0E24-44C2-AA39-4D51C58CAF20}" xr6:coauthVersionLast="47" xr6:coauthVersionMax="47" xr10:uidLastSave="{00000000-0000-0000-0000-000000000000}"/>
  <bookViews>
    <workbookView xWindow="-110" yWindow="-110" windowWidth="21490" windowHeight="15260" xr2:uid="{00000000-000D-0000-FFFF-FFFF00000000}"/>
  </bookViews>
  <sheets>
    <sheet name="Tracker" sheetId="2" r:id="rId1"/>
    <sheet name="ES 51200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F40" i="2"/>
  <c r="E40" i="2"/>
  <c r="D40" i="2"/>
  <c r="C40" i="2"/>
  <c r="G21" i="2"/>
  <c r="F21" i="2"/>
  <c r="C54" i="2" s="1"/>
  <c r="E21" i="2"/>
  <c r="D21" i="2"/>
  <c r="C21" i="2"/>
  <c r="A4" i="2"/>
  <c r="A5" i="2" s="1"/>
  <c r="A6" i="2" s="1"/>
  <c r="A7" i="2" s="1"/>
  <c r="A8" i="2" s="1"/>
  <c r="A9" i="2" s="1"/>
  <c r="A10" i="2" s="1"/>
  <c r="A11" i="2" s="1"/>
  <c r="A3" i="2"/>
  <c r="C23" i="2" l="1"/>
  <c r="C56" i="2" s="1"/>
  <c r="C5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O89" i="1"/>
  <c r="N89" i="1"/>
  <c r="M89" i="1"/>
  <c r="L89" i="1"/>
  <c r="K89" i="1"/>
  <c r="J89" i="1"/>
  <c r="I89" i="1"/>
  <c r="H89" i="1"/>
  <c r="G89" i="1"/>
  <c r="F89" i="1"/>
  <c r="E89" i="1"/>
  <c r="D89" i="1"/>
  <c r="P87" i="1"/>
  <c r="P86" i="1"/>
  <c r="P85" i="1"/>
  <c r="P84" i="1"/>
  <c r="P83" i="1"/>
  <c r="P82" i="1"/>
  <c r="P81" i="1"/>
  <c r="P80" i="1"/>
  <c r="O72" i="1"/>
  <c r="N72" i="1"/>
  <c r="M72" i="1"/>
  <c r="L72" i="1"/>
  <c r="K72" i="1"/>
  <c r="J72" i="1"/>
  <c r="I72" i="1"/>
  <c r="H72" i="1"/>
  <c r="G72" i="1"/>
  <c r="F72" i="1"/>
  <c r="E72" i="1"/>
  <c r="D72" i="1"/>
  <c r="P70" i="1"/>
  <c r="P69" i="1"/>
  <c r="P68" i="1"/>
  <c r="P67" i="1"/>
  <c r="P66" i="1"/>
  <c r="P65" i="1"/>
  <c r="P64" i="1"/>
  <c r="P63" i="1"/>
  <c r="O55" i="1"/>
  <c r="N55" i="1"/>
  <c r="M55" i="1"/>
  <c r="L55" i="1"/>
  <c r="K55" i="1"/>
  <c r="J55" i="1"/>
  <c r="I55" i="1"/>
  <c r="H55" i="1"/>
  <c r="G55" i="1"/>
  <c r="F55" i="1"/>
  <c r="E55" i="1"/>
  <c r="D55" i="1"/>
  <c r="P53" i="1"/>
  <c r="P52" i="1"/>
  <c r="P51" i="1"/>
  <c r="P50" i="1"/>
  <c r="P49" i="1"/>
  <c r="P48" i="1"/>
  <c r="P47" i="1"/>
  <c r="P46" i="1"/>
  <c r="O38" i="1"/>
  <c r="N38" i="1"/>
  <c r="M38" i="1"/>
  <c r="L38" i="1"/>
  <c r="K38" i="1"/>
  <c r="J38" i="1"/>
  <c r="I38" i="1"/>
  <c r="H38" i="1"/>
  <c r="G38" i="1"/>
  <c r="F38" i="1"/>
  <c r="E38" i="1"/>
  <c r="D38" i="1"/>
  <c r="P36" i="1"/>
  <c r="P35" i="1"/>
  <c r="P34" i="1"/>
  <c r="P33" i="1"/>
  <c r="P32" i="1"/>
  <c r="P31" i="1"/>
  <c r="P30" i="1"/>
  <c r="P29" i="1"/>
  <c r="O21" i="1"/>
  <c r="N21" i="1"/>
  <c r="M21" i="1"/>
  <c r="L21" i="1"/>
  <c r="K21" i="1"/>
  <c r="J21" i="1"/>
  <c r="I21" i="1"/>
  <c r="H21" i="1"/>
  <c r="G21" i="1"/>
  <c r="F21" i="1"/>
  <c r="E21" i="1"/>
  <c r="D21" i="1"/>
  <c r="P19" i="1"/>
  <c r="P18" i="1"/>
  <c r="P17" i="1"/>
  <c r="P16" i="1"/>
  <c r="P15" i="1"/>
  <c r="P14" i="1"/>
  <c r="P13" i="1"/>
  <c r="P1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P89" i="1" l="1"/>
  <c r="G41" i="2" s="1"/>
  <c r="G43" i="2" s="1"/>
  <c r="P72" i="1"/>
  <c r="F41" i="2" s="1"/>
  <c r="F43" i="2" s="1"/>
  <c r="P55" i="1"/>
  <c r="E41" i="2" s="1"/>
  <c r="E43" i="2" s="1"/>
  <c r="P38" i="1"/>
  <c r="D41" i="2" s="1"/>
  <c r="D43" i="2" s="1"/>
  <c r="P21" i="1"/>
  <c r="C41" i="2" s="1"/>
  <c r="C43" i="2" s="1"/>
  <c r="C45" i="2" l="1"/>
  <c r="E56" i="2" s="1"/>
  <c r="G56" i="2" s="1"/>
  <c r="E54" i="2"/>
  <c r="G54" i="2" l="1"/>
  <c r="G58" i="2" s="1"/>
  <c r="E58" i="2"/>
</calcChain>
</file>

<file path=xl/sharedStrings.xml><?xml version="1.0" encoding="utf-8"?>
<sst xmlns="http://schemas.openxmlformats.org/spreadsheetml/2006/main" count="237" uniqueCount="87">
  <si>
    <t>Determination of Generation Maintenance Expenses Recovered through the Environmental Surcharge Mechanism</t>
  </si>
  <si>
    <t>SOI:  Monthly Surcharge Reports, Form 2.5</t>
  </si>
  <si>
    <t>Calendar Year 2016 - Account 512000 - IV.  Maintenance</t>
  </si>
  <si>
    <t>Calendar Year 2017 - Account 512000 - IV.  Maintenance</t>
  </si>
  <si>
    <t>Calendar Year 2018 - Account 512000 - IV.  Maintenance</t>
  </si>
  <si>
    <t>Calendar Year 2019 - Account 512000 - IV.  Maintenance</t>
  </si>
  <si>
    <t>Sub-</t>
  </si>
  <si>
    <t>Account</t>
  </si>
  <si>
    <t>Account 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</si>
  <si>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</si>
  <si>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</si>
  <si>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</si>
  <si>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</si>
  <si>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</si>
  <si>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</si>
  <si>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</si>
  <si>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</si>
  <si>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</si>
  <si>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</si>
  <si>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</si>
  <si>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</si>
  <si>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</si>
  <si>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Surcharge Expense Month</t>
  </si>
  <si>
    <t>CPXX</t>
  </si>
  <si>
    <t>SP01</t>
  </si>
  <si>
    <t>SP02</t>
  </si>
  <si>
    <t>SP03</t>
  </si>
  <si>
    <t>SP04</t>
  </si>
  <si>
    <t>SP21</t>
  </si>
  <si>
    <t>SP22</t>
  </si>
  <si>
    <t>Maintenance of Cooper Unit #1 Ductwork</t>
  </si>
  <si>
    <t>Maintenance of Cooper Unit #2 AQCS</t>
  </si>
  <si>
    <t>Maintenance of Boiler Plant Spurlock 1</t>
  </si>
  <si>
    <t>Maintenance of Boiler Plant Spurlock 2</t>
  </si>
  <si>
    <t>Maintenance of Boiler Plant Spurlock 3 (Gilbert)</t>
  </si>
  <si>
    <t>Maintenance of Boiler Plant Spurlock 4</t>
  </si>
  <si>
    <t>Maintenance of Boiler Plant Scrubber 1</t>
  </si>
  <si>
    <t>Maintenance of Boiler Plant Scrubber 2</t>
  </si>
  <si>
    <t>Total Calendar Year 2016 - Account 512000</t>
  </si>
  <si>
    <t>Total Calendar Year 2017 - Account 512000</t>
  </si>
  <si>
    <t>Total Calendar Year 2018 - Account 512000</t>
  </si>
  <si>
    <t>Total Calendar Year 2019 - Account 512000</t>
  </si>
  <si>
    <t>Calendar Year 2020 - Account 512000 - IV.  Maintenance</t>
  </si>
  <si>
    <t>Total Calendar Year 2020 - Account 512000</t>
  </si>
  <si>
    <t>Generation Maintenace Tracker - As Determined in Settlement Agreement</t>
  </si>
  <si>
    <t>2016</t>
  </si>
  <si>
    <t>2017</t>
  </si>
  <si>
    <t>2018</t>
  </si>
  <si>
    <t>2019</t>
  </si>
  <si>
    <t>2020</t>
  </si>
  <si>
    <t>Production Maintenance Expense by Account, Subaccount, Plant &amp; Operating Unit</t>
  </si>
  <si>
    <t>SOI:  EKPC Response to AG-Nucor Supplemental Data Request, Request 19a</t>
  </si>
  <si>
    <t>Production Maintenance by Account &amp; Operating Unit</t>
  </si>
  <si>
    <t>413200 - Maintenance Expense Plant Leased Other Total</t>
  </si>
  <si>
    <t>510000 - Maintenance Supervision/Engineering - Steam Generation</t>
  </si>
  <si>
    <t>511000 - Maintenance of Structures - Steam Generation</t>
  </si>
  <si>
    <t>512000 - Maintenance of Boiler Plant - Steam Generation</t>
  </si>
  <si>
    <t>513000 - Maintenance of Electric Plant - Steam Generation</t>
  </si>
  <si>
    <t>551000 - Maintenance Supervision/Engineering - Other Power Generation</t>
  </si>
  <si>
    <t>552000 - Maintenance of Structures - Other Power Generation</t>
  </si>
  <si>
    <t>553000 - Maintenance of Generating &amp; Electric Equipment - Other Power Generation</t>
  </si>
  <si>
    <t>Total Production Maintenance Expense</t>
  </si>
  <si>
    <t>Five Year Average of Production Maintenance Expense, 2016-2020</t>
  </si>
  <si>
    <t>Generation Maintenance Tracker - Adjusted to Remove Expenses Recovered through Environmental Surcharge Mechanism</t>
  </si>
  <si>
    <t>Generation Maintenance Tracker - Settlement Version versus Adjustment to Remove Expenses Recovered through Environmental Surcharge Mechanism</t>
  </si>
  <si>
    <t>Total Production Maintenance Expense - As Recorded</t>
  </si>
  <si>
    <t>Less:  Expense Account Recovered through Environmental Surcharge</t>
  </si>
  <si>
    <t>Net Total Production Maintenance Expense - Recovered in Base Rates</t>
  </si>
  <si>
    <t>Five Year Average of Net Production Maintenance Expense, 2016-2020</t>
  </si>
  <si>
    <t xml:space="preserve">Note:  </t>
  </si>
  <si>
    <t>Calendar Year 2019 amounts have been cross-checked with amounts reported in the rate case adjustment relating to the environmental surcharge adjustment.  The Account 512000 amount matches with the entries for the rate case adjustment.  See</t>
  </si>
  <si>
    <t>Case No. 2021-00103, Application Exhibit 13, Exhibit ISS-1, Workpaper 1.02 Surcharge Adjustment FINAL.xlsx, Tabs "Summary" line 80 and "Operating Exp".  This workpaper supports Application Exhibit 13, Exhibit ISS-1, Schedules 1.00 - 1.30 FINAL REV.xlsx, Tab "1.02 - ES".</t>
  </si>
  <si>
    <t>Comparison - Settlement Agreement Tracker versus Tracker Net of Surcharge Recovery</t>
  </si>
  <si>
    <t>Settlement</t>
  </si>
  <si>
    <t>Agreement</t>
  </si>
  <si>
    <t>Tracker</t>
  </si>
  <si>
    <t>Tracker Net</t>
  </si>
  <si>
    <t>of Surcharge</t>
  </si>
  <si>
    <t>Recovery</t>
  </si>
  <si>
    <t>Calendar Year 2019 Production Maintenance Expense</t>
  </si>
  <si>
    <t>Five-Year Average of Production Maintenance Expense, 2016-2020</t>
  </si>
  <si>
    <t>Difference</t>
  </si>
  <si>
    <t>Surcharge</t>
  </si>
  <si>
    <t>Effect</t>
  </si>
  <si>
    <t>Exhibit ISS-1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</si>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</sst>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6" fontId="0" fillId="0" borderId="0" xfId="0" applyNumberFormat="1"/>
    <xf numFmtId="6" fontId="0" fillId="0" borderId="5" xfId="0" applyNumberFormat="1" applyBorder="1"/>
    <xf numFmtId="6" fontId="0" fillId="0" borderId="6" xfId="0" applyNumberFormat="1" applyBorder="1"/>
    <xf numFmtId="6" fontId="0" fillId="0" borderId="0" xfId="0" applyNumberFormat="1" applyBorder="1"/>
    <xf numFmtId="0" fontId="0" fillId="0" borderId="0" xfId="0" applyAlignment="1">
      <alignment horizontal="right"/>
    </xf>
    <xf numFmtId="6" fontId="0" fillId="0" borderId="0" xfId="0" applyNumberFormat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zoomScale="80" zoomScaleNormal="80" workbookViewId="0">
      <selection activeCell="B1" sqref="B1"/>
    </sheetView>
  </sheetViews>
  <sheetFormatPr defaultColWidth="15.58203125" defaultRowHeight="14" x14ac:dyDescent="0.3"/>
  <cols>
    <col min="1" max="1" width="4.58203125" customWidth="1"/>
    <col min="2" max="2" width="72.75" customWidth="1"/>
  </cols>
  <sheetData>
    <row r="1" spans="1:7" x14ac:dyDescent="0.3">
      <c r="A1" s="1">
        <v>0</v>
      </c>
      <c r="G1" s="14" t="s">
        <v>84</v>
      </c>
    </row>
    <row r="2" spans="1:7" x14ac:dyDescent="0.3">
      <c r="A2" s="1">
        <v>1</v>
      </c>
      <c r="G2" s="14" t="s">
        <v>85</v>
      </c>
    </row>
    <row r="3" spans="1:7" x14ac:dyDescent="0.3">
      <c r="A3" s="1">
        <f>A2+1</f>
        <v>2</v>
      </c>
      <c r="B3" t="s">
        <v>64</v>
      </c>
    </row>
    <row r="4" spans="1:7" x14ac:dyDescent="0.3">
      <c r="A4" s="1">
        <f t="shared" ref="A4:A11" si="0">A3+1</f>
        <v>3</v>
      </c>
      <c r="B4" t="s">
        <v>51</v>
      </c>
    </row>
    <row r="5" spans="1:7" x14ac:dyDescent="0.3">
      <c r="A5" s="1">
        <f t="shared" si="0"/>
        <v>4</v>
      </c>
    </row>
    <row r="6" spans="1:7" x14ac:dyDescent="0.3">
      <c r="A6" s="1">
        <f t="shared" si="0"/>
        <v>5</v>
      </c>
    </row>
    <row r="7" spans="1:7" x14ac:dyDescent="0.3">
      <c r="A7" s="1">
        <f t="shared" si="0"/>
        <v>6</v>
      </c>
      <c r="B7" s="2" t="s">
        <v>44</v>
      </c>
    </row>
    <row r="8" spans="1:7" x14ac:dyDescent="0.3">
      <c r="A8" s="1">
        <f t="shared" si="0"/>
        <v>7</v>
      </c>
    </row>
    <row r="9" spans="1:7" x14ac:dyDescent="0.3">
      <c r="A9" s="1">
        <f t="shared" si="0"/>
        <v>8</v>
      </c>
      <c r="C9" s="15" t="s">
        <v>50</v>
      </c>
      <c r="D9" s="16"/>
      <c r="E9" s="16"/>
      <c r="F9" s="16"/>
      <c r="G9" s="17"/>
    </row>
    <row r="10" spans="1:7" ht="14.5" thickBot="1" x14ac:dyDescent="0.35">
      <c r="A10" s="1">
        <f t="shared" si="0"/>
        <v>9</v>
      </c>
      <c r="B10" s="4" t="s">
        <v>52</v>
      </c>
      <c r="C10" s="5" t="s">
        <v>45</v>
      </c>
      <c r="D10" s="5" t="s">
        <v>46</v>
      </c>
      <c r="E10" s="5" t="s">
        <v>47</v>
      </c>
      <c r="F10" s="5" t="s">
        <v>48</v>
      </c>
      <c r="G10" s="5" t="s">
        <v>49</v>
      </c>
    </row>
    <row r="11" spans="1:7" x14ac:dyDescent="0.3">
      <c r="A11" s="1">
        <f t="shared" si="0"/>
        <v>10</v>
      </c>
    </row>
    <row r="12" spans="1:7" x14ac:dyDescent="0.3">
      <c r="A12" s="1">
        <f t="shared" ref="A12:A59" si="1">A11+1</f>
        <v>11</v>
      </c>
      <c r="B12" t="s">
        <v>53</v>
      </c>
      <c r="C12" s="6">
        <v>498295.52</v>
      </c>
      <c r="D12" s="6">
        <v>324432.57</v>
      </c>
      <c r="E12" s="6">
        <v>557290.79</v>
      </c>
      <c r="F12" s="6">
        <v>229853.94</v>
      </c>
      <c r="G12" s="6">
        <v>73897.89</v>
      </c>
    </row>
    <row r="13" spans="1:7" x14ac:dyDescent="0.3">
      <c r="A13" s="1">
        <f t="shared" si="1"/>
        <v>12</v>
      </c>
      <c r="B13" t="s">
        <v>54</v>
      </c>
      <c r="C13" s="6">
        <v>3225792.7</v>
      </c>
      <c r="D13" s="6">
        <v>3152395.05</v>
      </c>
      <c r="E13" s="6">
        <v>3197975.56</v>
      </c>
      <c r="F13" s="6">
        <v>3310824.94</v>
      </c>
      <c r="G13" s="6">
        <v>3413566.42</v>
      </c>
    </row>
    <row r="14" spans="1:7" x14ac:dyDescent="0.3">
      <c r="A14" s="1">
        <f t="shared" si="1"/>
        <v>13</v>
      </c>
      <c r="B14" t="s">
        <v>55</v>
      </c>
      <c r="C14" s="6">
        <v>5643986.3700000001</v>
      </c>
      <c r="D14" s="6">
        <v>6621286.3399999999</v>
      </c>
      <c r="E14" s="6">
        <v>5975328.8099999996</v>
      </c>
      <c r="F14" s="6">
        <v>6286688</v>
      </c>
      <c r="G14" s="6">
        <v>5135413.29</v>
      </c>
    </row>
    <row r="15" spans="1:7" x14ac:dyDescent="0.3">
      <c r="A15" s="1">
        <f t="shared" si="1"/>
        <v>14</v>
      </c>
      <c r="B15" t="s">
        <v>56</v>
      </c>
      <c r="C15" s="6">
        <v>46819820.789999999</v>
      </c>
      <c r="D15" s="6">
        <v>53758286.909999996</v>
      </c>
      <c r="E15" s="6">
        <v>57601659.979999997</v>
      </c>
      <c r="F15" s="6">
        <v>56898527.659999996</v>
      </c>
      <c r="G15" s="6">
        <v>50449925.590000004</v>
      </c>
    </row>
    <row r="16" spans="1:7" x14ac:dyDescent="0.3">
      <c r="A16" s="1">
        <f t="shared" si="1"/>
        <v>15</v>
      </c>
      <c r="B16" t="s">
        <v>57</v>
      </c>
      <c r="C16" s="6">
        <v>5895709.3799999999</v>
      </c>
      <c r="D16" s="6">
        <v>12310712.49</v>
      </c>
      <c r="E16" s="6">
        <v>7468664.5700000003</v>
      </c>
      <c r="F16" s="6">
        <v>10909960.49</v>
      </c>
      <c r="G16" s="6">
        <v>8408959.4399999995</v>
      </c>
    </row>
    <row r="17" spans="1:7" x14ac:dyDescent="0.3">
      <c r="A17" s="1">
        <f t="shared" si="1"/>
        <v>16</v>
      </c>
      <c r="B17" t="s">
        <v>58</v>
      </c>
      <c r="C17" s="6">
        <v>120949.09</v>
      </c>
      <c r="D17" s="6">
        <v>325767.23</v>
      </c>
      <c r="E17" s="6">
        <v>364010.22</v>
      </c>
      <c r="F17" s="6">
        <v>416604.15999999997</v>
      </c>
      <c r="G17" s="6">
        <v>532019.75</v>
      </c>
    </row>
    <row r="18" spans="1:7" x14ac:dyDescent="0.3">
      <c r="A18" s="1">
        <f t="shared" si="1"/>
        <v>17</v>
      </c>
      <c r="B18" t="s">
        <v>59</v>
      </c>
      <c r="C18" s="6">
        <v>739836.32</v>
      </c>
      <c r="D18" s="6">
        <v>1021316.67</v>
      </c>
      <c r="E18" s="6">
        <v>902026.19</v>
      </c>
      <c r="F18" s="6">
        <v>828318.08</v>
      </c>
      <c r="G18" s="6">
        <v>1104872.45</v>
      </c>
    </row>
    <row r="19" spans="1:7" x14ac:dyDescent="0.3">
      <c r="A19" s="1">
        <f t="shared" si="1"/>
        <v>18</v>
      </c>
      <c r="B19" t="s">
        <v>60</v>
      </c>
      <c r="C19" s="7">
        <v>7799683.8899999997</v>
      </c>
      <c r="D19" s="7">
        <v>5823132.1600000001</v>
      </c>
      <c r="E19" s="7">
        <v>11209792.07</v>
      </c>
      <c r="F19" s="7">
        <v>8765788.4100000001</v>
      </c>
      <c r="G19" s="7">
        <v>7215827.0599999996</v>
      </c>
    </row>
    <row r="20" spans="1:7" x14ac:dyDescent="0.3">
      <c r="A20" s="1">
        <f t="shared" si="1"/>
        <v>19</v>
      </c>
      <c r="C20" s="6"/>
      <c r="D20" s="6"/>
      <c r="E20" s="6"/>
      <c r="F20" s="6"/>
      <c r="G20" s="6"/>
    </row>
    <row r="21" spans="1:7" ht="14.5" thickBot="1" x14ac:dyDescent="0.35">
      <c r="A21" s="1">
        <f t="shared" si="1"/>
        <v>20</v>
      </c>
      <c r="B21" t="s">
        <v>61</v>
      </c>
      <c r="C21" s="8">
        <f>SUM(C12:C19)</f>
        <v>70744074.060000002</v>
      </c>
      <c r="D21" s="8">
        <f t="shared" ref="D21:G21" si="2">SUM(D12:D19)</f>
        <v>83337329.420000002</v>
      </c>
      <c r="E21" s="8">
        <f t="shared" si="2"/>
        <v>87276748.189999998</v>
      </c>
      <c r="F21" s="8">
        <f t="shared" si="2"/>
        <v>87646565.679999977</v>
      </c>
      <c r="G21" s="8">
        <f t="shared" si="2"/>
        <v>76334481.890000015</v>
      </c>
    </row>
    <row r="22" spans="1:7" ht="14.5" thickTop="1" x14ac:dyDescent="0.3">
      <c r="A22" s="1">
        <f t="shared" si="1"/>
        <v>21</v>
      </c>
      <c r="C22" s="6"/>
      <c r="D22" s="6"/>
      <c r="E22" s="6"/>
      <c r="F22" s="6"/>
      <c r="G22" s="6"/>
    </row>
    <row r="23" spans="1:7" ht="14.5" thickBot="1" x14ac:dyDescent="0.35">
      <c r="A23" s="1">
        <f t="shared" si="1"/>
        <v>22</v>
      </c>
      <c r="B23" t="s">
        <v>62</v>
      </c>
      <c r="C23" s="8">
        <f>ROUND(SUM(C21:G21)/5,0)</f>
        <v>81067840</v>
      </c>
      <c r="D23" s="6"/>
      <c r="E23" s="6"/>
      <c r="F23" s="6"/>
      <c r="G23" s="6"/>
    </row>
    <row r="24" spans="1:7" ht="14.5" thickTop="1" x14ac:dyDescent="0.3">
      <c r="A24" s="1">
        <f t="shared" si="1"/>
        <v>23</v>
      </c>
      <c r="C24" s="6"/>
      <c r="D24" s="6"/>
      <c r="E24" s="6"/>
      <c r="F24" s="6"/>
      <c r="G24" s="6"/>
    </row>
    <row r="25" spans="1:7" x14ac:dyDescent="0.3">
      <c r="A25" s="1">
        <f t="shared" si="1"/>
        <v>24</v>
      </c>
      <c r="C25" s="6"/>
      <c r="D25" s="6"/>
      <c r="E25" s="6"/>
      <c r="F25" s="6"/>
      <c r="G25" s="6"/>
    </row>
    <row r="26" spans="1:7" x14ac:dyDescent="0.3">
      <c r="A26" s="1">
        <f t="shared" si="1"/>
        <v>25</v>
      </c>
      <c r="B26" s="2" t="s">
        <v>63</v>
      </c>
      <c r="C26" s="6"/>
      <c r="D26" s="6"/>
      <c r="E26" s="6"/>
      <c r="F26" s="6"/>
      <c r="G26" s="6"/>
    </row>
    <row r="27" spans="1:7" x14ac:dyDescent="0.3">
      <c r="A27" s="1">
        <f t="shared" si="1"/>
        <v>26</v>
      </c>
      <c r="C27" s="6"/>
      <c r="D27" s="6"/>
      <c r="E27" s="6"/>
      <c r="F27" s="6"/>
      <c r="G27" s="6"/>
    </row>
    <row r="28" spans="1:7" x14ac:dyDescent="0.3">
      <c r="A28" s="1">
        <f t="shared" si="1"/>
        <v>27</v>
      </c>
      <c r="C28" s="15" t="s">
        <v>50</v>
      </c>
      <c r="D28" s="16"/>
      <c r="E28" s="16"/>
      <c r="F28" s="16"/>
      <c r="G28" s="17"/>
    </row>
    <row r="29" spans="1:7" ht="14.5" thickBot="1" x14ac:dyDescent="0.35">
      <c r="A29" s="1">
        <f t="shared" si="1"/>
        <v>28</v>
      </c>
      <c r="B29" s="4" t="s">
        <v>52</v>
      </c>
      <c r="C29" s="5" t="s">
        <v>45</v>
      </c>
      <c r="D29" s="5" t="s">
        <v>46</v>
      </c>
      <c r="E29" s="5" t="s">
        <v>47</v>
      </c>
      <c r="F29" s="5" t="s">
        <v>48</v>
      </c>
      <c r="G29" s="5" t="s">
        <v>49</v>
      </c>
    </row>
    <row r="30" spans="1:7" x14ac:dyDescent="0.3">
      <c r="A30" s="1">
        <f t="shared" si="1"/>
        <v>29</v>
      </c>
    </row>
    <row r="31" spans="1:7" x14ac:dyDescent="0.3">
      <c r="A31" s="1">
        <f t="shared" si="1"/>
        <v>30</v>
      </c>
      <c r="B31" t="s">
        <v>53</v>
      </c>
      <c r="C31" s="6">
        <v>498295.52</v>
      </c>
      <c r="D31" s="6">
        <v>324432.57</v>
      </c>
      <c r="E31" s="6">
        <v>557290.79</v>
      </c>
      <c r="F31" s="6">
        <v>229853.94</v>
      </c>
      <c r="G31" s="6">
        <v>73897.89</v>
      </c>
    </row>
    <row r="32" spans="1:7" x14ac:dyDescent="0.3">
      <c r="A32" s="1">
        <f t="shared" si="1"/>
        <v>31</v>
      </c>
      <c r="B32" t="s">
        <v>54</v>
      </c>
      <c r="C32" s="6">
        <v>3225792.7</v>
      </c>
      <c r="D32" s="6">
        <v>3152395.05</v>
      </c>
      <c r="E32" s="6">
        <v>3197975.56</v>
      </c>
      <c r="F32" s="6">
        <v>3310824.94</v>
      </c>
      <c r="G32" s="6">
        <v>3413566.42</v>
      </c>
    </row>
    <row r="33" spans="1:7" x14ac:dyDescent="0.3">
      <c r="A33" s="1">
        <f t="shared" si="1"/>
        <v>32</v>
      </c>
      <c r="B33" t="s">
        <v>55</v>
      </c>
      <c r="C33" s="6">
        <v>5643986.3700000001</v>
      </c>
      <c r="D33" s="6">
        <v>6621286.3399999999</v>
      </c>
      <c r="E33" s="6">
        <v>5975328.8099999996</v>
      </c>
      <c r="F33" s="6">
        <v>6286688</v>
      </c>
      <c r="G33" s="6">
        <v>5135413.29</v>
      </c>
    </row>
    <row r="34" spans="1:7" x14ac:dyDescent="0.3">
      <c r="A34" s="1">
        <f t="shared" si="1"/>
        <v>33</v>
      </c>
      <c r="B34" t="s">
        <v>56</v>
      </c>
      <c r="C34" s="6">
        <v>46819820.789999999</v>
      </c>
      <c r="D34" s="6">
        <v>53758286.909999996</v>
      </c>
      <c r="E34" s="6">
        <v>57601659.979999997</v>
      </c>
      <c r="F34" s="6">
        <v>56898527.659999996</v>
      </c>
      <c r="G34" s="6">
        <v>50449925.590000004</v>
      </c>
    </row>
    <row r="35" spans="1:7" x14ac:dyDescent="0.3">
      <c r="A35" s="1">
        <f t="shared" si="1"/>
        <v>34</v>
      </c>
      <c r="B35" t="s">
        <v>57</v>
      </c>
      <c r="C35" s="6">
        <v>5895709.3799999999</v>
      </c>
      <c r="D35" s="6">
        <v>12310712.49</v>
      </c>
      <c r="E35" s="6">
        <v>7468664.5700000003</v>
      </c>
      <c r="F35" s="6">
        <v>10909960.49</v>
      </c>
      <c r="G35" s="6">
        <v>8408959.4399999995</v>
      </c>
    </row>
    <row r="36" spans="1:7" x14ac:dyDescent="0.3">
      <c r="A36" s="1">
        <f t="shared" si="1"/>
        <v>35</v>
      </c>
      <c r="B36" t="s">
        <v>58</v>
      </c>
      <c r="C36" s="6">
        <v>120949.09</v>
      </c>
      <c r="D36" s="6">
        <v>325767.23</v>
      </c>
      <c r="E36" s="6">
        <v>364010.22</v>
      </c>
      <c r="F36" s="6">
        <v>416604.15999999997</v>
      </c>
      <c r="G36" s="6">
        <v>532019.75</v>
      </c>
    </row>
    <row r="37" spans="1:7" x14ac:dyDescent="0.3">
      <c r="A37" s="1">
        <f t="shared" si="1"/>
        <v>36</v>
      </c>
      <c r="B37" t="s">
        <v>59</v>
      </c>
      <c r="C37" s="6">
        <v>739836.32</v>
      </c>
      <c r="D37" s="6">
        <v>1021316.67</v>
      </c>
      <c r="E37" s="6">
        <v>902026.19</v>
      </c>
      <c r="F37" s="6">
        <v>828318.08</v>
      </c>
      <c r="G37" s="6">
        <v>1104872.45</v>
      </c>
    </row>
    <row r="38" spans="1:7" x14ac:dyDescent="0.3">
      <c r="A38" s="1">
        <f t="shared" si="1"/>
        <v>37</v>
      </c>
      <c r="B38" t="s">
        <v>60</v>
      </c>
      <c r="C38" s="7">
        <v>7799683.8899999997</v>
      </c>
      <c r="D38" s="7">
        <v>5823132.1600000001</v>
      </c>
      <c r="E38" s="7">
        <v>11209792.07</v>
      </c>
      <c r="F38" s="7">
        <v>8765788.4100000001</v>
      </c>
      <c r="G38" s="7">
        <v>7215827.0599999996</v>
      </c>
    </row>
    <row r="39" spans="1:7" x14ac:dyDescent="0.3">
      <c r="A39" s="1">
        <f t="shared" si="1"/>
        <v>38</v>
      </c>
      <c r="C39" s="6"/>
      <c r="D39" s="6"/>
      <c r="E39" s="6"/>
      <c r="F39" s="6"/>
      <c r="G39" s="6"/>
    </row>
    <row r="40" spans="1:7" x14ac:dyDescent="0.3">
      <c r="A40" s="1">
        <f t="shared" si="1"/>
        <v>39</v>
      </c>
      <c r="B40" t="s">
        <v>65</v>
      </c>
      <c r="C40" s="9">
        <f>SUM(C31:C38)</f>
        <v>70744074.060000002</v>
      </c>
      <c r="D40" s="9">
        <f t="shared" ref="D40:G40" si="3">SUM(D31:D38)</f>
        <v>83337329.420000002</v>
      </c>
      <c r="E40" s="9">
        <f t="shared" si="3"/>
        <v>87276748.189999998</v>
      </c>
      <c r="F40" s="9">
        <f t="shared" si="3"/>
        <v>87646565.679999977</v>
      </c>
      <c r="G40" s="9">
        <f t="shared" si="3"/>
        <v>76334481.890000015</v>
      </c>
    </row>
    <row r="41" spans="1:7" x14ac:dyDescent="0.3">
      <c r="A41" s="1">
        <f t="shared" si="1"/>
        <v>40</v>
      </c>
      <c r="B41" t="s">
        <v>66</v>
      </c>
      <c r="C41" s="7">
        <f>'ES 512000'!P21</f>
        <v>16576093</v>
      </c>
      <c r="D41" s="7">
        <f>'ES 512000'!P38</f>
        <v>18780236</v>
      </c>
      <c r="E41" s="7">
        <f>'ES 512000'!P55</f>
        <v>15463864</v>
      </c>
      <c r="F41" s="7">
        <f>'ES 512000'!P72</f>
        <v>18084411</v>
      </c>
      <c r="G41" s="7">
        <f>'ES 512000'!P89</f>
        <v>17221372</v>
      </c>
    </row>
    <row r="42" spans="1:7" x14ac:dyDescent="0.3">
      <c r="A42" s="1">
        <f t="shared" si="1"/>
        <v>41</v>
      </c>
      <c r="C42" s="9"/>
      <c r="D42" s="9"/>
      <c r="E42" s="9"/>
      <c r="F42" s="9"/>
      <c r="G42" s="9"/>
    </row>
    <row r="43" spans="1:7" ht="14.5" thickBot="1" x14ac:dyDescent="0.35">
      <c r="A43" s="1">
        <f t="shared" si="1"/>
        <v>42</v>
      </c>
      <c r="B43" t="s">
        <v>67</v>
      </c>
      <c r="C43" s="8">
        <f>C40-C41</f>
        <v>54167981.060000002</v>
      </c>
      <c r="D43" s="8">
        <f t="shared" ref="D43:G43" si="4">D40-D41</f>
        <v>64557093.420000002</v>
      </c>
      <c r="E43" s="8">
        <f t="shared" si="4"/>
        <v>71812884.189999998</v>
      </c>
      <c r="F43" s="8">
        <f t="shared" si="4"/>
        <v>69562154.679999977</v>
      </c>
      <c r="G43" s="8">
        <f t="shared" si="4"/>
        <v>59113109.890000015</v>
      </c>
    </row>
    <row r="44" spans="1:7" ht="14.5" thickTop="1" x14ac:dyDescent="0.3">
      <c r="A44" s="1">
        <f t="shared" si="1"/>
        <v>43</v>
      </c>
      <c r="C44" s="9"/>
      <c r="D44" s="9"/>
      <c r="E44" s="9"/>
      <c r="F44" s="9"/>
      <c r="G44" s="9"/>
    </row>
    <row r="45" spans="1:7" ht="14.5" thickBot="1" x14ac:dyDescent="0.35">
      <c r="A45" s="1">
        <f t="shared" si="1"/>
        <v>44</v>
      </c>
      <c r="B45" t="s">
        <v>68</v>
      </c>
      <c r="C45" s="8">
        <f>ROUND(SUM(C43:G43)/5,0)</f>
        <v>63842645</v>
      </c>
      <c r="D45" s="6"/>
      <c r="E45" s="6"/>
      <c r="F45" s="6"/>
      <c r="G45" s="6"/>
    </row>
    <row r="46" spans="1:7" ht="14.5" thickTop="1" x14ac:dyDescent="0.3">
      <c r="A46" s="1">
        <f t="shared" si="1"/>
        <v>45</v>
      </c>
      <c r="C46" s="6"/>
      <c r="D46" s="6"/>
      <c r="E46" s="6"/>
      <c r="F46" s="6"/>
      <c r="G46" s="6"/>
    </row>
    <row r="47" spans="1:7" x14ac:dyDescent="0.3">
      <c r="A47" s="1">
        <f t="shared" si="1"/>
        <v>46</v>
      </c>
      <c r="C47" s="6"/>
      <c r="D47" s="6"/>
      <c r="E47" s="6"/>
      <c r="F47" s="6"/>
      <c r="G47" s="6"/>
    </row>
    <row r="48" spans="1:7" x14ac:dyDescent="0.3">
      <c r="A48" s="1">
        <f t="shared" si="1"/>
        <v>47</v>
      </c>
      <c r="B48" s="2" t="s">
        <v>72</v>
      </c>
      <c r="C48" s="6"/>
      <c r="D48" s="6"/>
      <c r="E48" s="6"/>
      <c r="F48" s="6"/>
      <c r="G48" s="6"/>
    </row>
    <row r="49" spans="1:7" x14ac:dyDescent="0.3">
      <c r="A49" s="1">
        <f t="shared" si="1"/>
        <v>48</v>
      </c>
      <c r="C49" s="6"/>
      <c r="D49" s="6"/>
      <c r="E49" s="6"/>
      <c r="F49" s="6"/>
      <c r="G49" s="6"/>
    </row>
    <row r="50" spans="1:7" x14ac:dyDescent="0.3">
      <c r="A50" s="1">
        <f t="shared" si="1"/>
        <v>49</v>
      </c>
      <c r="C50" s="11" t="s">
        <v>73</v>
      </c>
      <c r="D50" s="6"/>
      <c r="E50" s="11" t="s">
        <v>76</v>
      </c>
      <c r="F50" s="6"/>
      <c r="G50" s="13" t="s">
        <v>82</v>
      </c>
    </row>
    <row r="51" spans="1:7" x14ac:dyDescent="0.3">
      <c r="A51" s="1">
        <f t="shared" si="1"/>
        <v>50</v>
      </c>
      <c r="C51" s="11" t="s">
        <v>74</v>
      </c>
      <c r="D51" s="6"/>
      <c r="E51" s="11" t="s">
        <v>77</v>
      </c>
      <c r="F51" s="6"/>
      <c r="G51" s="13" t="s">
        <v>78</v>
      </c>
    </row>
    <row r="52" spans="1:7" ht="14.5" thickBot="1" x14ac:dyDescent="0.35">
      <c r="A52" s="1">
        <f t="shared" si="1"/>
        <v>51</v>
      </c>
      <c r="C52" s="12" t="s">
        <v>75</v>
      </c>
      <c r="D52" s="6"/>
      <c r="E52" s="12" t="s">
        <v>78</v>
      </c>
      <c r="F52" s="6"/>
      <c r="G52" s="12" t="s">
        <v>83</v>
      </c>
    </row>
    <row r="53" spans="1:7" x14ac:dyDescent="0.3">
      <c r="A53" s="1">
        <f t="shared" si="1"/>
        <v>52</v>
      </c>
      <c r="C53" s="6"/>
      <c r="D53" s="6"/>
      <c r="E53" s="6"/>
      <c r="F53" s="6"/>
      <c r="G53" s="6"/>
    </row>
    <row r="54" spans="1:7" x14ac:dyDescent="0.3">
      <c r="A54" s="1">
        <f t="shared" si="1"/>
        <v>53</v>
      </c>
      <c r="B54" t="s">
        <v>79</v>
      </c>
      <c r="C54" s="6">
        <f>F21</f>
        <v>87646565.679999977</v>
      </c>
      <c r="D54" s="6"/>
      <c r="E54" s="6">
        <f>F43</f>
        <v>69562154.679999977</v>
      </c>
      <c r="F54" s="6"/>
      <c r="G54" s="6">
        <f>C54-E54</f>
        <v>18084411</v>
      </c>
    </row>
    <row r="55" spans="1:7" x14ac:dyDescent="0.3">
      <c r="A55" s="1">
        <f t="shared" si="1"/>
        <v>54</v>
      </c>
      <c r="C55" s="6"/>
      <c r="D55" s="6"/>
      <c r="E55" s="6"/>
      <c r="F55" s="6"/>
      <c r="G55" s="6"/>
    </row>
    <row r="56" spans="1:7" x14ac:dyDescent="0.3">
      <c r="A56" s="1">
        <f t="shared" si="1"/>
        <v>55</v>
      </c>
      <c r="B56" t="s">
        <v>80</v>
      </c>
      <c r="C56" s="7">
        <f>C23</f>
        <v>81067840</v>
      </c>
      <c r="D56" s="6"/>
      <c r="E56" s="7">
        <f>C45</f>
        <v>63842645</v>
      </c>
      <c r="G56" s="7">
        <f>C56-E56</f>
        <v>17225195</v>
      </c>
    </row>
    <row r="57" spans="1:7" x14ac:dyDescent="0.3">
      <c r="A57" s="1">
        <f t="shared" si="1"/>
        <v>56</v>
      </c>
      <c r="C57" s="6"/>
      <c r="D57" s="6"/>
      <c r="E57" s="6"/>
    </row>
    <row r="58" spans="1:7" ht="14.5" thickBot="1" x14ac:dyDescent="0.35">
      <c r="A58" s="1">
        <f t="shared" si="1"/>
        <v>57</v>
      </c>
      <c r="B58" t="s">
        <v>81</v>
      </c>
      <c r="C58" s="8">
        <f>C54-C56</f>
        <v>6578725.6799999774</v>
      </c>
      <c r="D58" s="6"/>
      <c r="E58" s="8">
        <f>E54-E56</f>
        <v>5719509.6799999774</v>
      </c>
      <c r="G58" s="8">
        <f>G54-G56</f>
        <v>859216</v>
      </c>
    </row>
    <row r="59" spans="1:7" ht="14.5" thickTop="1" x14ac:dyDescent="0.3">
      <c r="A59" s="1">
        <f t="shared" si="1"/>
        <v>58</v>
      </c>
      <c r="G59" s="6"/>
    </row>
  </sheetData>
  <mergeCells count="2">
    <mergeCell ref="C9:G9"/>
    <mergeCell ref="C28:G2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"/>
  <sheetViews>
    <sheetView zoomScale="80" zoomScaleNormal="80" workbookViewId="0">
      <selection activeCell="P3" sqref="P3"/>
    </sheetView>
  </sheetViews>
  <sheetFormatPr defaultColWidth="15.58203125" defaultRowHeight="14" x14ac:dyDescent="0.3"/>
  <cols>
    <col min="1" max="1" width="4.58203125" customWidth="1"/>
    <col min="2" max="2" width="8.58203125" customWidth="1"/>
    <col min="3" max="3" width="42.33203125" bestFit="1" customWidth="1"/>
  </cols>
  <sheetData>
    <row r="1" spans="1:16" x14ac:dyDescent="0.3">
      <c r="A1" s="1">
        <v>0</v>
      </c>
      <c r="P1" s="14" t="s">
        <v>84</v>
      </c>
    </row>
    <row r="2" spans="1:16" x14ac:dyDescent="0.3">
      <c r="A2" s="1">
        <v>1</v>
      </c>
      <c r="P2" s="14" t="s">
        <v>86</v>
      </c>
    </row>
    <row r="3" spans="1:16" x14ac:dyDescent="0.3">
      <c r="A3" s="1">
        <f>A2+1</f>
        <v>2</v>
      </c>
      <c r="B3" t="s">
        <v>0</v>
      </c>
    </row>
    <row r="4" spans="1:16" x14ac:dyDescent="0.3">
      <c r="A4" s="1">
        <f t="shared" ref="A4:A67" si="0">A3+1</f>
        <v>3</v>
      </c>
      <c r="B4" t="s">
        <v>1</v>
      </c>
    </row>
    <row r="5" spans="1:16" x14ac:dyDescent="0.3">
      <c r="A5" s="1">
        <f t="shared" si="0"/>
        <v>4</v>
      </c>
    </row>
    <row r="6" spans="1:16" x14ac:dyDescent="0.3">
      <c r="A6" s="1">
        <f t="shared" si="0"/>
        <v>5</v>
      </c>
    </row>
    <row r="7" spans="1:16" x14ac:dyDescent="0.3">
      <c r="A7" s="1">
        <f t="shared" si="0"/>
        <v>6</v>
      </c>
      <c r="B7" s="2" t="s">
        <v>2</v>
      </c>
    </row>
    <row r="8" spans="1:16" x14ac:dyDescent="0.3">
      <c r="A8" s="1">
        <f t="shared" si="0"/>
        <v>7</v>
      </c>
    </row>
    <row r="9" spans="1:16" x14ac:dyDescent="0.3">
      <c r="A9" s="1">
        <f t="shared" si="0"/>
        <v>8</v>
      </c>
      <c r="B9" s="3" t="s">
        <v>6</v>
      </c>
      <c r="D9" s="15" t="s">
        <v>22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6" ht="14.5" thickBot="1" x14ac:dyDescent="0.35">
      <c r="A10" s="1">
        <f t="shared" si="0"/>
        <v>9</v>
      </c>
      <c r="B10" s="4" t="s">
        <v>7</v>
      </c>
      <c r="C10" s="4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5" t="s">
        <v>19</v>
      </c>
      <c r="O10" s="5" t="s">
        <v>20</v>
      </c>
      <c r="P10" s="4" t="s">
        <v>21</v>
      </c>
    </row>
    <row r="11" spans="1:16" x14ac:dyDescent="0.3">
      <c r="A11" s="1">
        <f t="shared" si="0"/>
        <v>10</v>
      </c>
    </row>
    <row r="12" spans="1:16" x14ac:dyDescent="0.3">
      <c r="A12" s="1">
        <f t="shared" si="0"/>
        <v>11</v>
      </c>
      <c r="B12" s="3" t="s">
        <v>23</v>
      </c>
      <c r="C12" t="s">
        <v>30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f>SUM(D12:O12)</f>
        <v>0</v>
      </c>
    </row>
    <row r="13" spans="1:16" x14ac:dyDescent="0.3">
      <c r="A13" s="1">
        <f t="shared" si="0"/>
        <v>12</v>
      </c>
      <c r="B13" s="3" t="s">
        <v>23</v>
      </c>
      <c r="C13" t="s">
        <v>31</v>
      </c>
      <c r="D13" s="6">
        <v>1843</v>
      </c>
      <c r="E13" s="6">
        <v>51500</v>
      </c>
      <c r="F13" s="6">
        <v>4821</v>
      </c>
      <c r="G13" s="6">
        <v>13288</v>
      </c>
      <c r="H13" s="6">
        <v>15696</v>
      </c>
      <c r="I13" s="6">
        <v>5555</v>
      </c>
      <c r="J13" s="6">
        <v>24622</v>
      </c>
      <c r="K13" s="6">
        <v>11451</v>
      </c>
      <c r="L13" s="6">
        <v>17153</v>
      </c>
      <c r="M13" s="6">
        <v>20530</v>
      </c>
      <c r="N13" s="6">
        <v>42895</v>
      </c>
      <c r="O13" s="6">
        <v>78496</v>
      </c>
      <c r="P13" s="9">
        <f t="shared" ref="P13:P19" si="1">SUM(D13:O13)</f>
        <v>287850</v>
      </c>
    </row>
    <row r="14" spans="1:16" x14ac:dyDescent="0.3">
      <c r="A14" s="1">
        <f t="shared" si="0"/>
        <v>13</v>
      </c>
      <c r="B14" s="3" t="s">
        <v>24</v>
      </c>
      <c r="C14" t="s">
        <v>32</v>
      </c>
      <c r="D14" s="6">
        <v>12257</v>
      </c>
      <c r="E14" s="6">
        <v>21458</v>
      </c>
      <c r="F14" s="6">
        <v>2756</v>
      </c>
      <c r="G14" s="6">
        <v>47862</v>
      </c>
      <c r="H14" s="6">
        <v>10817</v>
      </c>
      <c r="I14" s="6">
        <v>8854</v>
      </c>
      <c r="J14" s="6">
        <v>12241</v>
      </c>
      <c r="K14" s="6">
        <v>9615</v>
      </c>
      <c r="L14" s="6">
        <v>62413</v>
      </c>
      <c r="M14" s="6">
        <v>403654</v>
      </c>
      <c r="N14" s="6">
        <v>38742</v>
      </c>
      <c r="O14" s="6">
        <v>94596</v>
      </c>
      <c r="P14" s="9">
        <f t="shared" si="1"/>
        <v>725265</v>
      </c>
    </row>
    <row r="15" spans="1:16" x14ac:dyDescent="0.3">
      <c r="A15" s="1">
        <f t="shared" si="0"/>
        <v>14</v>
      </c>
      <c r="B15" s="3" t="s">
        <v>25</v>
      </c>
      <c r="C15" t="s">
        <v>33</v>
      </c>
      <c r="D15" s="6">
        <v>395891</v>
      </c>
      <c r="E15" s="6">
        <v>333262</v>
      </c>
      <c r="F15" s="6">
        <v>39949</v>
      </c>
      <c r="G15" s="6">
        <v>26171</v>
      </c>
      <c r="H15" s="6">
        <v>5722</v>
      </c>
      <c r="I15" s="6">
        <v>5350</v>
      </c>
      <c r="J15" s="6">
        <v>19040</v>
      </c>
      <c r="K15" s="6">
        <v>24323</v>
      </c>
      <c r="L15" s="6">
        <v>21131</v>
      </c>
      <c r="M15" s="6">
        <v>97900</v>
      </c>
      <c r="N15" s="6">
        <v>369506</v>
      </c>
      <c r="O15" s="6">
        <v>133506</v>
      </c>
      <c r="P15" s="9">
        <f t="shared" si="1"/>
        <v>1471751</v>
      </c>
    </row>
    <row r="16" spans="1:16" x14ac:dyDescent="0.3">
      <c r="A16" s="1">
        <f t="shared" si="0"/>
        <v>15</v>
      </c>
      <c r="B16" s="3" t="s">
        <v>26</v>
      </c>
      <c r="C16" t="s">
        <v>34</v>
      </c>
      <c r="D16" s="6">
        <v>201427</v>
      </c>
      <c r="E16" s="6">
        <v>93551</v>
      </c>
      <c r="F16" s="6">
        <v>350760</v>
      </c>
      <c r="G16" s="6">
        <v>961933</v>
      </c>
      <c r="H16" s="6">
        <v>1776057</v>
      </c>
      <c r="I16" s="6">
        <v>238814</v>
      </c>
      <c r="J16" s="6">
        <v>153878</v>
      </c>
      <c r="K16" s="6">
        <v>343333</v>
      </c>
      <c r="L16" s="6">
        <v>94576</v>
      </c>
      <c r="M16" s="6">
        <v>118672</v>
      </c>
      <c r="N16" s="6">
        <v>283204</v>
      </c>
      <c r="O16" s="6">
        <v>866558</v>
      </c>
      <c r="P16" s="9">
        <f t="shared" si="1"/>
        <v>5482763</v>
      </c>
    </row>
    <row r="17" spans="1:17" x14ac:dyDescent="0.3">
      <c r="A17" s="1">
        <f t="shared" si="0"/>
        <v>16</v>
      </c>
      <c r="B17" s="3" t="s">
        <v>27</v>
      </c>
      <c r="C17" t="s">
        <v>35</v>
      </c>
      <c r="D17" s="6">
        <v>121379</v>
      </c>
      <c r="E17" s="6">
        <v>101693</v>
      </c>
      <c r="F17" s="6">
        <v>1393239</v>
      </c>
      <c r="G17" s="6">
        <v>1453790</v>
      </c>
      <c r="H17" s="6">
        <v>33486</v>
      </c>
      <c r="I17" s="6">
        <v>99316</v>
      </c>
      <c r="J17" s="6">
        <v>73486</v>
      </c>
      <c r="K17" s="6">
        <v>102001</v>
      </c>
      <c r="L17" s="6">
        <v>64849</v>
      </c>
      <c r="M17" s="6">
        <v>54039</v>
      </c>
      <c r="N17" s="6">
        <v>249154</v>
      </c>
      <c r="O17" s="6">
        <v>147950</v>
      </c>
      <c r="P17" s="9">
        <f t="shared" si="1"/>
        <v>3894382</v>
      </c>
    </row>
    <row r="18" spans="1:17" x14ac:dyDescent="0.3">
      <c r="A18" s="1">
        <f t="shared" si="0"/>
        <v>17</v>
      </c>
      <c r="B18" s="3" t="s">
        <v>28</v>
      </c>
      <c r="C18" t="s">
        <v>36</v>
      </c>
      <c r="D18" s="6">
        <v>74650</v>
      </c>
      <c r="E18" s="6">
        <v>116185</v>
      </c>
      <c r="F18" s="6">
        <v>107214</v>
      </c>
      <c r="G18" s="6">
        <v>197635</v>
      </c>
      <c r="H18" s="6">
        <v>-46712</v>
      </c>
      <c r="I18" s="6">
        <v>83815</v>
      </c>
      <c r="J18" s="6">
        <v>226994</v>
      </c>
      <c r="K18" s="6">
        <v>-35221</v>
      </c>
      <c r="L18" s="6">
        <v>190454</v>
      </c>
      <c r="M18" s="6">
        <v>415018</v>
      </c>
      <c r="N18" s="6">
        <v>180867</v>
      </c>
      <c r="O18" s="6">
        <v>187551</v>
      </c>
      <c r="P18" s="9">
        <f t="shared" si="1"/>
        <v>1698450</v>
      </c>
    </row>
    <row r="19" spans="1:17" x14ac:dyDescent="0.3">
      <c r="A19" s="1">
        <f t="shared" si="0"/>
        <v>18</v>
      </c>
      <c r="B19" s="3" t="s">
        <v>29</v>
      </c>
      <c r="C19" t="s">
        <v>37</v>
      </c>
      <c r="D19" s="7">
        <v>245597</v>
      </c>
      <c r="E19" s="7">
        <v>97125</v>
      </c>
      <c r="F19" s="7">
        <v>220360</v>
      </c>
      <c r="G19" s="7">
        <v>106322</v>
      </c>
      <c r="H19" s="7">
        <v>241236</v>
      </c>
      <c r="I19" s="7">
        <v>254302</v>
      </c>
      <c r="J19" s="7">
        <v>143596</v>
      </c>
      <c r="K19" s="7">
        <v>193486</v>
      </c>
      <c r="L19" s="7">
        <v>406465</v>
      </c>
      <c r="M19" s="7">
        <v>219936</v>
      </c>
      <c r="N19" s="7">
        <v>677992</v>
      </c>
      <c r="O19" s="7">
        <v>209215</v>
      </c>
      <c r="P19" s="7">
        <f t="shared" si="1"/>
        <v>3015632</v>
      </c>
    </row>
    <row r="20" spans="1:17" x14ac:dyDescent="0.3">
      <c r="A20" s="1">
        <f t="shared" si="0"/>
        <v>19</v>
      </c>
      <c r="B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4.5" thickBot="1" x14ac:dyDescent="0.35">
      <c r="A21" s="1">
        <f t="shared" si="0"/>
        <v>20</v>
      </c>
      <c r="C21" t="s">
        <v>38</v>
      </c>
      <c r="D21" s="8">
        <f>SUM(D12:D19)</f>
        <v>1053044</v>
      </c>
      <c r="E21" s="8">
        <f t="shared" ref="E21:P21" si="2">SUM(E12:E19)</f>
        <v>814774</v>
      </c>
      <c r="F21" s="8">
        <f t="shared" si="2"/>
        <v>2119099</v>
      </c>
      <c r="G21" s="8">
        <f t="shared" si="2"/>
        <v>2807001</v>
      </c>
      <c r="H21" s="8">
        <f t="shared" si="2"/>
        <v>2036302</v>
      </c>
      <c r="I21" s="8">
        <f t="shared" si="2"/>
        <v>696006</v>
      </c>
      <c r="J21" s="8">
        <f t="shared" si="2"/>
        <v>653857</v>
      </c>
      <c r="K21" s="8">
        <f t="shared" si="2"/>
        <v>648988</v>
      </c>
      <c r="L21" s="8">
        <f t="shared" si="2"/>
        <v>857041</v>
      </c>
      <c r="M21" s="8">
        <f t="shared" si="2"/>
        <v>1329749</v>
      </c>
      <c r="N21" s="8">
        <f t="shared" si="2"/>
        <v>1842360</v>
      </c>
      <c r="O21" s="8">
        <f t="shared" si="2"/>
        <v>1717872</v>
      </c>
      <c r="P21" s="8">
        <f t="shared" si="2"/>
        <v>16576093</v>
      </c>
      <c r="Q21" s="6"/>
    </row>
    <row r="22" spans="1:17" ht="14.5" thickTop="1" x14ac:dyDescent="0.3">
      <c r="A22" s="1">
        <f t="shared" si="0"/>
        <v>21</v>
      </c>
    </row>
    <row r="23" spans="1:17" x14ac:dyDescent="0.3">
      <c r="A23" s="1">
        <f t="shared" si="0"/>
        <v>22</v>
      </c>
    </row>
    <row r="24" spans="1:17" x14ac:dyDescent="0.3">
      <c r="A24" s="1">
        <f t="shared" si="0"/>
        <v>23</v>
      </c>
      <c r="B24" s="2" t="s">
        <v>3</v>
      </c>
    </row>
    <row r="25" spans="1:17" x14ac:dyDescent="0.3">
      <c r="A25" s="1">
        <f t="shared" si="0"/>
        <v>24</v>
      </c>
    </row>
    <row r="26" spans="1:17" x14ac:dyDescent="0.3">
      <c r="A26" s="1">
        <f t="shared" si="0"/>
        <v>25</v>
      </c>
      <c r="B26" s="3" t="s">
        <v>6</v>
      </c>
      <c r="D26" s="15" t="s">
        <v>22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7" ht="14.5" thickBot="1" x14ac:dyDescent="0.35">
      <c r="A27" s="1">
        <f t="shared" si="0"/>
        <v>26</v>
      </c>
      <c r="B27" s="4" t="s">
        <v>7</v>
      </c>
      <c r="C27" s="4" t="s">
        <v>8</v>
      </c>
      <c r="D27" s="5" t="s">
        <v>9</v>
      </c>
      <c r="E27" s="5" t="s">
        <v>10</v>
      </c>
      <c r="F27" s="5" t="s">
        <v>11</v>
      </c>
      <c r="G27" s="5" t="s">
        <v>12</v>
      </c>
      <c r="H27" s="5" t="s">
        <v>13</v>
      </c>
      <c r="I27" s="5" t="s">
        <v>14</v>
      </c>
      <c r="J27" s="5" t="s">
        <v>15</v>
      </c>
      <c r="K27" s="5" t="s">
        <v>16</v>
      </c>
      <c r="L27" s="5" t="s">
        <v>17</v>
      </c>
      <c r="M27" s="5" t="s">
        <v>18</v>
      </c>
      <c r="N27" s="5" t="s">
        <v>19</v>
      </c>
      <c r="O27" s="5" t="s">
        <v>20</v>
      </c>
      <c r="P27" s="4" t="s">
        <v>21</v>
      </c>
    </row>
    <row r="28" spans="1:17" x14ac:dyDescent="0.3">
      <c r="A28" s="1">
        <f t="shared" si="0"/>
        <v>27</v>
      </c>
    </row>
    <row r="29" spans="1:17" x14ac:dyDescent="0.3">
      <c r="A29" s="1">
        <f t="shared" si="0"/>
        <v>28</v>
      </c>
      <c r="B29" s="3" t="s">
        <v>23</v>
      </c>
      <c r="C29" t="s">
        <v>30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f>SUM(D29:O29)</f>
        <v>0</v>
      </c>
    </row>
    <row r="30" spans="1:17" x14ac:dyDescent="0.3">
      <c r="A30" s="1">
        <f t="shared" si="0"/>
        <v>29</v>
      </c>
      <c r="B30" s="3" t="s">
        <v>23</v>
      </c>
      <c r="C30" t="s">
        <v>31</v>
      </c>
      <c r="D30" s="6">
        <v>27024</v>
      </c>
      <c r="E30" s="6">
        <v>4599</v>
      </c>
      <c r="F30" s="6">
        <v>150802</v>
      </c>
      <c r="G30" s="6">
        <v>365071</v>
      </c>
      <c r="H30" s="6">
        <v>37271</v>
      </c>
      <c r="I30" s="6">
        <v>57030</v>
      </c>
      <c r="J30" s="6">
        <v>36213</v>
      </c>
      <c r="K30" s="6">
        <v>15798</v>
      </c>
      <c r="L30" s="6">
        <v>24133</v>
      </c>
      <c r="M30" s="6">
        <v>207291</v>
      </c>
      <c r="N30" s="6">
        <v>32776</v>
      </c>
      <c r="O30" s="6">
        <v>75252</v>
      </c>
      <c r="P30" s="9">
        <f t="shared" ref="P30:P36" si="3">SUM(D30:O30)</f>
        <v>1033260</v>
      </c>
    </row>
    <row r="31" spans="1:17" x14ac:dyDescent="0.3">
      <c r="A31" s="1">
        <f t="shared" si="0"/>
        <v>30</v>
      </c>
      <c r="B31" s="3" t="s">
        <v>24</v>
      </c>
      <c r="C31" t="s">
        <v>32</v>
      </c>
      <c r="D31" s="6">
        <v>13679</v>
      </c>
      <c r="E31" s="6">
        <v>20773</v>
      </c>
      <c r="F31" s="6">
        <v>20861</v>
      </c>
      <c r="G31" s="6">
        <v>10700</v>
      </c>
      <c r="H31" s="6">
        <v>17602</v>
      </c>
      <c r="I31" s="6">
        <v>11075</v>
      </c>
      <c r="J31" s="6">
        <v>12654</v>
      </c>
      <c r="K31" s="6">
        <v>38955</v>
      </c>
      <c r="L31" s="6">
        <v>61972</v>
      </c>
      <c r="M31" s="6">
        <v>19451</v>
      </c>
      <c r="N31" s="6">
        <v>49394</v>
      </c>
      <c r="O31" s="6">
        <v>304673</v>
      </c>
      <c r="P31" s="9">
        <f t="shared" si="3"/>
        <v>581789</v>
      </c>
    </row>
    <row r="32" spans="1:17" x14ac:dyDescent="0.3">
      <c r="A32" s="1">
        <f t="shared" si="0"/>
        <v>31</v>
      </c>
      <c r="B32" s="3" t="s">
        <v>25</v>
      </c>
      <c r="C32" t="s">
        <v>33</v>
      </c>
      <c r="D32" s="6">
        <v>97259</v>
      </c>
      <c r="E32" s="6">
        <v>27895</v>
      </c>
      <c r="F32" s="6">
        <v>16516</v>
      </c>
      <c r="G32" s="6">
        <v>51309</v>
      </c>
      <c r="H32" s="6">
        <v>23684</v>
      </c>
      <c r="I32" s="6">
        <v>45168</v>
      </c>
      <c r="J32" s="6">
        <v>32266</v>
      </c>
      <c r="K32" s="6">
        <v>24788</v>
      </c>
      <c r="L32" s="6">
        <v>352360</v>
      </c>
      <c r="M32" s="6">
        <v>906752</v>
      </c>
      <c r="N32" s="6">
        <v>249774</v>
      </c>
      <c r="O32" s="6">
        <v>108606</v>
      </c>
      <c r="P32" s="9">
        <f t="shared" si="3"/>
        <v>1936377</v>
      </c>
    </row>
    <row r="33" spans="1:17" x14ac:dyDescent="0.3">
      <c r="A33" s="1">
        <f t="shared" si="0"/>
        <v>32</v>
      </c>
      <c r="B33" s="3" t="s">
        <v>26</v>
      </c>
      <c r="C33" t="s">
        <v>34</v>
      </c>
      <c r="D33" s="6">
        <v>378081</v>
      </c>
      <c r="E33" s="6">
        <v>235717</v>
      </c>
      <c r="F33" s="6">
        <v>147365</v>
      </c>
      <c r="G33" s="6">
        <v>894908</v>
      </c>
      <c r="H33" s="6">
        <v>3353806</v>
      </c>
      <c r="I33" s="6">
        <v>275616</v>
      </c>
      <c r="J33" s="6">
        <v>249050</v>
      </c>
      <c r="K33" s="6">
        <v>146481</v>
      </c>
      <c r="L33" s="6">
        <v>66488</v>
      </c>
      <c r="M33" s="6">
        <v>41799</v>
      </c>
      <c r="N33" s="6">
        <v>103546</v>
      </c>
      <c r="O33" s="6">
        <v>133044</v>
      </c>
      <c r="P33" s="9">
        <f t="shared" si="3"/>
        <v>6025901</v>
      </c>
    </row>
    <row r="34" spans="1:17" x14ac:dyDescent="0.3">
      <c r="A34" s="1">
        <f t="shared" si="0"/>
        <v>33</v>
      </c>
      <c r="B34" s="3" t="s">
        <v>27</v>
      </c>
      <c r="C34" t="s">
        <v>35</v>
      </c>
      <c r="D34" s="6">
        <v>93885</v>
      </c>
      <c r="E34" s="6">
        <v>238226</v>
      </c>
      <c r="F34" s="6">
        <v>1559903</v>
      </c>
      <c r="G34" s="6">
        <v>1502253</v>
      </c>
      <c r="H34" s="6">
        <v>166702</v>
      </c>
      <c r="I34" s="6">
        <v>127660</v>
      </c>
      <c r="J34" s="6">
        <v>186133</v>
      </c>
      <c r="K34" s="6">
        <v>140323</v>
      </c>
      <c r="L34" s="6">
        <v>77872</v>
      </c>
      <c r="M34" s="6">
        <v>84032</v>
      </c>
      <c r="N34" s="6">
        <v>297592</v>
      </c>
      <c r="O34" s="6">
        <v>202757</v>
      </c>
      <c r="P34" s="9">
        <f t="shared" si="3"/>
        <v>4677338</v>
      </c>
    </row>
    <row r="35" spans="1:17" x14ac:dyDescent="0.3">
      <c r="A35" s="1">
        <f t="shared" si="0"/>
        <v>34</v>
      </c>
      <c r="B35" s="3" t="s">
        <v>28</v>
      </c>
      <c r="C35" t="s">
        <v>36</v>
      </c>
      <c r="D35" s="6">
        <v>112815</v>
      </c>
      <c r="E35" s="6">
        <v>3569</v>
      </c>
      <c r="F35" s="6">
        <v>107914</v>
      </c>
      <c r="G35" s="6">
        <v>103810</v>
      </c>
      <c r="H35" s="6">
        <v>256475</v>
      </c>
      <c r="I35" s="6">
        <v>50699</v>
      </c>
      <c r="J35" s="6">
        <v>103700</v>
      </c>
      <c r="K35" s="6">
        <v>189240</v>
      </c>
      <c r="L35" s="6">
        <v>45005</v>
      </c>
      <c r="M35" s="6">
        <v>276927</v>
      </c>
      <c r="N35" s="6">
        <v>256059</v>
      </c>
      <c r="O35" s="6">
        <v>367476</v>
      </c>
      <c r="P35" s="9">
        <f t="shared" si="3"/>
        <v>1873689</v>
      </c>
    </row>
    <row r="36" spans="1:17" x14ac:dyDescent="0.3">
      <c r="A36" s="1">
        <f t="shared" si="0"/>
        <v>35</v>
      </c>
      <c r="B36" s="3" t="s">
        <v>29</v>
      </c>
      <c r="C36" t="s">
        <v>37</v>
      </c>
      <c r="D36" s="7">
        <v>88960</v>
      </c>
      <c r="E36" s="7">
        <v>402622</v>
      </c>
      <c r="F36" s="7">
        <v>196317</v>
      </c>
      <c r="G36" s="7">
        <v>145033</v>
      </c>
      <c r="H36" s="7">
        <v>49463</v>
      </c>
      <c r="I36" s="7">
        <v>199159</v>
      </c>
      <c r="J36" s="7">
        <v>146637</v>
      </c>
      <c r="K36" s="7">
        <v>276347</v>
      </c>
      <c r="L36" s="7">
        <v>325518</v>
      </c>
      <c r="M36" s="7">
        <v>568370</v>
      </c>
      <c r="N36" s="7">
        <v>178389</v>
      </c>
      <c r="O36" s="7">
        <v>75067</v>
      </c>
      <c r="P36" s="7">
        <f t="shared" si="3"/>
        <v>2651882</v>
      </c>
    </row>
    <row r="37" spans="1:17" x14ac:dyDescent="0.3">
      <c r="A37" s="1">
        <f t="shared" si="0"/>
        <v>36</v>
      </c>
      <c r="B37" s="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ht="14.5" thickBot="1" x14ac:dyDescent="0.35">
      <c r="A38" s="1">
        <f t="shared" si="0"/>
        <v>37</v>
      </c>
      <c r="C38" t="s">
        <v>39</v>
      </c>
      <c r="D38" s="8">
        <f>SUM(D29:D36)</f>
        <v>811703</v>
      </c>
      <c r="E38" s="8">
        <f t="shared" ref="E38:P38" si="4">SUM(E29:E36)</f>
        <v>933401</v>
      </c>
      <c r="F38" s="8">
        <f t="shared" si="4"/>
        <v>2199678</v>
      </c>
      <c r="G38" s="8">
        <f t="shared" si="4"/>
        <v>3073084</v>
      </c>
      <c r="H38" s="8">
        <f t="shared" si="4"/>
        <v>3905003</v>
      </c>
      <c r="I38" s="8">
        <f t="shared" si="4"/>
        <v>766407</v>
      </c>
      <c r="J38" s="8">
        <f t="shared" si="4"/>
        <v>766653</v>
      </c>
      <c r="K38" s="8">
        <f t="shared" si="4"/>
        <v>831932</v>
      </c>
      <c r="L38" s="8">
        <f t="shared" si="4"/>
        <v>953348</v>
      </c>
      <c r="M38" s="8">
        <f t="shared" si="4"/>
        <v>2104622</v>
      </c>
      <c r="N38" s="8">
        <f t="shared" si="4"/>
        <v>1167530</v>
      </c>
      <c r="O38" s="8">
        <f t="shared" si="4"/>
        <v>1266875</v>
      </c>
      <c r="P38" s="8">
        <f t="shared" si="4"/>
        <v>18780236</v>
      </c>
      <c r="Q38" s="6"/>
    </row>
    <row r="39" spans="1:17" ht="14.5" thickTop="1" x14ac:dyDescent="0.3">
      <c r="A39" s="1">
        <f t="shared" si="0"/>
        <v>38</v>
      </c>
    </row>
    <row r="40" spans="1:17" x14ac:dyDescent="0.3">
      <c r="A40" s="1">
        <f t="shared" si="0"/>
        <v>39</v>
      </c>
    </row>
    <row r="41" spans="1:17" x14ac:dyDescent="0.3">
      <c r="A41" s="1">
        <f t="shared" si="0"/>
        <v>40</v>
      </c>
      <c r="B41" s="2" t="s">
        <v>4</v>
      </c>
    </row>
    <row r="42" spans="1:17" x14ac:dyDescent="0.3">
      <c r="A42" s="1">
        <f t="shared" si="0"/>
        <v>41</v>
      </c>
    </row>
    <row r="43" spans="1:17" x14ac:dyDescent="0.3">
      <c r="A43" s="1">
        <f t="shared" si="0"/>
        <v>42</v>
      </c>
      <c r="B43" s="3" t="s">
        <v>6</v>
      </c>
      <c r="D43" s="15" t="s">
        <v>22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7" ht="14.5" thickBot="1" x14ac:dyDescent="0.35">
      <c r="A44" s="1">
        <f t="shared" si="0"/>
        <v>43</v>
      </c>
      <c r="B44" s="4" t="s">
        <v>7</v>
      </c>
      <c r="C44" s="4" t="s">
        <v>8</v>
      </c>
      <c r="D44" s="5" t="s">
        <v>9</v>
      </c>
      <c r="E44" s="5" t="s">
        <v>10</v>
      </c>
      <c r="F44" s="5" t="s">
        <v>11</v>
      </c>
      <c r="G44" s="5" t="s">
        <v>12</v>
      </c>
      <c r="H44" s="5" t="s">
        <v>13</v>
      </c>
      <c r="I44" s="5" t="s">
        <v>14</v>
      </c>
      <c r="J44" s="5" t="s">
        <v>15</v>
      </c>
      <c r="K44" s="5" t="s">
        <v>16</v>
      </c>
      <c r="L44" s="5" t="s">
        <v>17</v>
      </c>
      <c r="M44" s="5" t="s">
        <v>18</v>
      </c>
      <c r="N44" s="5" t="s">
        <v>19</v>
      </c>
      <c r="O44" s="5" t="s">
        <v>20</v>
      </c>
      <c r="P44" s="4" t="s">
        <v>21</v>
      </c>
    </row>
    <row r="45" spans="1:17" x14ac:dyDescent="0.3">
      <c r="A45" s="1">
        <f t="shared" si="0"/>
        <v>44</v>
      </c>
    </row>
    <row r="46" spans="1:17" x14ac:dyDescent="0.3">
      <c r="A46" s="1">
        <f t="shared" si="0"/>
        <v>45</v>
      </c>
      <c r="B46" s="3" t="s">
        <v>23</v>
      </c>
      <c r="C46" t="s">
        <v>30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f>SUM(D46:O46)</f>
        <v>0</v>
      </c>
    </row>
    <row r="47" spans="1:17" x14ac:dyDescent="0.3">
      <c r="A47" s="1">
        <f t="shared" si="0"/>
        <v>46</v>
      </c>
      <c r="B47" s="3" t="s">
        <v>23</v>
      </c>
      <c r="C47" t="s">
        <v>31</v>
      </c>
      <c r="D47" s="6">
        <v>12932</v>
      </c>
      <c r="E47" s="6">
        <v>29790</v>
      </c>
      <c r="F47" s="6">
        <v>8338</v>
      </c>
      <c r="G47" s="6">
        <v>0</v>
      </c>
      <c r="H47" s="6">
        <v>73832</v>
      </c>
      <c r="I47" s="6">
        <v>36449</v>
      </c>
      <c r="J47" s="6">
        <v>1948</v>
      </c>
      <c r="K47" s="6">
        <v>28610</v>
      </c>
      <c r="L47" s="6">
        <v>25018</v>
      </c>
      <c r="M47" s="6">
        <v>10216</v>
      </c>
      <c r="N47" s="6">
        <v>22008</v>
      </c>
      <c r="O47" s="6">
        <v>7017</v>
      </c>
      <c r="P47" s="9">
        <f t="shared" ref="P47:P53" si="5">SUM(D47:O47)</f>
        <v>256158</v>
      </c>
    </row>
    <row r="48" spans="1:17" x14ac:dyDescent="0.3">
      <c r="A48" s="1">
        <f t="shared" si="0"/>
        <v>47</v>
      </c>
      <c r="B48" s="3" t="s">
        <v>24</v>
      </c>
      <c r="C48" t="s">
        <v>32</v>
      </c>
      <c r="D48" s="6">
        <v>-25</v>
      </c>
      <c r="E48" s="6">
        <v>32877</v>
      </c>
      <c r="F48" s="6">
        <v>10897</v>
      </c>
      <c r="G48" s="6">
        <v>-33750</v>
      </c>
      <c r="H48" s="6">
        <v>65109</v>
      </c>
      <c r="I48" s="6">
        <v>4080</v>
      </c>
      <c r="J48" s="6">
        <v>40518</v>
      </c>
      <c r="K48" s="6">
        <v>11483</v>
      </c>
      <c r="L48" s="6">
        <v>203756</v>
      </c>
      <c r="M48" s="6">
        <v>394321</v>
      </c>
      <c r="N48" s="6">
        <v>36315</v>
      </c>
      <c r="O48" s="6">
        <v>74591</v>
      </c>
      <c r="P48" s="9">
        <f t="shared" si="5"/>
        <v>840172</v>
      </c>
    </row>
    <row r="49" spans="1:17" x14ac:dyDescent="0.3">
      <c r="A49" s="1">
        <f t="shared" si="0"/>
        <v>48</v>
      </c>
      <c r="B49" s="3" t="s">
        <v>25</v>
      </c>
      <c r="C49" t="s">
        <v>33</v>
      </c>
      <c r="D49" s="6">
        <v>12395</v>
      </c>
      <c r="E49" s="6">
        <v>63780</v>
      </c>
      <c r="F49" s="6">
        <v>13772</v>
      </c>
      <c r="G49" s="6">
        <v>14522</v>
      </c>
      <c r="H49" s="6">
        <v>29583</v>
      </c>
      <c r="I49" s="6">
        <v>31733</v>
      </c>
      <c r="J49" s="6">
        <v>33894</v>
      </c>
      <c r="K49" s="6">
        <v>-1702</v>
      </c>
      <c r="L49" s="6">
        <v>57042</v>
      </c>
      <c r="M49" s="6">
        <v>13123</v>
      </c>
      <c r="N49" s="6">
        <v>72113</v>
      </c>
      <c r="O49" s="6">
        <v>416360</v>
      </c>
      <c r="P49" s="9">
        <f t="shared" si="5"/>
        <v>756615</v>
      </c>
    </row>
    <row r="50" spans="1:17" x14ac:dyDescent="0.3">
      <c r="A50" s="1">
        <f t="shared" si="0"/>
        <v>49</v>
      </c>
      <c r="B50" s="3" t="s">
        <v>26</v>
      </c>
      <c r="C50" t="s">
        <v>34</v>
      </c>
      <c r="D50" s="6">
        <v>60411</v>
      </c>
      <c r="E50" s="6">
        <v>113497</v>
      </c>
      <c r="F50" s="6">
        <v>108945</v>
      </c>
      <c r="G50" s="6">
        <v>882558</v>
      </c>
      <c r="H50" s="6">
        <v>1512125</v>
      </c>
      <c r="I50" s="6">
        <v>157611</v>
      </c>
      <c r="J50" s="6">
        <v>148296</v>
      </c>
      <c r="K50" s="6">
        <v>121368</v>
      </c>
      <c r="L50" s="6">
        <v>135614</v>
      </c>
      <c r="M50" s="6">
        <v>128945</v>
      </c>
      <c r="N50" s="6">
        <v>53391</v>
      </c>
      <c r="O50" s="6">
        <v>98746</v>
      </c>
      <c r="P50" s="9">
        <f t="shared" si="5"/>
        <v>3521507</v>
      </c>
    </row>
    <row r="51" spans="1:17" x14ac:dyDescent="0.3">
      <c r="A51" s="1">
        <f t="shared" si="0"/>
        <v>50</v>
      </c>
      <c r="B51" s="3" t="s">
        <v>27</v>
      </c>
      <c r="C51" t="s">
        <v>35</v>
      </c>
      <c r="D51" s="6">
        <v>380639</v>
      </c>
      <c r="E51" s="6">
        <v>460744</v>
      </c>
      <c r="F51" s="6">
        <v>1227885</v>
      </c>
      <c r="G51" s="6">
        <v>1345997</v>
      </c>
      <c r="H51" s="6">
        <v>170306</v>
      </c>
      <c r="I51" s="6">
        <v>77283</v>
      </c>
      <c r="J51" s="6">
        <v>174888</v>
      </c>
      <c r="K51" s="6">
        <v>127155</v>
      </c>
      <c r="L51" s="6">
        <v>51868</v>
      </c>
      <c r="M51" s="6">
        <v>269428</v>
      </c>
      <c r="N51" s="6">
        <v>235981</v>
      </c>
      <c r="O51" s="6">
        <v>108059</v>
      </c>
      <c r="P51" s="9">
        <f t="shared" si="5"/>
        <v>4630233</v>
      </c>
    </row>
    <row r="52" spans="1:17" x14ac:dyDescent="0.3">
      <c r="A52" s="1">
        <f t="shared" si="0"/>
        <v>51</v>
      </c>
      <c r="B52" s="3" t="s">
        <v>28</v>
      </c>
      <c r="C52" t="s">
        <v>36</v>
      </c>
      <c r="D52" s="6">
        <v>134984</v>
      </c>
      <c r="E52" s="6">
        <v>12218</v>
      </c>
      <c r="F52" s="6">
        <v>77950</v>
      </c>
      <c r="G52" s="6">
        <v>85227</v>
      </c>
      <c r="H52" s="6">
        <v>30703</v>
      </c>
      <c r="I52" s="6">
        <v>35703</v>
      </c>
      <c r="J52" s="6">
        <v>66899</v>
      </c>
      <c r="K52" s="6">
        <v>101902</v>
      </c>
      <c r="L52" s="6">
        <v>463618</v>
      </c>
      <c r="M52" s="6">
        <v>319532</v>
      </c>
      <c r="N52" s="6">
        <v>91107</v>
      </c>
      <c r="O52" s="6">
        <v>479215</v>
      </c>
      <c r="P52" s="9">
        <f t="shared" si="5"/>
        <v>1899058</v>
      </c>
    </row>
    <row r="53" spans="1:17" x14ac:dyDescent="0.3">
      <c r="A53" s="1">
        <f t="shared" si="0"/>
        <v>52</v>
      </c>
      <c r="B53" s="3" t="s">
        <v>29</v>
      </c>
      <c r="C53" t="s">
        <v>37</v>
      </c>
      <c r="D53" s="7">
        <v>94061</v>
      </c>
      <c r="E53" s="7">
        <v>249277</v>
      </c>
      <c r="F53" s="7">
        <v>188019</v>
      </c>
      <c r="G53" s="7">
        <v>140884</v>
      </c>
      <c r="H53" s="7">
        <v>114798</v>
      </c>
      <c r="I53" s="7">
        <v>191682</v>
      </c>
      <c r="J53" s="7">
        <v>166838</v>
      </c>
      <c r="K53" s="7">
        <v>125244</v>
      </c>
      <c r="L53" s="7">
        <v>184339</v>
      </c>
      <c r="M53" s="7">
        <v>139082</v>
      </c>
      <c r="N53" s="7">
        <v>645209</v>
      </c>
      <c r="O53" s="7">
        <v>1320688</v>
      </c>
      <c r="P53" s="7">
        <f t="shared" si="5"/>
        <v>3560121</v>
      </c>
    </row>
    <row r="54" spans="1:17" x14ac:dyDescent="0.3">
      <c r="A54" s="1">
        <f t="shared" si="0"/>
        <v>53</v>
      </c>
      <c r="B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7" ht="14.5" thickBot="1" x14ac:dyDescent="0.35">
      <c r="A55" s="1">
        <f t="shared" si="0"/>
        <v>54</v>
      </c>
      <c r="C55" t="s">
        <v>40</v>
      </c>
      <c r="D55" s="8">
        <f>SUM(D46:D53)</f>
        <v>695397</v>
      </c>
      <c r="E55" s="8">
        <f t="shared" ref="E55:P55" si="6">SUM(E46:E53)</f>
        <v>962183</v>
      </c>
      <c r="F55" s="8">
        <f t="shared" si="6"/>
        <v>1635806</v>
      </c>
      <c r="G55" s="8">
        <f t="shared" si="6"/>
        <v>2435438</v>
      </c>
      <c r="H55" s="8">
        <f t="shared" si="6"/>
        <v>1996456</v>
      </c>
      <c r="I55" s="8">
        <f t="shared" si="6"/>
        <v>534541</v>
      </c>
      <c r="J55" s="8">
        <f t="shared" si="6"/>
        <v>633281</v>
      </c>
      <c r="K55" s="8">
        <f t="shared" si="6"/>
        <v>514060</v>
      </c>
      <c r="L55" s="8">
        <f t="shared" si="6"/>
        <v>1121255</v>
      </c>
      <c r="M55" s="8">
        <f t="shared" si="6"/>
        <v>1274647</v>
      </c>
      <c r="N55" s="8">
        <f t="shared" si="6"/>
        <v>1156124</v>
      </c>
      <c r="O55" s="8">
        <f t="shared" si="6"/>
        <v>2504676</v>
      </c>
      <c r="P55" s="8">
        <f t="shared" si="6"/>
        <v>15463864</v>
      </c>
      <c r="Q55" s="6"/>
    </row>
    <row r="56" spans="1:17" ht="14.5" thickTop="1" x14ac:dyDescent="0.3">
      <c r="A56" s="1">
        <f t="shared" si="0"/>
        <v>55</v>
      </c>
    </row>
    <row r="57" spans="1:17" x14ac:dyDescent="0.3">
      <c r="A57" s="1">
        <f t="shared" si="0"/>
        <v>56</v>
      </c>
    </row>
    <row r="58" spans="1:17" x14ac:dyDescent="0.3">
      <c r="A58" s="1">
        <f t="shared" si="0"/>
        <v>57</v>
      </c>
      <c r="B58" s="2" t="s">
        <v>5</v>
      </c>
    </row>
    <row r="59" spans="1:17" x14ac:dyDescent="0.3">
      <c r="A59" s="1">
        <f t="shared" si="0"/>
        <v>58</v>
      </c>
    </row>
    <row r="60" spans="1:17" x14ac:dyDescent="0.3">
      <c r="A60" s="1">
        <f t="shared" si="0"/>
        <v>59</v>
      </c>
      <c r="B60" s="3" t="s">
        <v>6</v>
      </c>
      <c r="D60" s="15" t="s">
        <v>22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</row>
    <row r="61" spans="1:17" ht="14.5" thickBot="1" x14ac:dyDescent="0.35">
      <c r="A61" s="1">
        <f t="shared" si="0"/>
        <v>60</v>
      </c>
      <c r="B61" s="4" t="s">
        <v>7</v>
      </c>
      <c r="C61" s="4" t="s">
        <v>8</v>
      </c>
      <c r="D61" s="5" t="s">
        <v>9</v>
      </c>
      <c r="E61" s="5" t="s">
        <v>10</v>
      </c>
      <c r="F61" s="5" t="s">
        <v>11</v>
      </c>
      <c r="G61" s="5" t="s">
        <v>12</v>
      </c>
      <c r="H61" s="5" t="s">
        <v>13</v>
      </c>
      <c r="I61" s="5" t="s">
        <v>14</v>
      </c>
      <c r="J61" s="5" t="s">
        <v>15</v>
      </c>
      <c r="K61" s="5" t="s">
        <v>16</v>
      </c>
      <c r="L61" s="5" t="s">
        <v>17</v>
      </c>
      <c r="M61" s="5" t="s">
        <v>18</v>
      </c>
      <c r="N61" s="5" t="s">
        <v>19</v>
      </c>
      <c r="O61" s="5" t="s">
        <v>20</v>
      </c>
      <c r="P61" s="4" t="s">
        <v>21</v>
      </c>
    </row>
    <row r="62" spans="1:17" x14ac:dyDescent="0.3">
      <c r="A62" s="1">
        <f t="shared" si="0"/>
        <v>61</v>
      </c>
    </row>
    <row r="63" spans="1:17" x14ac:dyDescent="0.3">
      <c r="A63" s="1">
        <f t="shared" si="0"/>
        <v>62</v>
      </c>
      <c r="B63" s="3" t="s">
        <v>23</v>
      </c>
      <c r="C63" t="s">
        <v>30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f>SUM(D63:O63)</f>
        <v>0</v>
      </c>
    </row>
    <row r="64" spans="1:17" x14ac:dyDescent="0.3">
      <c r="A64" s="1">
        <f t="shared" si="0"/>
        <v>63</v>
      </c>
      <c r="B64" s="3" t="s">
        <v>23</v>
      </c>
      <c r="C64" t="s">
        <v>31</v>
      </c>
      <c r="D64" s="6">
        <v>74518</v>
      </c>
      <c r="E64" s="6">
        <v>11100</v>
      </c>
      <c r="F64" s="6">
        <v>15554</v>
      </c>
      <c r="G64" s="6">
        <v>13667</v>
      </c>
      <c r="H64" s="6">
        <v>27364</v>
      </c>
      <c r="I64" s="6">
        <v>16946</v>
      </c>
      <c r="J64" s="6">
        <v>9014</v>
      </c>
      <c r="K64" s="6">
        <v>13499</v>
      </c>
      <c r="L64" s="6">
        <v>20535</v>
      </c>
      <c r="M64" s="6">
        <v>10119</v>
      </c>
      <c r="N64" s="6">
        <v>43447</v>
      </c>
      <c r="O64" s="6">
        <v>146462</v>
      </c>
      <c r="P64" s="9">
        <f t="shared" ref="P64:P70" si="7">SUM(D64:O64)</f>
        <v>402225</v>
      </c>
    </row>
    <row r="65" spans="1:17" x14ac:dyDescent="0.3">
      <c r="A65" s="1">
        <f t="shared" si="0"/>
        <v>64</v>
      </c>
      <c r="B65" s="3" t="s">
        <v>24</v>
      </c>
      <c r="C65" t="s">
        <v>32</v>
      </c>
      <c r="D65" s="6">
        <v>2609</v>
      </c>
      <c r="E65" s="6">
        <v>9086</v>
      </c>
      <c r="F65" s="6">
        <v>17442</v>
      </c>
      <c r="G65" s="6">
        <v>35932</v>
      </c>
      <c r="H65" s="6">
        <v>79595</v>
      </c>
      <c r="I65" s="6">
        <v>50213</v>
      </c>
      <c r="J65" s="6">
        <v>11648</v>
      </c>
      <c r="K65" s="6">
        <v>116091</v>
      </c>
      <c r="L65" s="6">
        <v>88923</v>
      </c>
      <c r="M65" s="6">
        <v>398987</v>
      </c>
      <c r="N65" s="6">
        <v>68241</v>
      </c>
      <c r="O65" s="6">
        <v>41430</v>
      </c>
      <c r="P65" s="9">
        <f t="shared" si="7"/>
        <v>920197</v>
      </c>
    </row>
    <row r="66" spans="1:17" x14ac:dyDescent="0.3">
      <c r="A66" s="1">
        <f t="shared" si="0"/>
        <v>65</v>
      </c>
      <c r="B66" s="3" t="s">
        <v>25</v>
      </c>
      <c r="C66" t="s">
        <v>33</v>
      </c>
      <c r="D66" s="6">
        <v>8646</v>
      </c>
      <c r="E66" s="6">
        <v>20355</v>
      </c>
      <c r="F66" s="6">
        <v>5297</v>
      </c>
      <c r="G66" s="6">
        <v>17609</v>
      </c>
      <c r="H66" s="6">
        <v>7431</v>
      </c>
      <c r="I66" s="6">
        <v>44903</v>
      </c>
      <c r="J66" s="6">
        <v>8355</v>
      </c>
      <c r="K66" s="6">
        <v>29860</v>
      </c>
      <c r="L66" s="6">
        <v>295638</v>
      </c>
      <c r="M66" s="6">
        <v>36057</v>
      </c>
      <c r="N66" s="6">
        <v>161588</v>
      </c>
      <c r="O66" s="6">
        <v>415836</v>
      </c>
      <c r="P66" s="9">
        <f t="shared" si="7"/>
        <v>1051575</v>
      </c>
    </row>
    <row r="67" spans="1:17" x14ac:dyDescent="0.3">
      <c r="A67" s="1">
        <f t="shared" si="0"/>
        <v>66</v>
      </c>
      <c r="B67" s="3" t="s">
        <v>26</v>
      </c>
      <c r="C67" t="s">
        <v>34</v>
      </c>
      <c r="D67" s="6">
        <v>66513</v>
      </c>
      <c r="E67" s="6">
        <v>1261341</v>
      </c>
      <c r="F67" s="6">
        <v>2358575</v>
      </c>
      <c r="G67" s="6">
        <v>311406</v>
      </c>
      <c r="H67" s="6">
        <v>191829</v>
      </c>
      <c r="I67" s="6">
        <v>103170</v>
      </c>
      <c r="J67" s="6">
        <v>91604</v>
      </c>
      <c r="K67" s="6">
        <v>238654</v>
      </c>
      <c r="L67" s="6">
        <v>97095</v>
      </c>
      <c r="M67" s="6">
        <v>123478</v>
      </c>
      <c r="N67" s="6">
        <v>83686</v>
      </c>
      <c r="O67" s="6">
        <v>129581</v>
      </c>
      <c r="P67" s="9">
        <f t="shared" si="7"/>
        <v>5056932</v>
      </c>
    </row>
    <row r="68" spans="1:17" x14ac:dyDescent="0.3">
      <c r="A68" s="1">
        <f t="shared" ref="A68:A94" si="8">A67+1</f>
        <v>67</v>
      </c>
      <c r="B68" s="3" t="s">
        <v>27</v>
      </c>
      <c r="C68" t="s">
        <v>35</v>
      </c>
      <c r="D68" s="6">
        <v>80751</v>
      </c>
      <c r="E68" s="6">
        <v>428227</v>
      </c>
      <c r="F68" s="6">
        <v>299159</v>
      </c>
      <c r="G68" s="6">
        <v>1840727</v>
      </c>
      <c r="H68" s="6">
        <v>931724</v>
      </c>
      <c r="I68" s="6">
        <v>326483</v>
      </c>
      <c r="J68" s="6">
        <v>84115</v>
      </c>
      <c r="K68" s="6">
        <v>223624</v>
      </c>
      <c r="L68" s="6">
        <v>91671</v>
      </c>
      <c r="M68" s="6">
        <v>99056</v>
      </c>
      <c r="N68" s="6">
        <v>48695</v>
      </c>
      <c r="O68" s="6">
        <v>196367</v>
      </c>
      <c r="P68" s="9">
        <f t="shared" si="7"/>
        <v>4650599</v>
      </c>
    </row>
    <row r="69" spans="1:17" x14ac:dyDescent="0.3">
      <c r="A69" s="1">
        <f t="shared" si="8"/>
        <v>68</v>
      </c>
      <c r="B69" s="3" t="s">
        <v>28</v>
      </c>
      <c r="C69" t="s">
        <v>36</v>
      </c>
      <c r="D69" s="6">
        <v>226241</v>
      </c>
      <c r="E69" s="6">
        <v>122576</v>
      </c>
      <c r="F69" s="6">
        <v>77709</v>
      </c>
      <c r="G69" s="6">
        <v>70013</v>
      </c>
      <c r="H69" s="6">
        <v>274373</v>
      </c>
      <c r="I69" s="6">
        <v>65224</v>
      </c>
      <c r="J69" s="6">
        <v>364082</v>
      </c>
      <c r="K69" s="6">
        <v>122149</v>
      </c>
      <c r="L69" s="6">
        <v>189786</v>
      </c>
      <c r="M69" s="6">
        <v>683530</v>
      </c>
      <c r="N69" s="6">
        <v>112524</v>
      </c>
      <c r="O69" s="6">
        <v>118365</v>
      </c>
      <c r="P69" s="9">
        <f t="shared" si="7"/>
        <v>2426572</v>
      </c>
    </row>
    <row r="70" spans="1:17" x14ac:dyDescent="0.3">
      <c r="A70" s="1">
        <f t="shared" si="8"/>
        <v>69</v>
      </c>
      <c r="B70" s="3" t="s">
        <v>29</v>
      </c>
      <c r="C70" t="s">
        <v>37</v>
      </c>
      <c r="D70" s="7">
        <v>389755</v>
      </c>
      <c r="E70" s="7">
        <v>140429</v>
      </c>
      <c r="F70" s="7">
        <v>400659</v>
      </c>
      <c r="G70" s="7">
        <v>69977</v>
      </c>
      <c r="H70" s="7">
        <v>184358</v>
      </c>
      <c r="I70" s="7">
        <v>304370</v>
      </c>
      <c r="J70" s="7">
        <v>739258</v>
      </c>
      <c r="K70" s="7">
        <v>204774</v>
      </c>
      <c r="L70" s="7">
        <v>220734</v>
      </c>
      <c r="M70" s="7">
        <v>85350</v>
      </c>
      <c r="N70" s="7">
        <v>698458</v>
      </c>
      <c r="O70" s="7">
        <v>138189</v>
      </c>
      <c r="P70" s="7">
        <f t="shared" si="7"/>
        <v>3576311</v>
      </c>
    </row>
    <row r="71" spans="1:17" x14ac:dyDescent="0.3">
      <c r="A71" s="1">
        <f t="shared" si="8"/>
        <v>70</v>
      </c>
      <c r="B71" s="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7" ht="14.5" thickBot="1" x14ac:dyDescent="0.35">
      <c r="A72" s="1">
        <f t="shared" si="8"/>
        <v>71</v>
      </c>
      <c r="C72" t="s">
        <v>41</v>
      </c>
      <c r="D72" s="8">
        <f>SUM(D63:D70)</f>
        <v>849033</v>
      </c>
      <c r="E72" s="8">
        <f t="shared" ref="E72:P72" si="9">SUM(E63:E70)</f>
        <v>1993114</v>
      </c>
      <c r="F72" s="8">
        <f t="shared" si="9"/>
        <v>3174395</v>
      </c>
      <c r="G72" s="8">
        <f t="shared" si="9"/>
        <v>2359331</v>
      </c>
      <c r="H72" s="8">
        <f t="shared" si="9"/>
        <v>1696674</v>
      </c>
      <c r="I72" s="8">
        <f t="shared" si="9"/>
        <v>911309</v>
      </c>
      <c r="J72" s="8">
        <f t="shared" si="9"/>
        <v>1308076</v>
      </c>
      <c r="K72" s="8">
        <f t="shared" si="9"/>
        <v>948651</v>
      </c>
      <c r="L72" s="8">
        <f t="shared" si="9"/>
        <v>1004382</v>
      </c>
      <c r="M72" s="8">
        <f t="shared" si="9"/>
        <v>1436577</v>
      </c>
      <c r="N72" s="8">
        <f t="shared" si="9"/>
        <v>1216639</v>
      </c>
      <c r="O72" s="8">
        <f t="shared" si="9"/>
        <v>1186230</v>
      </c>
      <c r="P72" s="8">
        <f t="shared" si="9"/>
        <v>18084411</v>
      </c>
      <c r="Q72" s="6"/>
    </row>
    <row r="73" spans="1:17" ht="14.5" thickTop="1" x14ac:dyDescent="0.3">
      <c r="A73" s="1">
        <f t="shared" si="8"/>
        <v>72</v>
      </c>
    </row>
    <row r="74" spans="1:17" x14ac:dyDescent="0.3">
      <c r="A74" s="1">
        <f t="shared" si="8"/>
        <v>73</v>
      </c>
    </row>
    <row r="75" spans="1:17" x14ac:dyDescent="0.3">
      <c r="A75" s="1">
        <f t="shared" si="8"/>
        <v>74</v>
      </c>
      <c r="B75" s="2" t="s">
        <v>42</v>
      </c>
    </row>
    <row r="76" spans="1:17" x14ac:dyDescent="0.3">
      <c r="A76" s="1">
        <f t="shared" si="8"/>
        <v>75</v>
      </c>
    </row>
    <row r="77" spans="1:17" x14ac:dyDescent="0.3">
      <c r="A77" s="1">
        <f t="shared" si="8"/>
        <v>76</v>
      </c>
      <c r="B77" s="3" t="s">
        <v>6</v>
      </c>
      <c r="D77" s="15" t="s">
        <v>22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1:17" ht="14.5" thickBot="1" x14ac:dyDescent="0.35">
      <c r="A78" s="1">
        <f t="shared" si="8"/>
        <v>77</v>
      </c>
      <c r="B78" s="4" t="s">
        <v>7</v>
      </c>
      <c r="C78" s="4" t="s">
        <v>8</v>
      </c>
      <c r="D78" s="5" t="s">
        <v>9</v>
      </c>
      <c r="E78" s="5" t="s">
        <v>10</v>
      </c>
      <c r="F78" s="5" t="s">
        <v>11</v>
      </c>
      <c r="G78" s="5" t="s">
        <v>12</v>
      </c>
      <c r="H78" s="5" t="s">
        <v>13</v>
      </c>
      <c r="I78" s="5" t="s">
        <v>14</v>
      </c>
      <c r="J78" s="5" t="s">
        <v>15</v>
      </c>
      <c r="K78" s="5" t="s">
        <v>16</v>
      </c>
      <c r="L78" s="5" t="s">
        <v>17</v>
      </c>
      <c r="M78" s="5" t="s">
        <v>18</v>
      </c>
      <c r="N78" s="5" t="s">
        <v>19</v>
      </c>
      <c r="O78" s="5" t="s">
        <v>20</v>
      </c>
      <c r="P78" s="4" t="s">
        <v>21</v>
      </c>
    </row>
    <row r="79" spans="1:17" x14ac:dyDescent="0.3">
      <c r="A79" s="1">
        <f t="shared" si="8"/>
        <v>78</v>
      </c>
    </row>
    <row r="80" spans="1:17" x14ac:dyDescent="0.3">
      <c r="A80" s="1">
        <f t="shared" si="8"/>
        <v>79</v>
      </c>
      <c r="B80" s="3" t="s">
        <v>23</v>
      </c>
      <c r="C80" t="s">
        <v>30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f>SUM(D80:O80)</f>
        <v>0</v>
      </c>
    </row>
    <row r="81" spans="1:17" x14ac:dyDescent="0.3">
      <c r="A81" s="1">
        <f t="shared" si="8"/>
        <v>80</v>
      </c>
      <c r="B81" s="3" t="s">
        <v>23</v>
      </c>
      <c r="C81" t="s">
        <v>31</v>
      </c>
      <c r="D81" s="6">
        <v>4951</v>
      </c>
      <c r="E81" s="6">
        <v>8657</v>
      </c>
      <c r="F81" s="6">
        <v>17740</v>
      </c>
      <c r="G81" s="6">
        <v>26487</v>
      </c>
      <c r="H81" s="6">
        <v>26947</v>
      </c>
      <c r="I81" s="6">
        <v>33303</v>
      </c>
      <c r="J81" s="6">
        <v>72845</v>
      </c>
      <c r="K81" s="6">
        <v>12064</v>
      </c>
      <c r="L81" s="6">
        <v>15037</v>
      </c>
      <c r="M81" s="6">
        <v>76795</v>
      </c>
      <c r="N81" s="6">
        <v>31181</v>
      </c>
      <c r="O81" s="6">
        <v>62134</v>
      </c>
      <c r="P81" s="9">
        <f t="shared" ref="P81:P87" si="10">SUM(D81:O81)</f>
        <v>388141</v>
      </c>
    </row>
    <row r="82" spans="1:17" x14ac:dyDescent="0.3">
      <c r="A82" s="1">
        <f t="shared" si="8"/>
        <v>81</v>
      </c>
      <c r="B82" s="3" t="s">
        <v>24</v>
      </c>
      <c r="C82" t="s">
        <v>32</v>
      </c>
      <c r="D82" s="6">
        <v>90764</v>
      </c>
      <c r="E82" s="6">
        <v>37907</v>
      </c>
      <c r="F82" s="6">
        <v>365070</v>
      </c>
      <c r="G82" s="6">
        <v>203892</v>
      </c>
      <c r="H82" s="6">
        <v>107755</v>
      </c>
      <c r="I82" s="6">
        <v>-1970</v>
      </c>
      <c r="J82" s="6">
        <v>34962</v>
      </c>
      <c r="K82" s="6">
        <v>55866</v>
      </c>
      <c r="L82" s="6">
        <v>45076</v>
      </c>
      <c r="M82" s="6">
        <v>18501</v>
      </c>
      <c r="N82" s="6">
        <v>9553</v>
      </c>
      <c r="O82" s="6">
        <v>27289</v>
      </c>
      <c r="P82" s="9">
        <f t="shared" si="10"/>
        <v>994665</v>
      </c>
    </row>
    <row r="83" spans="1:17" x14ac:dyDescent="0.3">
      <c r="A83" s="1">
        <f t="shared" si="8"/>
        <v>82</v>
      </c>
      <c r="B83" s="3" t="s">
        <v>25</v>
      </c>
      <c r="C83" t="s">
        <v>33</v>
      </c>
      <c r="D83" s="6">
        <v>44612</v>
      </c>
      <c r="E83" s="6">
        <v>24619</v>
      </c>
      <c r="F83" s="6">
        <v>14448</v>
      </c>
      <c r="G83" s="6">
        <v>5562</v>
      </c>
      <c r="H83" s="6">
        <v>41452</v>
      </c>
      <c r="I83" s="6">
        <v>20611</v>
      </c>
      <c r="J83" s="6">
        <v>37614</v>
      </c>
      <c r="K83" s="6">
        <v>105148</v>
      </c>
      <c r="L83" s="6">
        <v>131992</v>
      </c>
      <c r="M83" s="6">
        <v>361708</v>
      </c>
      <c r="N83" s="6">
        <v>370030</v>
      </c>
      <c r="O83" s="6">
        <v>80059</v>
      </c>
      <c r="P83" s="9">
        <f t="shared" si="10"/>
        <v>1237855</v>
      </c>
    </row>
    <row r="84" spans="1:17" x14ac:dyDescent="0.3">
      <c r="A84" s="1">
        <f t="shared" si="8"/>
        <v>83</v>
      </c>
      <c r="B84" s="3" t="s">
        <v>26</v>
      </c>
      <c r="C84" t="s">
        <v>34</v>
      </c>
      <c r="D84" s="6">
        <v>167543</v>
      </c>
      <c r="E84" s="6">
        <v>56218</v>
      </c>
      <c r="F84" s="6">
        <v>1159460</v>
      </c>
      <c r="G84" s="6">
        <v>1547355</v>
      </c>
      <c r="H84" s="6">
        <v>247225</v>
      </c>
      <c r="I84" s="6">
        <v>84054</v>
      </c>
      <c r="J84" s="6">
        <v>38501</v>
      </c>
      <c r="K84" s="6">
        <v>69710</v>
      </c>
      <c r="L84" s="6">
        <v>109725</v>
      </c>
      <c r="M84" s="6">
        <v>186681</v>
      </c>
      <c r="N84" s="6">
        <v>134497</v>
      </c>
      <c r="O84" s="6">
        <v>154265</v>
      </c>
      <c r="P84" s="9">
        <f t="shared" si="10"/>
        <v>3955234</v>
      </c>
    </row>
    <row r="85" spans="1:17" x14ac:dyDescent="0.3">
      <c r="A85" s="1">
        <f t="shared" si="8"/>
        <v>84</v>
      </c>
      <c r="B85" s="3" t="s">
        <v>27</v>
      </c>
      <c r="C85" t="s">
        <v>35</v>
      </c>
      <c r="D85" s="6">
        <v>298123</v>
      </c>
      <c r="E85" s="6">
        <v>101197</v>
      </c>
      <c r="F85" s="6">
        <v>77162</v>
      </c>
      <c r="G85" s="6">
        <v>27886</v>
      </c>
      <c r="H85" s="6">
        <v>199069</v>
      </c>
      <c r="I85" s="6">
        <v>95742</v>
      </c>
      <c r="J85" s="6">
        <v>76010</v>
      </c>
      <c r="K85" s="6">
        <v>491512</v>
      </c>
      <c r="L85" s="6">
        <v>329195</v>
      </c>
      <c r="M85" s="6">
        <v>2581177</v>
      </c>
      <c r="N85" s="6">
        <v>424832</v>
      </c>
      <c r="O85" s="6">
        <v>192553</v>
      </c>
      <c r="P85" s="9">
        <f t="shared" si="10"/>
        <v>4894458</v>
      </c>
    </row>
    <row r="86" spans="1:17" x14ac:dyDescent="0.3">
      <c r="A86" s="1">
        <f t="shared" si="8"/>
        <v>85</v>
      </c>
      <c r="B86" s="3" t="s">
        <v>28</v>
      </c>
      <c r="C86" t="s">
        <v>36</v>
      </c>
      <c r="D86" s="6">
        <v>162912</v>
      </c>
      <c r="E86" s="6">
        <v>39192</v>
      </c>
      <c r="F86" s="6">
        <v>341022</v>
      </c>
      <c r="G86" s="6">
        <v>573939</v>
      </c>
      <c r="H86" s="6">
        <v>102819</v>
      </c>
      <c r="I86" s="6">
        <v>129497</v>
      </c>
      <c r="J86" s="6">
        <v>199683</v>
      </c>
      <c r="K86" s="6">
        <v>113247</v>
      </c>
      <c r="L86" s="6">
        <v>113369</v>
      </c>
      <c r="M86" s="6">
        <v>152514</v>
      </c>
      <c r="N86" s="6">
        <v>78199</v>
      </c>
      <c r="O86" s="6">
        <v>140284</v>
      </c>
      <c r="P86" s="9">
        <f t="shared" si="10"/>
        <v>2146677</v>
      </c>
    </row>
    <row r="87" spans="1:17" x14ac:dyDescent="0.3">
      <c r="A87" s="1">
        <f t="shared" si="8"/>
        <v>86</v>
      </c>
      <c r="B87" s="3" t="s">
        <v>29</v>
      </c>
      <c r="C87" t="s">
        <v>37</v>
      </c>
      <c r="D87" s="7">
        <v>340906</v>
      </c>
      <c r="E87" s="7">
        <v>13026</v>
      </c>
      <c r="F87" s="7">
        <v>174486</v>
      </c>
      <c r="G87" s="7">
        <v>142152</v>
      </c>
      <c r="H87" s="7">
        <v>174230</v>
      </c>
      <c r="I87" s="7">
        <v>279134</v>
      </c>
      <c r="J87" s="7">
        <v>202707</v>
      </c>
      <c r="K87" s="7">
        <v>405629</v>
      </c>
      <c r="L87" s="7">
        <v>269423</v>
      </c>
      <c r="M87" s="7">
        <v>415149</v>
      </c>
      <c r="N87" s="7">
        <v>379152</v>
      </c>
      <c r="O87" s="7">
        <v>808348</v>
      </c>
      <c r="P87" s="7">
        <f t="shared" si="10"/>
        <v>3604342</v>
      </c>
    </row>
    <row r="88" spans="1:17" x14ac:dyDescent="0.3">
      <c r="A88" s="1">
        <f t="shared" si="8"/>
        <v>87</v>
      </c>
      <c r="B88" s="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7" ht="14.5" thickBot="1" x14ac:dyDescent="0.35">
      <c r="A89" s="1">
        <f t="shared" si="8"/>
        <v>88</v>
      </c>
      <c r="C89" t="s">
        <v>43</v>
      </c>
      <c r="D89" s="8">
        <f>SUM(D80:D87)</f>
        <v>1109811</v>
      </c>
      <c r="E89" s="8">
        <f t="shared" ref="E89:P89" si="11">SUM(E80:E87)</f>
        <v>280816</v>
      </c>
      <c r="F89" s="8">
        <f t="shared" si="11"/>
        <v>2149388</v>
      </c>
      <c r="G89" s="8">
        <f t="shared" si="11"/>
        <v>2527273</v>
      </c>
      <c r="H89" s="8">
        <f t="shared" si="11"/>
        <v>899497</v>
      </c>
      <c r="I89" s="8">
        <f t="shared" si="11"/>
        <v>640371</v>
      </c>
      <c r="J89" s="8">
        <f t="shared" si="11"/>
        <v>662322</v>
      </c>
      <c r="K89" s="8">
        <f t="shared" si="11"/>
        <v>1253176</v>
      </c>
      <c r="L89" s="8">
        <f t="shared" si="11"/>
        <v>1013817</v>
      </c>
      <c r="M89" s="8">
        <f t="shared" si="11"/>
        <v>3792525</v>
      </c>
      <c r="N89" s="8">
        <f t="shared" si="11"/>
        <v>1427444</v>
      </c>
      <c r="O89" s="8">
        <f t="shared" si="11"/>
        <v>1464932</v>
      </c>
      <c r="P89" s="8">
        <f t="shared" si="11"/>
        <v>17221372</v>
      </c>
      <c r="Q89" s="6"/>
    </row>
    <row r="90" spans="1:17" ht="14.5" thickTop="1" x14ac:dyDescent="0.3">
      <c r="A90" s="1">
        <f t="shared" si="8"/>
        <v>89</v>
      </c>
    </row>
    <row r="91" spans="1:17" x14ac:dyDescent="0.3">
      <c r="A91" s="1">
        <f t="shared" si="8"/>
        <v>90</v>
      </c>
    </row>
    <row r="92" spans="1:17" x14ac:dyDescent="0.3">
      <c r="A92" s="1">
        <f t="shared" si="8"/>
        <v>91</v>
      </c>
      <c r="B92" s="10" t="s">
        <v>69</v>
      </c>
      <c r="C92" t="s">
        <v>70</v>
      </c>
    </row>
    <row r="93" spans="1:17" x14ac:dyDescent="0.3">
      <c r="A93" s="1">
        <f t="shared" si="8"/>
        <v>92</v>
      </c>
      <c r="C93" t="s">
        <v>71</v>
      </c>
    </row>
    <row r="94" spans="1:17" x14ac:dyDescent="0.3">
      <c r="A94" s="1">
        <f t="shared" si="8"/>
        <v>93</v>
      </c>
    </row>
  </sheetData>
  <mergeCells count="5">
    <mergeCell ref="D9:O9"/>
    <mergeCell ref="D26:O26"/>
    <mergeCell ref="D43:O43"/>
    <mergeCell ref="D60:O60"/>
    <mergeCell ref="D77:O7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</vt:lpstr>
      <vt:lpstr>ES 512000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Allyson Honaker</cp:lastModifiedBy>
  <dcterms:created xsi:type="dcterms:W3CDTF">2022-10-07T17:20:59Z</dcterms:created>
  <dcterms:modified xsi:type="dcterms:W3CDTF">2022-12-19T18:19:59Z</dcterms:modified>
</cp:coreProperties>
</file>