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nternal\01_Regulatory Services\02_Cases\2022 Cases\2022-00424 Cyber EDR\06_All Filed Discovery\04_Attorney General\2nd Set DR\3 and 4\"/>
    </mc:Choice>
  </mc:AlternateContent>
  <xr:revisionPtr revIDLastSave="0" documentId="13_ncr:1_{F38C95CB-3F9F-4687-957B-A2E2A85BBF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  <c r="D8" i="1"/>
  <c r="C8" i="1"/>
  <c r="C13" i="1"/>
  <c r="C6" i="1" l="1"/>
  <c r="C5" i="1" l="1"/>
  <c r="C4" i="1" l="1"/>
  <c r="C7" i="1" s="1"/>
  <c r="C22" i="1" l="1"/>
  <c r="J22" i="1" l="1"/>
  <c r="K22" i="1"/>
  <c r="L22" i="1"/>
  <c r="E22" i="1" l="1"/>
  <c r="F22" i="1"/>
  <c r="G22" i="1"/>
  <c r="H22" i="1"/>
  <c r="I22" i="1"/>
  <c r="D22" i="1" l="1"/>
  <c r="D12" i="1"/>
  <c r="D13" i="1" s="1"/>
  <c r="L13" i="1" l="1"/>
  <c r="K13" i="1"/>
  <c r="J13" i="1"/>
  <c r="I13" i="1"/>
  <c r="H13" i="1"/>
  <c r="G13" i="1"/>
  <c r="F13" i="1"/>
  <c r="E13" i="1"/>
  <c r="L11" i="1"/>
  <c r="K11" i="1"/>
  <c r="J11" i="1"/>
  <c r="I11" i="1"/>
  <c r="H11" i="1"/>
  <c r="G11" i="1"/>
  <c r="F11" i="1"/>
  <c r="E11" i="1" l="1"/>
  <c r="J6" i="1" l="1"/>
  <c r="J5" i="1"/>
  <c r="L6" i="1"/>
  <c r="L5" i="1"/>
  <c r="K6" i="1"/>
  <c r="K5" i="1"/>
  <c r="L4" i="1"/>
  <c r="K4" i="1"/>
  <c r="J4" i="1"/>
  <c r="I6" i="1" l="1"/>
  <c r="I5" i="1"/>
  <c r="I4" i="1"/>
  <c r="H6" i="1"/>
  <c r="H4" i="1"/>
  <c r="H5" i="1"/>
  <c r="G6" i="1"/>
  <c r="G5" i="1"/>
  <c r="G4" i="1"/>
  <c r="F6" i="1"/>
  <c r="F4" i="1"/>
  <c r="F5" i="1"/>
  <c r="E6" i="1"/>
  <c r="E5" i="1"/>
  <c r="L7" i="1" l="1"/>
  <c r="K7" i="1"/>
  <c r="J7" i="1"/>
  <c r="I7" i="1"/>
  <c r="H7" i="1"/>
  <c r="G7" i="1"/>
  <c r="F7" i="1"/>
  <c r="E7" i="1"/>
  <c r="E4" i="1"/>
  <c r="D6" i="1" l="1"/>
  <c r="D4" i="1"/>
  <c r="D5" i="1"/>
  <c r="D7" i="1" l="1"/>
</calcChain>
</file>

<file path=xl/sharedStrings.xml><?xml version="1.0" encoding="utf-8"?>
<sst xmlns="http://schemas.openxmlformats.org/spreadsheetml/2006/main" count="26" uniqueCount="26">
  <si>
    <t>NITS Expense</t>
  </si>
  <si>
    <t>OpCo PTRR</t>
  </si>
  <si>
    <t>Transco PTRR</t>
  </si>
  <si>
    <t>Schedule 12 Expense (RTEP)</t>
  </si>
  <si>
    <t>Total Zonal PTRR</t>
  </si>
  <si>
    <t>2022 PTRR</t>
  </si>
  <si>
    <t>2021 PTRR</t>
  </si>
  <si>
    <t>2020 PTRR</t>
  </si>
  <si>
    <t>2019 PTRR</t>
  </si>
  <si>
    <t>2018 PTRR</t>
  </si>
  <si>
    <t>2017 PTRR</t>
  </si>
  <si>
    <t>2016 PTRR</t>
  </si>
  <si>
    <t>2015 PTRR</t>
  </si>
  <si>
    <t>2014 PTRR</t>
  </si>
  <si>
    <t>AEP (Including CRES)</t>
  </si>
  <si>
    <t>Non-Affiliate</t>
  </si>
  <si>
    <t>AP - 12CP</t>
  </si>
  <si>
    <t>OP - 12CP</t>
  </si>
  <si>
    <t>IM - 12CP</t>
  </si>
  <si>
    <t>KP - 12CP</t>
  </si>
  <si>
    <t>WPC - 12CP</t>
  </si>
  <si>
    <t>KGP - 12CP</t>
  </si>
  <si>
    <t>Total AEP Zone</t>
  </si>
  <si>
    <t>2023 PTRR</t>
  </si>
  <si>
    <t>Operating Company Sum</t>
  </si>
  <si>
    <t>% Change to Prior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</si>
</sst>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/>
    <xf numFmtId="0" fontId="3" fillId="0" borderId="0" xfId="0" applyFont="1" applyAlignment="1">
      <alignment horizontal="center"/>
    </xf>
    <xf numFmtId="164" fontId="2" fillId="0" borderId="0" xfId="1" applyNumberFormat="1" applyFont="1" applyFill="1"/>
    <xf numFmtId="0" fontId="2" fillId="0" borderId="0" xfId="0" applyFont="1" applyFill="1"/>
    <xf numFmtId="9" fontId="2" fillId="0" borderId="0" xfId="2" applyNumberFormat="1" applyFont="1" applyFill="1"/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Font="1" applyFill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3" borderId="0" xfId="0" applyFont="1" applyFill="1" applyAlignment="1">
      <alignment horizontal="center"/>
    </xf>
    <xf numFmtId="166" fontId="2" fillId="0" borderId="0" xfId="2" applyNumberFormat="1" applyFont="1" applyFill="1"/>
    <xf numFmtId="166" fontId="2" fillId="4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195155\Downloads\03_PTRR%20FR%20Summary%202023v2%20(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73689\Downloads\1_ATRR%20FR%20Summary%202013%20AEP%20East%20Operating%20Compani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195155\Downloads\03_PJM%20PTRR%20AEP%20Transmission%20Companies%202023v2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ulated%20Tariffs\PJM%20Transmission%20FR%20Annual%20Update\Transco%20East%20Formula%20Rates\PJM%202022%20Transco%20Forecasted%20(PTRR)\Sent%20to%20PJM\PJM%20PTRR%20AEP%20Transmission%20Companies%202022%20v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ulated%20Tariffs\PJM%20Transmission%20FR%20Annual%20Update\Transco%20East%20Formula%20Rates\PJM%202021%20Transco%20Forecasted%20(PTRR)\PJM%20Filing%20-%20No%20Links\PJM%20PTRR%20AEP%20Transmission%20Companies%202021-v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1_AEP%20East%20Transco%20-%202020%20PTRR%20xls%20Files.zip\3%20PJM%20PTRR%20AEP%20Transmission%20Companies%2020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ulated%20Tariffs\PJM%20Transmission%20FR%20Annual%20Update\Transco%20East%20Formula%20Rates\PJM%202019%20Transco%20Forecasted%20(PTRR)\PJM%20Filing\PJM%20ATRR%20AEP%20Transmission%20Companies%202019RevNSP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ulated%20Tariffs\PJM%20Transmission%20FR%20Annual%20Update\Transco%20East%20Formula%20Rates\PJM%202018%20Transco%20Forecasted%20(PTRR)\Templates\PJM%20ATRR%20AEP%20Transmission%20Companies%202018_LINK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ulated%20Tariffs\PJM%20Transmission%20FR%20Annual%20Update\Transco%20East%20Formula%20Rates\PJM%202017%20Transco%20Forecasted%20(PTRR)\Revised%20Forecast\PJM%20ATRR%20AEP%20Transmission%20Companies%202017_LINK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73689\Downloads\3_PJM%20ATRR%20AEP%20Transmission%20Companies%20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73689\Downloads\3_PJM%20ATRR%20AEP%20Transmission%20Companies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ulated%20Tariffs\PJM%20Transmission%20FR%20Annual%20Update\OPCo%20East%20FR\PJM%202022%20Forecasted%20(PTRR)\Sent%20to%20PJM\PTRR%20FR%20Summary%202022%20v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73689\Downloads\3_PJM%20ATRR%20AEP%20Transmission%20Companies%202013%20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195155\Downloads\03_PTRR%20FR%20Summary%202023v2%20(3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73689\Downloads\3_PJM%20ATRR%20AEP%20Transmission%20Companies%202015%20(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73689\Downloads\1_ATRR%20FR%20Summary%202015%20AEP%20East%20Operating%20Companies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ulated%20Tariffs\PJM%20Transmission%20FR%20Annual%20Update\OPCo%20East%20FR\PJM%202021%20Forecasted%20(PTRR)\PJM%20Filing%20-%20No%20Links\PTRR%20FR%20Summary%202021-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1_AEP%20East%20OpCos%20-%202020%20PTRR%20excel%20Files.zip\4%20PTRR%20FR%20Summary%20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ulated%20Tariffs\PJM%20Transmission%20FR%20Annual%20Update\OPCo%20East%20FR\PJM%202019%20Forecasted%20(PTRR)\PJM%20Filing\ATRR%20FR%20Summary%202019%20Settled%2012-04-2017RevNSP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ulated%20Tariffs\PJM%20Transmission%20FR%20Annual%20Update\OPCo%20East%20FR\PJM%202018%20Forecasted%20(PTRR)\2018%20PTRR%20Templates\Templates\AEP%20Files\2_ATRR%20FR%20Summary%202018%20AEP%20East%20Operating%20CompaniesR%20LINK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ulated%20Tariffs\PJM%20Transmission%20FR%20Annual%20Update\OPCo%20East%20FR\PJM%202017%20Forecasted%20(PTRR)\Revised%20Forecast\ATRR%20FR%20Summary%202017%20AEP%20East%20Operating%20Companies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egulated%20Tariffs\PJM%20Transmission%20FR%20Annual%20Update\OPCo%20East%20FR\PJM%202015%20Actual%202016%20Forecasted%20FR%20Update\Templates\Presentation\True-Up%20TCOS%20Comparison%202015%20to%20Projected%20TCOS%20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73689\Downloads\1_ATRR%20FR%20Summary%202014%20AEP%20East%20Operating%20Compan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l Rates"/>
      <sheetName val="Sch 1 Rates"/>
    </sheetNames>
    <sheetDataSet>
      <sheetData sheetId="0">
        <row r="30">
          <cell r="I30">
            <v>1181877696.7481256</v>
          </cell>
        </row>
        <row r="36">
          <cell r="I36">
            <v>8235349.9268212207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l Rates"/>
      <sheetName val="Sch 1 Rates"/>
    </sheetNames>
    <sheetDataSet>
      <sheetData sheetId="0">
        <row r="22">
          <cell r="I22">
            <v>19416612.525972728</v>
          </cell>
        </row>
        <row r="30">
          <cell r="I30">
            <v>678927238.13168788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o PJM Zonal Rates"/>
      <sheetName val="TransCo PJM Sch 1 Rates"/>
    </sheetNames>
    <sheetDataSet>
      <sheetData sheetId="0">
        <row r="24">
          <cell r="I24">
            <v>149749938.16244143</v>
          </cell>
        </row>
        <row r="30">
          <cell r="I30">
            <v>1475714114.7774179</v>
          </cell>
        </row>
        <row r="34">
          <cell r="I34">
            <v>4570999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o PJM Zonal Rates"/>
      <sheetName val="TransCo PJM Sch 1 Rates"/>
    </sheetNames>
    <sheetDataSet>
      <sheetData sheetId="0">
        <row r="22">
          <cell r="I22">
            <v>149646972.72480813</v>
          </cell>
        </row>
        <row r="30">
          <cell r="I30">
            <v>1320670358.0500479</v>
          </cell>
        </row>
        <row r="34">
          <cell r="I34">
            <v>4055395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o PJM Zonal Rates"/>
      <sheetName val="TransCo PJM Sch 1 Rates"/>
    </sheetNames>
    <sheetDataSet>
      <sheetData sheetId="0">
        <row r="22">
          <cell r="I22">
            <v>147920559.10656935</v>
          </cell>
        </row>
        <row r="30">
          <cell r="I30">
            <v>1128993117.2080712</v>
          </cell>
        </row>
        <row r="34">
          <cell r="I34">
            <v>3343127.63</v>
          </cell>
        </row>
      </sheetData>
      <sheetData sheetId="1">
        <row r="22">
          <cell r="I22">
            <v>56000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o PJM Zonal Rates"/>
      <sheetName val="TransCo PJM Sch 1 Rates"/>
    </sheetNames>
    <sheetDataSet>
      <sheetData sheetId="0" refreshError="1">
        <row r="22">
          <cell r="I22">
            <v>136937160.75836387</v>
          </cell>
        </row>
        <row r="30">
          <cell r="I30">
            <v>917083041.9010464</v>
          </cell>
        </row>
        <row r="34">
          <cell r="I34">
            <v>1911695.48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o PJM Zonal Rates"/>
      <sheetName val="TransCo PJM Sch 1 Rates"/>
    </sheetNames>
    <sheetDataSet>
      <sheetData sheetId="0">
        <row r="22">
          <cell r="I22">
            <v>138151604.4958553</v>
          </cell>
        </row>
        <row r="30">
          <cell r="I30">
            <v>724244181.41507232</v>
          </cell>
        </row>
        <row r="34">
          <cell r="I34">
            <v>421122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o PJM Zonal Rates"/>
      <sheetName val="TransCo PJM Sch 1 Rates"/>
    </sheetNames>
    <sheetDataSet>
      <sheetData sheetId="0">
        <row r="22">
          <cell r="I22">
            <v>149965479.03987142</v>
          </cell>
        </row>
        <row r="30">
          <cell r="I30">
            <v>594166884.77062345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o PJM Zonal Rates"/>
      <sheetName val="TransCo PJM Sch 1 Rates"/>
    </sheetNames>
    <sheetDataSet>
      <sheetData sheetId="0">
        <row r="22">
          <cell r="I22">
            <v>142452722.17495105</v>
          </cell>
        </row>
        <row r="30">
          <cell r="I30">
            <v>440613007.76490009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o PJM Zonal Rates"/>
      <sheetName val="TransCo PJM Sch 1 Rates"/>
    </sheetNames>
    <sheetDataSet>
      <sheetData sheetId="0">
        <row r="26">
          <cell r="I26">
            <v>314241791.63719428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o PJM Zonal Rates"/>
      <sheetName val="TransCo PJM Sch 1 Rates"/>
    </sheetNames>
    <sheetDataSet>
      <sheetData sheetId="0">
        <row r="22">
          <cell r="I22">
            <v>71143502.543961123</v>
          </cell>
        </row>
        <row r="30">
          <cell r="I30">
            <v>201800617.75976008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l Rates"/>
      <sheetName val="Sch 1 Rates"/>
    </sheetNames>
    <sheetDataSet>
      <sheetData sheetId="0">
        <row r="22">
          <cell r="I22">
            <v>41500451.910747655</v>
          </cell>
        </row>
        <row r="26">
          <cell r="I26">
            <v>1056932141.3335454</v>
          </cell>
        </row>
        <row r="36">
          <cell r="I36">
            <v>6097445</v>
          </cell>
        </row>
        <row r="38">
          <cell r="I38">
            <v>-3022450.0706063434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o PJM Zonal Rates"/>
      <sheetName val="TransCo PJM Sch 1 Rates"/>
    </sheetNames>
    <sheetDataSet>
      <sheetData sheetId="0">
        <row r="22">
          <cell r="I22">
            <v>21939930.11088571</v>
          </cell>
        </row>
        <row r="30">
          <cell r="I30">
            <v>137934308.84230426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l Rates"/>
      <sheetName val="Sch 1 Rates"/>
    </sheetNames>
    <sheetDataSet>
      <sheetData sheetId="0">
        <row r="24">
          <cell r="I24">
            <v>44174534.785602726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o PJM Zonal Rates"/>
      <sheetName val="TransCo PJM Sch 1 Rates"/>
    </sheetNames>
    <sheetDataSet>
      <sheetData sheetId="0">
        <row r="24">
          <cell r="I24">
            <v>105632041.90618029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l Rates"/>
      <sheetName val="Sch 1 Rates"/>
    </sheetNames>
    <sheetDataSet>
      <sheetData sheetId="0">
        <row r="22">
          <cell r="I22">
            <v>51539052.317303106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l Rates"/>
      <sheetName val="Sch 1 Rates"/>
    </sheetNames>
    <sheetDataSet>
      <sheetData sheetId="0">
        <row r="24">
          <cell r="I24">
            <v>41974626.129033647</v>
          </cell>
        </row>
        <row r="26">
          <cell r="I26">
            <v>958022419.73066378</v>
          </cell>
        </row>
        <row r="36">
          <cell r="I36">
            <v>6097445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l Rates"/>
      <sheetName val="Sch 1 Rates"/>
    </sheetNames>
    <sheetDataSet>
      <sheetData sheetId="0" refreshError="1">
        <row r="22">
          <cell r="I22">
            <v>38218652.500433594</v>
          </cell>
        </row>
        <row r="30">
          <cell r="I30">
            <v>851694318.07788324</v>
          </cell>
        </row>
        <row r="36">
          <cell r="I36">
            <v>4740372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l Rates"/>
      <sheetName val="Sch 1 Rates"/>
    </sheetNames>
    <sheetDataSet>
      <sheetData sheetId="0">
        <row r="22">
          <cell r="I22">
            <v>41569198.347469687</v>
          </cell>
        </row>
        <row r="30">
          <cell r="I30">
            <v>805286617.60745311</v>
          </cell>
        </row>
        <row r="36">
          <cell r="I36">
            <v>4028356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l Rates"/>
      <sheetName val="Sch 1 Rates"/>
    </sheetNames>
    <sheetDataSet>
      <sheetData sheetId="0">
        <row r="22">
          <cell r="I22">
            <v>50723216.484406777</v>
          </cell>
        </row>
        <row r="30">
          <cell r="I30">
            <v>882030589.82522202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l Rates"/>
      <sheetName val="Sch 1 Rates"/>
    </sheetNames>
    <sheetDataSet>
      <sheetData sheetId="0">
        <row r="22">
          <cell r="I22">
            <v>42455716.053170308</v>
          </cell>
        </row>
        <row r="30">
          <cell r="I30">
            <v>827202202.4467895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East OPCo 2015 Comparison"/>
      <sheetName val="Prez 1"/>
      <sheetName val="Gross Plant vs Proj Gross Plant"/>
      <sheetName val="CHART Gross Plant vs Proj Gross"/>
      <sheetName val="CHART Rev. Require Line 1"/>
      <sheetName val="CHART Rev. Require Line 8"/>
      <sheetName val="CHART O &amp; M Expense"/>
      <sheetName val="Proj Plant Additions"/>
      <sheetName val="CHART Proj Plant Additions"/>
      <sheetName val="RTEP 2016 Investment"/>
    </sheetNames>
    <sheetDataSet>
      <sheetData sheetId="0">
        <row r="15">
          <cell r="AI15">
            <v>832004698.91058588</v>
          </cell>
        </row>
        <row r="17">
          <cell r="AI17">
            <v>51539052.317303106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l Rates"/>
      <sheetName val="Sch 1 Rates"/>
    </sheetNames>
    <sheetDataSet>
      <sheetData sheetId="0">
        <row r="22">
          <cell r="I22">
            <v>21320796.487270746</v>
          </cell>
        </row>
        <row r="30">
          <cell r="I30">
            <v>757742406.93959594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9"/>
  <sheetViews>
    <sheetView tabSelected="1" workbookViewId="0">
      <selection activeCell="C23" sqref="C22:C23"/>
    </sheetView>
  </sheetViews>
  <sheetFormatPr defaultRowHeight="12.75" x14ac:dyDescent="0.2"/>
  <cols>
    <col min="1" max="1" width="9.140625" style="1"/>
    <col min="2" max="2" width="26.140625" style="1" bestFit="1" customWidth="1"/>
    <col min="3" max="3" width="14.28515625" style="1" bestFit="1" customWidth="1"/>
    <col min="4" max="13" width="14.7109375" style="1" customWidth="1"/>
    <col min="14" max="16384" width="9.140625" style="1"/>
  </cols>
  <sheetData>
    <row r="2" spans="2:17" x14ac:dyDescent="0.2">
      <c r="C2" s="4" t="s">
        <v>23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2"/>
      <c r="N2" s="2"/>
      <c r="O2" s="2"/>
      <c r="P2" s="2"/>
      <c r="Q2" s="2"/>
    </row>
    <row r="3" spans="2:17" x14ac:dyDescent="0.2">
      <c r="B3" s="1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17" x14ac:dyDescent="0.2">
      <c r="B4" s="1" t="s">
        <v>1</v>
      </c>
      <c r="C4" s="3">
        <f>'[1]Zonal Rates'!$I$30+'[1]Zonal Rates'!$I$36</f>
        <v>1190113046.6749468</v>
      </c>
      <c r="D4" s="3">
        <f>'[2]Zonal Rates'!$I$26+'[2]Zonal Rates'!$I$36+'[2]Zonal Rates'!$I$38</f>
        <v>1060007136.2629391</v>
      </c>
      <c r="E4" s="3">
        <f>'[3]Zonal Rates'!$I$26+'[3]Zonal Rates'!$I$36</f>
        <v>964119864.73066378</v>
      </c>
      <c r="F4" s="3">
        <f>'[4]Zonal Rates'!$I$30+'[4]Zonal Rates'!$I$36</f>
        <v>856434690.07788324</v>
      </c>
      <c r="G4" s="3">
        <f>'[5]Zonal Rates'!$I$30+'[5]Zonal Rates'!$I$36</f>
        <v>809314973.60745311</v>
      </c>
      <c r="H4" s="3">
        <f>'[6]Zonal Rates'!$I$30</f>
        <v>882030589.82522202</v>
      </c>
      <c r="I4" s="3">
        <f>'[7]Zonal Rates'!$I$30</f>
        <v>827202202.4467895</v>
      </c>
      <c r="J4" s="3">
        <f>'[8]Total East OPCo 2015 Comparison'!$AI$15-'[8]Total East OPCo 2015 Comparison'!$AI$17</f>
        <v>780465646.59328282</v>
      </c>
      <c r="K4" s="3">
        <f>'[9]Zonal Rates'!$I$30</f>
        <v>757742406.93959594</v>
      </c>
      <c r="L4" s="3">
        <f>'[10]Zonal Rates'!$I$30</f>
        <v>678927238.13168788</v>
      </c>
      <c r="M4" s="3"/>
      <c r="N4" s="3"/>
      <c r="O4" s="3"/>
      <c r="P4" s="3"/>
      <c r="Q4" s="3"/>
    </row>
    <row r="5" spans="2:17" x14ac:dyDescent="0.2">
      <c r="B5" s="1" t="s">
        <v>2</v>
      </c>
      <c r="C5" s="3">
        <f>'[11]TransCo PJM Zonal Rates'!$I$30+'[11]TransCo PJM Zonal Rates'!$I$34</f>
        <v>1480285113.7774179</v>
      </c>
      <c r="D5" s="3">
        <f>'[12]TransCo PJM Zonal Rates'!$I$30+'[12]TransCo PJM Zonal Rates'!$I$34</f>
        <v>1324725753.0500479</v>
      </c>
      <c r="E5" s="3">
        <f>'[13]TransCo PJM Zonal Rates'!$I$30+'[13]TransCo PJM Zonal Rates'!$I$34</f>
        <v>1132336244.8380713</v>
      </c>
      <c r="F5" s="3">
        <f>'[14]TransCo PJM Zonal Rates'!$I$30+'[14]TransCo PJM Zonal Rates'!$I$34</f>
        <v>918994737.38104641</v>
      </c>
      <c r="G5" s="3">
        <f>'[15]TransCo PJM Zonal Rates'!$I$30+'[15]TransCo PJM Zonal Rates'!$I$34</f>
        <v>724665303.41507232</v>
      </c>
      <c r="H5" s="3">
        <f>'[16]TransCo PJM Zonal Rates'!$I$30</f>
        <v>594166884.77062345</v>
      </c>
      <c r="I5" s="3">
        <f>'[17]TransCo PJM Zonal Rates'!$I$30</f>
        <v>440613007.76490009</v>
      </c>
      <c r="J5" s="3">
        <f>'[18]TransCo PJM Zonal Rates'!$I$26</f>
        <v>314241791.63719428</v>
      </c>
      <c r="K5" s="3">
        <f>'[19]TransCo PJM Zonal Rates'!$I$30</f>
        <v>201800617.75976008</v>
      </c>
      <c r="L5" s="3">
        <f>'[20]TransCo PJM Zonal Rates'!$I$30</f>
        <v>137934308.84230426</v>
      </c>
      <c r="M5" s="3"/>
      <c r="N5" s="3"/>
      <c r="O5" s="3"/>
      <c r="P5" s="3"/>
      <c r="Q5" s="3"/>
    </row>
    <row r="6" spans="2:17" x14ac:dyDescent="0.2">
      <c r="B6" s="1" t="s">
        <v>3</v>
      </c>
      <c r="C6" s="3">
        <f>'[21]Zonal Rates'!$I$24+'[11]TransCo PJM Zonal Rates'!$I$24</f>
        <v>193924472.94804415</v>
      </c>
      <c r="D6" s="3">
        <f>'[2]Zonal Rates'!$I$22+'[12]TransCo PJM Zonal Rates'!$I$22</f>
        <v>191147424.63555577</v>
      </c>
      <c r="E6" s="3">
        <f>'[3]Zonal Rates'!$I$24+'[13]TransCo PJM Zonal Rates'!$I$22</f>
        <v>189895185.235603</v>
      </c>
      <c r="F6" s="3">
        <f>'[14]TransCo PJM Zonal Rates'!$I$22+'[4]Zonal Rates'!$I$22</f>
        <v>175155813.25879747</v>
      </c>
      <c r="G6" s="3">
        <f>'[5]Zonal Rates'!$I$22+'[15]TransCo PJM Zonal Rates'!$I$22</f>
        <v>179720802.84332499</v>
      </c>
      <c r="H6" s="3">
        <f>'[16]TransCo PJM Zonal Rates'!$I$22+'[6]Zonal Rates'!$I$22</f>
        <v>200688695.52427819</v>
      </c>
      <c r="I6" s="3">
        <f>'[7]Zonal Rates'!$I$22+'[17]TransCo PJM Zonal Rates'!$I$22</f>
        <v>184908438.22812134</v>
      </c>
      <c r="J6" s="3">
        <f>'[22]TransCo PJM Zonal Rates'!$I$24+'[23]Zonal Rates'!$I$22</f>
        <v>157171094.22348338</v>
      </c>
      <c r="K6" s="3">
        <f>'[9]Zonal Rates'!$I$22+'[19]TransCo PJM Zonal Rates'!$I$22</f>
        <v>92464299.031231865</v>
      </c>
      <c r="L6" s="3">
        <f>'[10]Zonal Rates'!$I$22+'[20]TransCo PJM Zonal Rates'!$I$22</f>
        <v>41356542.636858433</v>
      </c>
      <c r="M6" s="3"/>
      <c r="N6" s="3"/>
      <c r="O6" s="3"/>
      <c r="P6" s="3"/>
      <c r="Q6" s="3"/>
    </row>
    <row r="7" spans="2:17" x14ac:dyDescent="0.2">
      <c r="B7" s="1" t="s">
        <v>4</v>
      </c>
      <c r="C7" s="5">
        <f>SUM(C4:C6)</f>
        <v>2864322633.4004092</v>
      </c>
      <c r="D7" s="5">
        <f>SUM(D4:D6)</f>
        <v>2575880313.9485426</v>
      </c>
      <c r="E7" s="5">
        <f>SUM(E4:E6)</f>
        <v>2286351294.804338</v>
      </c>
      <c r="F7" s="5">
        <f t="shared" ref="F7:L7" si="0">SUM(F4:F6)</f>
        <v>1950585240.7177269</v>
      </c>
      <c r="G7" s="5">
        <f t="shared" si="0"/>
        <v>1713701079.8658502</v>
      </c>
      <c r="H7" s="5">
        <f t="shared" si="0"/>
        <v>1676886170.1201236</v>
      </c>
      <c r="I7" s="5">
        <f t="shared" si="0"/>
        <v>1452723648.4398108</v>
      </c>
      <c r="J7" s="5">
        <f t="shared" si="0"/>
        <v>1251878532.4539604</v>
      </c>
      <c r="K7" s="5">
        <f t="shared" si="0"/>
        <v>1052007323.730588</v>
      </c>
      <c r="L7" s="5">
        <f t="shared" si="0"/>
        <v>858218089.61085057</v>
      </c>
      <c r="M7" s="5"/>
      <c r="N7" s="3"/>
      <c r="O7" s="3"/>
      <c r="P7" s="3"/>
      <c r="Q7" s="3"/>
    </row>
    <row r="8" spans="2:17" x14ac:dyDescent="0.2">
      <c r="B8" s="1" t="s">
        <v>25</v>
      </c>
      <c r="C8" s="15">
        <f>(C7-D7)/D7</f>
        <v>0.11197815282407905</v>
      </c>
      <c r="D8" s="15">
        <f t="shared" ref="D8:L8" si="1">(D7-E7)/E7</f>
        <v>0.12663365415548794</v>
      </c>
      <c r="E8" s="15">
        <f t="shared" si="1"/>
        <v>0.17213605797768897</v>
      </c>
      <c r="F8" s="15">
        <f t="shared" si="1"/>
        <v>0.13822956852569657</v>
      </c>
      <c r="G8" s="15">
        <f t="shared" si="1"/>
        <v>2.195432844621132E-2</v>
      </c>
      <c r="H8" s="15">
        <f t="shared" si="1"/>
        <v>0.15430499938584868</v>
      </c>
      <c r="I8" s="15">
        <f t="shared" si="1"/>
        <v>0.16043498692492891</v>
      </c>
      <c r="J8" s="15">
        <f t="shared" si="1"/>
        <v>0.18999032061354559</v>
      </c>
      <c r="K8" s="15">
        <f t="shared" si="1"/>
        <v>0.225804182486539</v>
      </c>
      <c r="L8" s="16"/>
      <c r="M8" s="5"/>
      <c r="N8" s="3"/>
      <c r="O8" s="3"/>
      <c r="P8" s="3"/>
      <c r="Q8" s="3"/>
    </row>
    <row r="9" spans="2:17" ht="6.75" customHeight="1" x14ac:dyDescent="0.2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6"/>
    </row>
    <row r="10" spans="2:17" x14ac:dyDescent="0.2">
      <c r="B10" s="1" t="s">
        <v>14</v>
      </c>
      <c r="C10" s="5">
        <v>18535.399999999994</v>
      </c>
      <c r="D10" s="5">
        <v>18551</v>
      </c>
      <c r="E10" s="5">
        <v>18313.599999999999</v>
      </c>
      <c r="F10" s="5">
        <v>19100.599999999999</v>
      </c>
      <c r="G10" s="5">
        <v>19495.5</v>
      </c>
      <c r="H10" s="5">
        <v>18370.099999999999</v>
      </c>
      <c r="I10" s="5">
        <v>19130.599999999999</v>
      </c>
      <c r="J10" s="5">
        <v>21238.799999999999</v>
      </c>
      <c r="K10" s="5">
        <v>20787.7</v>
      </c>
      <c r="L10" s="5">
        <v>19431.7</v>
      </c>
      <c r="M10" s="6"/>
    </row>
    <row r="11" spans="2:17" x14ac:dyDescent="0.2">
      <c r="B11" s="1" t="s">
        <v>15</v>
      </c>
      <c r="C11" s="5">
        <v>3181.7000000000007</v>
      </c>
      <c r="D11" s="5">
        <v>3375</v>
      </c>
      <c r="E11" s="5">
        <f>E12-E10</f>
        <v>3301.3000000000029</v>
      </c>
      <c r="F11" s="5">
        <f t="shared" ref="F11:L11" si="2">F12-F10</f>
        <v>3396.8000000000029</v>
      </c>
      <c r="G11" s="5">
        <f t="shared" si="2"/>
        <v>3243.5</v>
      </c>
      <c r="H11" s="5">
        <f t="shared" si="2"/>
        <v>3277.1000000000022</v>
      </c>
      <c r="I11" s="5">
        <f t="shared" si="2"/>
        <v>3345.1000000000022</v>
      </c>
      <c r="J11" s="5">
        <f t="shared" si="2"/>
        <v>3486.2999999999993</v>
      </c>
      <c r="K11" s="5">
        <f t="shared" si="2"/>
        <v>3620.3999999999978</v>
      </c>
      <c r="L11" s="5">
        <f t="shared" si="2"/>
        <v>3414.5999999999985</v>
      </c>
      <c r="M11" s="6"/>
    </row>
    <row r="12" spans="2:17" x14ac:dyDescent="0.2">
      <c r="B12" s="1" t="s">
        <v>22</v>
      </c>
      <c r="C12" s="5">
        <v>21717.1</v>
      </c>
      <c r="D12" s="5">
        <f>SUM(D10:D11)</f>
        <v>21926</v>
      </c>
      <c r="E12" s="5">
        <v>21614.9</v>
      </c>
      <c r="F12" s="5">
        <v>22497.4</v>
      </c>
      <c r="G12" s="5">
        <v>22739</v>
      </c>
      <c r="H12" s="5">
        <v>21647.200000000001</v>
      </c>
      <c r="I12" s="5">
        <v>22475.7</v>
      </c>
      <c r="J12" s="5">
        <v>24725.1</v>
      </c>
      <c r="K12" s="5">
        <v>24408.1</v>
      </c>
      <c r="L12" s="5">
        <v>22846.3</v>
      </c>
      <c r="M12" s="6"/>
    </row>
    <row r="13" spans="2:17" x14ac:dyDescent="0.2">
      <c r="C13" s="7">
        <f t="shared" ref="C13:L13" si="3">C10/C12</f>
        <v>0.85349333014076445</v>
      </c>
      <c r="D13" s="7">
        <f t="shared" si="3"/>
        <v>0.84607315515825965</v>
      </c>
      <c r="E13" s="7">
        <f t="shared" si="3"/>
        <v>0.84726739425118769</v>
      </c>
      <c r="F13" s="7">
        <f t="shared" si="3"/>
        <v>0.84901366380115029</v>
      </c>
      <c r="G13" s="7">
        <f t="shared" si="3"/>
        <v>0.85735960244513831</v>
      </c>
      <c r="H13" s="7">
        <f t="shared" si="3"/>
        <v>0.84861321556598535</v>
      </c>
      <c r="I13" s="7">
        <f t="shared" si="3"/>
        <v>0.85116815049141958</v>
      </c>
      <c r="J13" s="7">
        <f t="shared" si="3"/>
        <v>0.85899753691592751</v>
      </c>
      <c r="K13" s="7">
        <f t="shared" si="3"/>
        <v>0.85167219078912337</v>
      </c>
      <c r="L13" s="7">
        <f t="shared" si="3"/>
        <v>0.85054035007856854</v>
      </c>
      <c r="M13" s="6"/>
    </row>
    <row r="14" spans="2:17" ht="6.75" customHeigh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6"/>
    </row>
    <row r="15" spans="2:17" s="2" customFormat="1" x14ac:dyDescent="0.2">
      <c r="C15" s="14">
        <v>2022</v>
      </c>
      <c r="D15" s="14">
        <v>2021</v>
      </c>
      <c r="E15" s="14">
        <v>2020</v>
      </c>
      <c r="F15" s="14">
        <v>2019</v>
      </c>
      <c r="G15" s="14">
        <v>2018</v>
      </c>
      <c r="H15" s="14">
        <v>2017</v>
      </c>
      <c r="I15" s="14">
        <v>2016</v>
      </c>
      <c r="J15" s="14">
        <v>2015</v>
      </c>
      <c r="K15" s="14">
        <v>2014</v>
      </c>
      <c r="L15" s="14">
        <v>2013</v>
      </c>
      <c r="M15" s="12"/>
      <c r="N15" s="13"/>
    </row>
    <row r="16" spans="2:17" x14ac:dyDescent="0.2">
      <c r="B16" s="1" t="s">
        <v>16</v>
      </c>
      <c r="C16" s="8">
        <v>4748.5498333333335</v>
      </c>
      <c r="D16" s="8">
        <v>4595.999499999999</v>
      </c>
      <c r="E16" s="8">
        <v>4554.8022499999997</v>
      </c>
      <c r="F16" s="8">
        <v>5081.8354166666677</v>
      </c>
      <c r="G16" s="8">
        <v>5034.2295833333337</v>
      </c>
      <c r="H16" s="8">
        <v>4959.735583333334</v>
      </c>
      <c r="I16" s="8">
        <v>4982.5094166666668</v>
      </c>
      <c r="J16" s="8">
        <v>5401.7191666666658</v>
      </c>
      <c r="K16" s="8">
        <v>5309.7795833333339</v>
      </c>
      <c r="L16" s="8">
        <v>5275.4534999999996</v>
      </c>
      <c r="M16" s="6"/>
    </row>
    <row r="17" spans="2:14" x14ac:dyDescent="0.2">
      <c r="B17" s="1" t="s">
        <v>17</v>
      </c>
      <c r="C17" s="8">
        <v>7121.6844999999994</v>
      </c>
      <c r="D17" s="8">
        <v>6996.895833333333</v>
      </c>
      <c r="E17" s="8">
        <v>6812.2073333333328</v>
      </c>
      <c r="F17" s="8">
        <v>7324.4617500000013</v>
      </c>
      <c r="G17" s="8">
        <v>7353.9329999999982</v>
      </c>
      <c r="H17" s="8">
        <v>7016.4057500000008</v>
      </c>
      <c r="I17" s="8">
        <v>7032.4735833333325</v>
      </c>
      <c r="J17" s="8">
        <v>7165.5093333333325</v>
      </c>
      <c r="K17" s="8">
        <v>7220.918999999999</v>
      </c>
      <c r="L17" s="8">
        <v>7355.7572500000015</v>
      </c>
      <c r="M17" s="6"/>
    </row>
    <row r="18" spans="2:14" x14ac:dyDescent="0.2">
      <c r="B18" s="1" t="s">
        <v>18</v>
      </c>
      <c r="C18" s="8">
        <v>2801.1196666666669</v>
      </c>
      <c r="D18" s="8">
        <v>2812.6583333333333</v>
      </c>
      <c r="E18" s="8">
        <v>2744.6863333333331</v>
      </c>
      <c r="F18" s="8">
        <v>2919.9913333333334</v>
      </c>
      <c r="G18" s="8">
        <v>3044.7739999999999</v>
      </c>
      <c r="H18" s="8">
        <v>2939.5420833333337</v>
      </c>
      <c r="I18" s="8">
        <v>2949.0816666666665</v>
      </c>
      <c r="J18" s="8">
        <v>2946.1709166666674</v>
      </c>
      <c r="K18" s="8">
        <v>2982.4024166666663</v>
      </c>
      <c r="L18" s="8">
        <v>2989.2176666666669</v>
      </c>
      <c r="M18" s="6"/>
    </row>
    <row r="19" spans="2:14" x14ac:dyDescent="0.2">
      <c r="B19" s="1" t="s">
        <v>19</v>
      </c>
      <c r="C19" s="8">
        <v>929.38049999999987</v>
      </c>
      <c r="D19" s="8">
        <v>868.52058333333343</v>
      </c>
      <c r="E19" s="8">
        <v>880.25874999999996</v>
      </c>
      <c r="F19" s="8">
        <v>985.8825833333334</v>
      </c>
      <c r="G19" s="8">
        <v>995.54749999999979</v>
      </c>
      <c r="H19" s="8">
        <v>943.88683333333336</v>
      </c>
      <c r="I19" s="8">
        <v>984.70216666666647</v>
      </c>
      <c r="J19" s="8">
        <v>1141.0421666666666</v>
      </c>
      <c r="K19" s="8">
        <v>1121.8519166666667</v>
      </c>
      <c r="L19" s="8">
        <v>1129.2685833333333</v>
      </c>
      <c r="M19" s="6"/>
    </row>
    <row r="20" spans="2:14" x14ac:dyDescent="0.2">
      <c r="B20" s="1" t="s">
        <v>20</v>
      </c>
      <c r="C20" s="8">
        <v>606.3028333333333</v>
      </c>
      <c r="D20" s="9">
        <v>593.0956666666666</v>
      </c>
      <c r="E20" s="9">
        <v>551.27016666666657</v>
      </c>
      <c r="F20" s="9">
        <v>551.38866666666661</v>
      </c>
      <c r="G20" s="9">
        <v>571.077</v>
      </c>
      <c r="H20" s="9">
        <v>506.31650000000008</v>
      </c>
      <c r="I20" s="9">
        <v>500.30999999999995</v>
      </c>
      <c r="J20" s="9">
        <v>459.85991666666672</v>
      </c>
      <c r="K20" s="9">
        <v>416.46999999999997</v>
      </c>
      <c r="L20" s="9">
        <v>357.30933333333337</v>
      </c>
      <c r="M20" s="10"/>
    </row>
    <row r="21" spans="2:14" x14ac:dyDescent="0.2">
      <c r="B21" s="1" t="s">
        <v>21</v>
      </c>
      <c r="C21" s="8">
        <v>300.13266666666669</v>
      </c>
      <c r="D21" s="8">
        <v>269.50566666666668</v>
      </c>
      <c r="E21" s="8">
        <v>271.62324999999998</v>
      </c>
      <c r="F21" s="8">
        <v>322.91608333333335</v>
      </c>
      <c r="G21" s="8">
        <v>325.28949999999998</v>
      </c>
      <c r="H21" s="8">
        <v>318.00675000000001</v>
      </c>
      <c r="I21" s="8">
        <v>320.46833333333325</v>
      </c>
      <c r="J21" s="8">
        <v>354.69308333333333</v>
      </c>
      <c r="K21" s="8">
        <v>331.29933333333332</v>
      </c>
      <c r="L21" s="8">
        <v>322.3488333333334</v>
      </c>
      <c r="M21" s="6"/>
    </row>
    <row r="22" spans="2:14" x14ac:dyDescent="0.2">
      <c r="B22" s="1" t="s">
        <v>24</v>
      </c>
      <c r="C22" s="9">
        <f>SUM(C16:C21)</f>
        <v>16507.170000000002</v>
      </c>
      <c r="D22" s="9">
        <f>SUM(D16:D21)</f>
        <v>16136.67558333333</v>
      </c>
      <c r="E22" s="9">
        <f t="shared" ref="E22:I22" si="4">SUM(E16:E21)</f>
        <v>15814.848083333332</v>
      </c>
      <c r="F22" s="9">
        <f t="shared" si="4"/>
        <v>17186.475833333338</v>
      </c>
      <c r="G22" s="9">
        <f t="shared" si="4"/>
        <v>17324.850583333329</v>
      </c>
      <c r="H22" s="9">
        <f t="shared" si="4"/>
        <v>16683.893500000002</v>
      </c>
      <c r="I22" s="9">
        <f t="shared" si="4"/>
        <v>16769.545166666667</v>
      </c>
      <c r="J22" s="9">
        <f t="shared" ref="J22" si="5">SUM(J16:J21)</f>
        <v>17468.994583333333</v>
      </c>
      <c r="K22" s="9">
        <f t="shared" ref="K22" si="6">SUM(K16:K21)</f>
        <v>17382.722249999999</v>
      </c>
      <c r="L22" s="9">
        <f t="shared" ref="L22" si="7">SUM(L16:L21)</f>
        <v>17429.355166666672</v>
      </c>
      <c r="M22" s="5"/>
      <c r="N22" s="3"/>
    </row>
    <row r="23" spans="2:14" x14ac:dyDescent="0.2">
      <c r="C23" s="6"/>
      <c r="D23" s="10"/>
      <c r="E23" s="5"/>
      <c r="F23" s="5"/>
      <c r="G23" s="5"/>
      <c r="H23" s="5"/>
      <c r="I23" s="5"/>
      <c r="J23" s="5"/>
      <c r="K23" s="5"/>
      <c r="L23" s="5"/>
      <c r="M23" s="5"/>
      <c r="N23" s="3"/>
    </row>
    <row r="24" spans="2:14" x14ac:dyDescent="0.2">
      <c r="C24" s="6"/>
      <c r="D24" s="10"/>
      <c r="E24" s="5"/>
      <c r="F24" s="5"/>
      <c r="G24" s="5"/>
      <c r="H24" s="5"/>
      <c r="I24" s="5"/>
      <c r="J24" s="5"/>
      <c r="K24" s="5"/>
      <c r="L24" s="5"/>
      <c r="M24" s="5"/>
      <c r="N24" s="3"/>
    </row>
    <row r="25" spans="2:14" x14ac:dyDescent="0.2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5"/>
      <c r="N25" s="3"/>
    </row>
    <row r="26" spans="2:14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2:14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2:14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2:14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</sheetData>
  <pageMargins left="0.7" right="0.7" top="0.75" bottom="0.75" header="0.3" footer="0.3"/>
  <pageSetup orientation="portrait" r:id="rId1"/>
  <ignoredErrors>
    <ignoredError sqref="C22:L2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NzM2ODk8L1VzZXJOYW1lPjxEYXRlVGltZT4xLzIwLzIwMjMgMTI6MTY6MTQ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530175D2-3D73-4B7E-AED4-8B01146B55EC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A16DF0F-CE06-4510-BFBA-4C9EB79889C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s273689</dc:creator>
  <cp:lastModifiedBy>s290792</cp:lastModifiedBy>
  <dcterms:created xsi:type="dcterms:W3CDTF">2023-01-20T12:00:26Z</dcterms:created>
  <dcterms:modified xsi:type="dcterms:W3CDTF">2023-02-17T17:51:37Z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41716f94-8a84-49bf-a1be-3a7cfbc8d97d</vt:lpwstr>
  </property>
  <property fmtid="{D5CDD505-2E9C-101B-9397-08002B2CF9AE}" pid="3" name="bjClsUserRVM">
    <vt:lpwstr>[]</vt:lpwstr>
  </property>
  <property fmtid="{D5CDD505-2E9C-101B-9397-08002B2CF9AE}" pid="4" name="bjSaver">
    <vt:lpwstr>8nLAsadz8EP4iOoOx2MGVCL7CmDu+dAi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{530175D2-3D73-4B7E-AED4-8B01146B55EC}</vt:lpwstr>
  </property>
</Properties>
</file>