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Bath County WD\Submission Documents\"/>
    </mc:Choice>
  </mc:AlternateContent>
  <xr:revisionPtr revIDLastSave="0" documentId="8_{7354869F-EE83-4E7A-AEE7-B5BA91BC95AE}" xr6:coauthVersionLast="47" xr6:coauthVersionMax="47" xr10:uidLastSave="{00000000-0000-0000-0000-000000000000}"/>
  <bookViews>
    <workbookView xWindow="-120" yWindow="-120" windowWidth="20730" windowHeight="11160" xr2:uid="{D3E5E23F-6252-4CFB-B689-7B3EEEB820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  <c r="E57" i="1"/>
  <c r="L56" i="1"/>
  <c r="H56" i="1"/>
  <c r="G56" i="1"/>
  <c r="N55" i="1"/>
  <c r="L55" i="1"/>
  <c r="N53" i="1"/>
  <c r="Q52" i="1"/>
  <c r="P52" i="1"/>
  <c r="H26" i="1"/>
  <c r="G26" i="1"/>
  <c r="U25" i="1"/>
  <c r="Q25" i="1"/>
  <c r="P25" i="1"/>
  <c r="W24" i="1"/>
  <c r="U24" i="1"/>
  <c r="W22" i="1"/>
  <c r="Z21" i="1"/>
  <c r="Z24" i="1" s="1"/>
  <c r="Y21" i="1"/>
  <c r="Y24" i="1" s="1"/>
  <c r="Q15" i="1"/>
  <c r="Q55" i="1" s="1"/>
  <c r="P15" i="1"/>
  <c r="P55" i="1" s="1"/>
  <c r="E15" i="1"/>
  <c r="C15" i="1"/>
  <c r="E13" i="1"/>
  <c r="H16" i="1" s="1"/>
  <c r="C13" i="1"/>
  <c r="G16" i="1" s="1"/>
  <c r="E11" i="1"/>
  <c r="C11" i="1"/>
  <c r="E10" i="1"/>
  <c r="C10" i="1"/>
  <c r="E9" i="1"/>
  <c r="H11" i="1" s="1"/>
  <c r="C9" i="1"/>
  <c r="C59" i="1" s="1"/>
  <c r="C60" i="1" s="1"/>
  <c r="H8" i="1"/>
  <c r="G8" i="1"/>
  <c r="H59" i="1" l="1"/>
  <c r="G11" i="1"/>
  <c r="G59" i="1" s="1"/>
</calcChain>
</file>

<file path=xl/sharedStrings.xml><?xml version="1.0" encoding="utf-8"?>
<sst xmlns="http://schemas.openxmlformats.org/spreadsheetml/2006/main" count="142" uniqueCount="63">
  <si>
    <t>Usage Breakdown by Units</t>
  </si>
  <si>
    <t>Meter Size - 5/8 Inch</t>
  </si>
  <si>
    <t>Meter Size - 1 Inch</t>
  </si>
  <si>
    <t>Meter Size - 2 Inch</t>
  </si>
  <si>
    <t>Usage Block Totals</t>
  </si>
  <si>
    <t>Usage Range</t>
  </si>
  <si>
    <t>Srv Months</t>
  </si>
  <si>
    <t>Usage</t>
  </si>
  <si>
    <t>No. Cust</t>
  </si>
  <si>
    <t>Negative</t>
  </si>
  <si>
    <t>0-1000</t>
  </si>
  <si>
    <t>1000-2000</t>
  </si>
  <si>
    <t>2000-3000</t>
  </si>
  <si>
    <t>3000-4000</t>
  </si>
  <si>
    <t>5000-6000</t>
  </si>
  <si>
    <t>4000-5000</t>
  </si>
  <si>
    <t>8000-9000</t>
  </si>
  <si>
    <t>9000-10000</t>
  </si>
  <si>
    <t>6000-7000</t>
  </si>
  <si>
    <t>10000-11000</t>
  </si>
  <si>
    <t>7000-8000</t>
  </si>
  <si>
    <t>11000-12000</t>
  </si>
  <si>
    <t>12000-13000</t>
  </si>
  <si>
    <t>13000-14000</t>
  </si>
  <si>
    <t>15000-16000</t>
  </si>
  <si>
    <t>16000-17000</t>
  </si>
  <si>
    <t>17000-18000</t>
  </si>
  <si>
    <t>21000-22000</t>
  </si>
  <si>
    <t>14000-15000</t>
  </si>
  <si>
    <t>22000-23000</t>
  </si>
  <si>
    <t>28000-29000</t>
  </si>
  <si>
    <t>49000-50000</t>
  </si>
  <si>
    <t>50000 &amp; over</t>
  </si>
  <si>
    <t>18000-19000</t>
  </si>
  <si>
    <t>19000-20000</t>
  </si>
  <si>
    <t>20000-21000</t>
  </si>
  <si>
    <t>23000-24000</t>
  </si>
  <si>
    <t>24000-25000</t>
  </si>
  <si>
    <t>25000-26000</t>
  </si>
  <si>
    <t>26000-27000</t>
  </si>
  <si>
    <t>27000-28000</t>
  </si>
  <si>
    <t>29000-30000</t>
  </si>
  <si>
    <t>30000-31000</t>
  </si>
  <si>
    <t>31000-32000</t>
  </si>
  <si>
    <t>32000-33000</t>
  </si>
  <si>
    <t>33000-34000</t>
  </si>
  <si>
    <t>34000-35000</t>
  </si>
  <si>
    <t>35000-36000</t>
  </si>
  <si>
    <t>36000-37000</t>
  </si>
  <si>
    <t>37000-38000</t>
  </si>
  <si>
    <t>38000-39000</t>
  </si>
  <si>
    <t>39000-40000</t>
  </si>
  <si>
    <t>40000-41000</t>
  </si>
  <si>
    <t>41000-42000</t>
  </si>
  <si>
    <t>43000-44000</t>
  </si>
  <si>
    <t>42000-43000</t>
  </si>
  <si>
    <t>44000-45000</t>
  </si>
  <si>
    <t>45000-46000</t>
  </si>
  <si>
    <t>46000-47000</t>
  </si>
  <si>
    <t>47000-48000</t>
  </si>
  <si>
    <t>48000-49000</t>
  </si>
  <si>
    <t>50000 &amp; Over</t>
  </si>
  <si>
    <t>50000-51000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</si>
</sst>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9FEC-2444-4F45-89E3-A87DCFA0B191}">
  <dimension ref="A1:Z60"/>
  <sheetViews>
    <sheetView tabSelected="1" workbookViewId="0">
      <selection activeCell="F11" sqref="F11"/>
    </sheetView>
  </sheetViews>
  <sheetFormatPr defaultRowHeight="15" x14ac:dyDescent="0.25"/>
  <sheetData>
    <row r="1" spans="1:26" x14ac:dyDescent="0.25">
      <c r="A1" t="s">
        <v>0</v>
      </c>
    </row>
    <row r="2" spans="1:26" x14ac:dyDescent="0.25">
      <c r="A2" t="s">
        <v>1</v>
      </c>
      <c r="J2" t="s">
        <v>2</v>
      </c>
      <c r="S2" t="s">
        <v>3</v>
      </c>
    </row>
    <row r="3" spans="1:26" x14ac:dyDescent="0.25">
      <c r="G3" t="s">
        <v>4</v>
      </c>
      <c r="P3" t="s">
        <v>4</v>
      </c>
      <c r="Y3" t="s">
        <v>4</v>
      </c>
    </row>
    <row r="4" spans="1:26" x14ac:dyDescent="0.25">
      <c r="A4" s="1" t="s">
        <v>5</v>
      </c>
      <c r="B4" s="1"/>
      <c r="C4" s="1" t="s">
        <v>6</v>
      </c>
      <c r="D4" s="1"/>
      <c r="E4" s="1" t="s">
        <v>7</v>
      </c>
      <c r="F4" s="1"/>
      <c r="G4" s="1" t="s">
        <v>8</v>
      </c>
      <c r="H4" s="1" t="s">
        <v>7</v>
      </c>
      <c r="J4" s="1" t="s">
        <v>5</v>
      </c>
      <c r="K4" s="1"/>
      <c r="L4" s="1" t="s">
        <v>6</v>
      </c>
      <c r="M4" s="1"/>
      <c r="N4" s="1" t="s">
        <v>7</v>
      </c>
      <c r="O4" s="1"/>
      <c r="P4" s="1" t="s">
        <v>8</v>
      </c>
      <c r="Q4" s="1" t="s">
        <v>7</v>
      </c>
      <c r="S4" s="1" t="s">
        <v>5</v>
      </c>
      <c r="T4" s="1"/>
      <c r="U4" s="1" t="s">
        <v>6</v>
      </c>
      <c r="V4" s="1"/>
      <c r="W4" s="1" t="s">
        <v>7</v>
      </c>
      <c r="X4" s="1"/>
      <c r="Y4" s="1" t="s">
        <v>8</v>
      </c>
      <c r="Z4" s="1" t="s">
        <v>7</v>
      </c>
    </row>
    <row r="5" spans="1:26" x14ac:dyDescent="0.25">
      <c r="A5" t="s">
        <v>9</v>
      </c>
      <c r="C5">
        <v>3</v>
      </c>
      <c r="J5" t="s">
        <v>10</v>
      </c>
      <c r="L5">
        <v>57</v>
      </c>
      <c r="N5">
        <v>0</v>
      </c>
      <c r="S5" t="s">
        <v>10</v>
      </c>
      <c r="U5">
        <v>11</v>
      </c>
      <c r="W5">
        <v>0</v>
      </c>
    </row>
    <row r="6" spans="1:26" x14ac:dyDescent="0.25">
      <c r="A6" t="s">
        <v>10</v>
      </c>
      <c r="C6">
        <v>5141</v>
      </c>
      <c r="E6">
        <v>0</v>
      </c>
      <c r="J6" t="s">
        <v>11</v>
      </c>
      <c r="L6">
        <v>77</v>
      </c>
      <c r="N6">
        <v>77000</v>
      </c>
      <c r="S6" t="s">
        <v>11</v>
      </c>
      <c r="U6">
        <v>2</v>
      </c>
      <c r="W6">
        <v>2000</v>
      </c>
    </row>
    <row r="7" spans="1:26" x14ac:dyDescent="0.25">
      <c r="A7" t="s">
        <v>11</v>
      </c>
      <c r="C7">
        <v>6976</v>
      </c>
      <c r="E7">
        <v>6976000</v>
      </c>
      <c r="J7" t="s">
        <v>12</v>
      </c>
      <c r="L7">
        <v>99</v>
      </c>
      <c r="N7">
        <v>198000</v>
      </c>
      <c r="S7" t="s">
        <v>12</v>
      </c>
      <c r="U7">
        <v>1</v>
      </c>
      <c r="W7">
        <v>2000</v>
      </c>
    </row>
    <row r="8" spans="1:26" x14ac:dyDescent="0.25">
      <c r="A8" s="1" t="s">
        <v>12</v>
      </c>
      <c r="B8" s="1"/>
      <c r="C8" s="1">
        <v>8604</v>
      </c>
      <c r="D8" s="1"/>
      <c r="E8" s="1">
        <v>17208000</v>
      </c>
      <c r="F8" s="1"/>
      <c r="G8" s="1">
        <f>SUM(C5:C8)</f>
        <v>20724</v>
      </c>
      <c r="H8" s="1">
        <f>SUM(E5:E8)</f>
        <v>24184000</v>
      </c>
      <c r="J8" t="s">
        <v>13</v>
      </c>
      <c r="L8">
        <v>85</v>
      </c>
      <c r="N8">
        <v>255000</v>
      </c>
      <c r="S8" t="s">
        <v>14</v>
      </c>
      <c r="U8">
        <v>1</v>
      </c>
      <c r="W8">
        <v>5000</v>
      </c>
    </row>
    <row r="9" spans="1:26" x14ac:dyDescent="0.25">
      <c r="A9" t="s">
        <v>13</v>
      </c>
      <c r="C9">
        <f>7716+2</f>
        <v>7718</v>
      </c>
      <c r="E9">
        <f>23148000+6000</f>
        <v>23154000</v>
      </c>
      <c r="J9" t="s">
        <v>15</v>
      </c>
      <c r="L9">
        <v>41</v>
      </c>
      <c r="N9">
        <v>164000</v>
      </c>
      <c r="S9" t="s">
        <v>16</v>
      </c>
      <c r="U9">
        <v>2</v>
      </c>
      <c r="W9">
        <v>16000</v>
      </c>
    </row>
    <row r="10" spans="1:26" x14ac:dyDescent="0.25">
      <c r="A10" t="s">
        <v>15</v>
      </c>
      <c r="C10">
        <f>6015+2</f>
        <v>6017</v>
      </c>
      <c r="E10">
        <f>24060000+8000</f>
        <v>24068000</v>
      </c>
      <c r="J10" t="s">
        <v>14</v>
      </c>
      <c r="L10">
        <v>35</v>
      </c>
      <c r="N10">
        <v>175000</v>
      </c>
      <c r="S10" t="s">
        <v>17</v>
      </c>
      <c r="U10">
        <v>2</v>
      </c>
      <c r="W10">
        <v>18000</v>
      </c>
    </row>
    <row r="11" spans="1:26" x14ac:dyDescent="0.25">
      <c r="A11" s="1" t="s">
        <v>14</v>
      </c>
      <c r="B11" s="1"/>
      <c r="C11" s="1">
        <f>3997+2</f>
        <v>3999</v>
      </c>
      <c r="D11" s="1"/>
      <c r="E11" s="1">
        <f>19985000+10000</f>
        <v>19995000</v>
      </c>
      <c r="F11" s="1"/>
      <c r="G11" s="1">
        <f>SUM(C9:C11)</f>
        <v>17734</v>
      </c>
      <c r="H11" s="1">
        <f>SUM(E9:E11)</f>
        <v>67217000</v>
      </c>
      <c r="J11" t="s">
        <v>18</v>
      </c>
      <c r="L11">
        <v>21</v>
      </c>
      <c r="N11">
        <v>126000</v>
      </c>
      <c r="S11" t="s">
        <v>19</v>
      </c>
      <c r="U11">
        <v>1</v>
      </c>
      <c r="W11">
        <v>10000</v>
      </c>
    </row>
    <row r="12" spans="1:26" x14ac:dyDescent="0.25">
      <c r="A12" t="s">
        <v>18</v>
      </c>
      <c r="C12">
        <v>2500</v>
      </c>
      <c r="E12">
        <v>15000000</v>
      </c>
      <c r="J12" t="s">
        <v>20</v>
      </c>
      <c r="L12">
        <v>14</v>
      </c>
      <c r="N12">
        <v>98000</v>
      </c>
      <c r="S12" t="s">
        <v>21</v>
      </c>
      <c r="U12">
        <v>1</v>
      </c>
      <c r="W12">
        <v>11000</v>
      </c>
    </row>
    <row r="13" spans="1:26" x14ac:dyDescent="0.25">
      <c r="A13" t="s">
        <v>20</v>
      </c>
      <c r="C13">
        <f>1745+3</f>
        <v>1748</v>
      </c>
      <c r="E13">
        <f>12215000+21000</f>
        <v>12236000</v>
      </c>
      <c r="J13" t="s">
        <v>16</v>
      </c>
      <c r="L13">
        <v>16</v>
      </c>
      <c r="N13">
        <v>128000</v>
      </c>
      <c r="S13" t="s">
        <v>22</v>
      </c>
      <c r="U13">
        <v>3</v>
      </c>
      <c r="W13">
        <v>36000</v>
      </c>
    </row>
    <row r="14" spans="1:26" x14ac:dyDescent="0.25">
      <c r="A14" t="s">
        <v>16</v>
      </c>
      <c r="C14">
        <v>1213</v>
      </c>
      <c r="E14">
        <v>9704000</v>
      </c>
      <c r="J14" t="s">
        <v>17</v>
      </c>
      <c r="L14">
        <v>8</v>
      </c>
      <c r="N14">
        <v>72000</v>
      </c>
      <c r="S14" t="s">
        <v>23</v>
      </c>
      <c r="U14">
        <v>3</v>
      </c>
      <c r="W14">
        <v>39000</v>
      </c>
    </row>
    <row r="15" spans="1:26" x14ac:dyDescent="0.25">
      <c r="A15" t="s">
        <v>17</v>
      </c>
      <c r="C15">
        <f>794+1</f>
        <v>795</v>
      </c>
      <c r="E15">
        <f>7146000+9000</f>
        <v>7155000</v>
      </c>
      <c r="J15" s="1" t="s">
        <v>19</v>
      </c>
      <c r="K15" s="1"/>
      <c r="L15" s="1">
        <v>11</v>
      </c>
      <c r="M15" s="1"/>
      <c r="N15" s="1">
        <v>110000</v>
      </c>
      <c r="O15" s="1"/>
      <c r="P15" s="1">
        <f>SUM(L5:L15)</f>
        <v>464</v>
      </c>
      <c r="Q15" s="1">
        <f>SUM(N5:N15)</f>
        <v>1403000</v>
      </c>
      <c r="S15" t="s">
        <v>24</v>
      </c>
      <c r="U15">
        <v>2</v>
      </c>
      <c r="W15">
        <v>30000</v>
      </c>
    </row>
    <row r="16" spans="1:26" x14ac:dyDescent="0.25">
      <c r="A16" s="1" t="s">
        <v>19</v>
      </c>
      <c r="B16" s="1"/>
      <c r="C16" s="1">
        <v>600</v>
      </c>
      <c r="D16" s="1"/>
      <c r="E16" s="1">
        <v>6000000</v>
      </c>
      <c r="F16" s="1"/>
      <c r="G16" s="1">
        <f>SUM(C12:C16)</f>
        <v>6856</v>
      </c>
      <c r="H16" s="1">
        <f>SUM(E12:E16)</f>
        <v>50095000</v>
      </c>
      <c r="J16" t="s">
        <v>21</v>
      </c>
      <c r="L16">
        <v>11</v>
      </c>
      <c r="N16">
        <v>121000</v>
      </c>
      <c r="S16" t="s">
        <v>25</v>
      </c>
      <c r="U16">
        <v>1</v>
      </c>
      <c r="W16">
        <v>16000</v>
      </c>
    </row>
    <row r="17" spans="1:26" x14ac:dyDescent="0.25">
      <c r="A17" t="s">
        <v>21</v>
      </c>
      <c r="C17">
        <v>370</v>
      </c>
      <c r="E17">
        <v>4070000</v>
      </c>
      <c r="J17" t="s">
        <v>22</v>
      </c>
      <c r="L17">
        <v>9</v>
      </c>
      <c r="N17">
        <v>108000</v>
      </c>
      <c r="S17" t="s">
        <v>26</v>
      </c>
      <c r="U17">
        <v>1</v>
      </c>
      <c r="W17">
        <v>17000</v>
      </c>
    </row>
    <row r="18" spans="1:26" x14ac:dyDescent="0.25">
      <c r="A18" t="s">
        <v>22</v>
      </c>
      <c r="C18">
        <v>290</v>
      </c>
      <c r="E18">
        <v>2480000</v>
      </c>
      <c r="J18" t="s">
        <v>23</v>
      </c>
      <c r="L18">
        <v>7</v>
      </c>
      <c r="N18">
        <v>91000</v>
      </c>
      <c r="S18" t="s">
        <v>27</v>
      </c>
      <c r="U18">
        <v>1</v>
      </c>
      <c r="W18">
        <v>21000</v>
      </c>
    </row>
    <row r="19" spans="1:26" x14ac:dyDescent="0.25">
      <c r="A19" t="s">
        <v>23</v>
      </c>
      <c r="C19">
        <v>238</v>
      </c>
      <c r="E19">
        <v>3094000</v>
      </c>
      <c r="J19" t="s">
        <v>28</v>
      </c>
      <c r="L19">
        <v>2</v>
      </c>
      <c r="N19">
        <v>28000</v>
      </c>
      <c r="S19" t="s">
        <v>29</v>
      </c>
      <c r="U19">
        <v>1</v>
      </c>
      <c r="W19">
        <v>22000</v>
      </c>
    </row>
    <row r="20" spans="1:26" x14ac:dyDescent="0.25">
      <c r="A20" t="s">
        <v>28</v>
      </c>
      <c r="C20">
        <v>168</v>
      </c>
      <c r="E20">
        <v>2352000</v>
      </c>
      <c r="J20" t="s">
        <v>24</v>
      </c>
      <c r="L20">
        <v>2</v>
      </c>
      <c r="N20">
        <v>30000</v>
      </c>
      <c r="S20" t="s">
        <v>30</v>
      </c>
      <c r="U20">
        <v>1</v>
      </c>
      <c r="W20">
        <v>28000</v>
      </c>
    </row>
    <row r="21" spans="1:26" x14ac:dyDescent="0.25">
      <c r="A21" t="s">
        <v>24</v>
      </c>
      <c r="C21">
        <v>154</v>
      </c>
      <c r="E21">
        <v>2310000</v>
      </c>
      <c r="J21" t="s">
        <v>25</v>
      </c>
      <c r="L21">
        <v>3</v>
      </c>
      <c r="N21">
        <v>48000</v>
      </c>
      <c r="S21" s="1" t="s">
        <v>31</v>
      </c>
      <c r="T21" s="1"/>
      <c r="U21" s="1">
        <v>1</v>
      </c>
      <c r="V21" s="1"/>
      <c r="W21" s="1">
        <v>49000</v>
      </c>
      <c r="X21" s="1"/>
      <c r="Y21" s="1">
        <f>SUM(U5:U21)</f>
        <v>35</v>
      </c>
      <c r="Z21" s="1">
        <f>SUM(W5:W21)</f>
        <v>322000</v>
      </c>
    </row>
    <row r="22" spans="1:26" x14ac:dyDescent="0.25">
      <c r="A22" t="s">
        <v>25</v>
      </c>
      <c r="C22">
        <v>132</v>
      </c>
      <c r="E22">
        <v>2112000</v>
      </c>
      <c r="J22" t="s">
        <v>26</v>
      </c>
      <c r="L22">
        <v>2</v>
      </c>
      <c r="N22">
        <v>34000</v>
      </c>
      <c r="S22" t="s">
        <v>32</v>
      </c>
      <c r="U22">
        <v>13</v>
      </c>
      <c r="W22">
        <f>(61+141+190+191+210+211+216+220+230+232+233+234+349)*1000</f>
        <v>2718000</v>
      </c>
    </row>
    <row r="23" spans="1:26" x14ac:dyDescent="0.25">
      <c r="A23" t="s">
        <v>26</v>
      </c>
      <c r="C23">
        <v>95</v>
      </c>
      <c r="E23">
        <v>1615000</v>
      </c>
      <c r="J23" t="s">
        <v>33</v>
      </c>
      <c r="L23">
        <v>3</v>
      </c>
      <c r="N23">
        <v>54000</v>
      </c>
    </row>
    <row r="24" spans="1:26" x14ac:dyDescent="0.25">
      <c r="A24" t="s">
        <v>33</v>
      </c>
      <c r="C24">
        <v>96</v>
      </c>
      <c r="E24">
        <v>1728000</v>
      </c>
      <c r="J24" t="s">
        <v>34</v>
      </c>
      <c r="L24">
        <v>1</v>
      </c>
      <c r="N24">
        <v>19000</v>
      </c>
      <c r="U24">
        <f>SUM(U5:U23)</f>
        <v>48</v>
      </c>
      <c r="W24">
        <f>SUM(W5:W23)</f>
        <v>3040000</v>
      </c>
      <c r="Y24">
        <f>Y21+U22</f>
        <v>48</v>
      </c>
      <c r="Z24">
        <f>Z21+W22</f>
        <v>3040000</v>
      </c>
    </row>
    <row r="25" spans="1:26" x14ac:dyDescent="0.25">
      <c r="A25" t="s">
        <v>34</v>
      </c>
      <c r="C25">
        <v>55</v>
      </c>
      <c r="E25">
        <v>1045000</v>
      </c>
      <c r="J25" s="1" t="s">
        <v>35</v>
      </c>
      <c r="K25" s="1"/>
      <c r="L25" s="1">
        <v>1</v>
      </c>
      <c r="M25" s="1"/>
      <c r="N25" s="1">
        <v>20000</v>
      </c>
      <c r="O25" s="1"/>
      <c r="P25" s="1">
        <f>SUM(L16:L25)</f>
        <v>41</v>
      </c>
      <c r="Q25" s="1">
        <f>SUM(N16:N25)</f>
        <v>553000</v>
      </c>
      <c r="U25">
        <f>U24/12</f>
        <v>4</v>
      </c>
    </row>
    <row r="26" spans="1:26" x14ac:dyDescent="0.25">
      <c r="A26" s="1" t="s">
        <v>35</v>
      </c>
      <c r="B26" s="1"/>
      <c r="C26" s="1">
        <v>64</v>
      </c>
      <c r="D26" s="1"/>
      <c r="E26" s="1">
        <v>1280000</v>
      </c>
      <c r="F26" s="1"/>
      <c r="G26" s="1">
        <f>SUM(C17:C26)</f>
        <v>1662</v>
      </c>
      <c r="H26" s="1">
        <f>SUM(E17:E26)</f>
        <v>22086000</v>
      </c>
      <c r="J26" t="s">
        <v>27</v>
      </c>
      <c r="L26">
        <v>3</v>
      </c>
      <c r="N26">
        <v>63000</v>
      </c>
    </row>
    <row r="27" spans="1:26" x14ac:dyDescent="0.25">
      <c r="A27" t="s">
        <v>27</v>
      </c>
      <c r="C27">
        <v>70</v>
      </c>
      <c r="E27">
        <v>1470000</v>
      </c>
      <c r="J27" t="s">
        <v>29</v>
      </c>
      <c r="L27">
        <v>1</v>
      </c>
      <c r="N27">
        <v>22000</v>
      </c>
    </row>
    <row r="28" spans="1:26" x14ac:dyDescent="0.25">
      <c r="A28" t="s">
        <v>29</v>
      </c>
      <c r="C28">
        <v>41</v>
      </c>
      <c r="E28">
        <v>902000</v>
      </c>
      <c r="J28" t="s">
        <v>36</v>
      </c>
      <c r="L28">
        <v>2</v>
      </c>
      <c r="N28">
        <v>46000</v>
      </c>
    </row>
    <row r="29" spans="1:26" x14ac:dyDescent="0.25">
      <c r="A29" t="s">
        <v>36</v>
      </c>
      <c r="C29">
        <v>45</v>
      </c>
      <c r="E29">
        <v>1035000</v>
      </c>
      <c r="J29" t="s">
        <v>37</v>
      </c>
      <c r="L29">
        <v>4</v>
      </c>
      <c r="N29">
        <v>96000</v>
      </c>
    </row>
    <row r="30" spans="1:26" x14ac:dyDescent="0.25">
      <c r="A30" t="s">
        <v>37</v>
      </c>
      <c r="C30">
        <v>30</v>
      </c>
      <c r="E30">
        <v>720000</v>
      </c>
      <c r="J30" t="s">
        <v>38</v>
      </c>
      <c r="L30">
        <v>1</v>
      </c>
      <c r="N30">
        <v>25000</v>
      </c>
    </row>
    <row r="31" spans="1:26" x14ac:dyDescent="0.25">
      <c r="A31" t="s">
        <v>38</v>
      </c>
      <c r="C31">
        <v>35</v>
      </c>
      <c r="E31">
        <v>875000</v>
      </c>
      <c r="J31" t="s">
        <v>39</v>
      </c>
      <c r="L31">
        <v>2</v>
      </c>
      <c r="N31">
        <v>52000</v>
      </c>
    </row>
    <row r="32" spans="1:26" x14ac:dyDescent="0.25">
      <c r="A32" t="s">
        <v>39</v>
      </c>
      <c r="C32">
        <v>25</v>
      </c>
      <c r="E32">
        <v>650000</v>
      </c>
      <c r="J32" t="s">
        <v>40</v>
      </c>
      <c r="L32">
        <v>2</v>
      </c>
      <c r="N32">
        <v>54000</v>
      </c>
    </row>
    <row r="33" spans="1:14" x14ac:dyDescent="0.25">
      <c r="A33" t="s">
        <v>40</v>
      </c>
      <c r="C33">
        <v>19</v>
      </c>
      <c r="E33">
        <v>513000</v>
      </c>
      <c r="J33" t="s">
        <v>30</v>
      </c>
      <c r="L33">
        <v>3</v>
      </c>
      <c r="N33">
        <v>84000</v>
      </c>
    </row>
    <row r="34" spans="1:14" x14ac:dyDescent="0.25">
      <c r="A34" t="s">
        <v>30</v>
      </c>
      <c r="C34">
        <v>18</v>
      </c>
      <c r="E34">
        <v>504000</v>
      </c>
      <c r="J34" t="s">
        <v>41</v>
      </c>
      <c r="L34">
        <v>1</v>
      </c>
      <c r="N34">
        <v>29000</v>
      </c>
    </row>
    <row r="35" spans="1:14" x14ac:dyDescent="0.25">
      <c r="A35" t="s">
        <v>41</v>
      </c>
      <c r="C35">
        <v>11</v>
      </c>
      <c r="E35">
        <v>319000</v>
      </c>
      <c r="J35" t="s">
        <v>42</v>
      </c>
      <c r="L35">
        <v>3</v>
      </c>
      <c r="N35">
        <v>90000</v>
      </c>
    </row>
    <row r="36" spans="1:14" x14ac:dyDescent="0.25">
      <c r="A36" t="s">
        <v>42</v>
      </c>
      <c r="C36">
        <v>24</v>
      </c>
      <c r="E36">
        <v>720000</v>
      </c>
      <c r="J36" t="s">
        <v>43</v>
      </c>
      <c r="L36">
        <v>2</v>
      </c>
      <c r="N36">
        <v>62000</v>
      </c>
    </row>
    <row r="37" spans="1:14" x14ac:dyDescent="0.25">
      <c r="A37" t="s">
        <v>43</v>
      </c>
      <c r="C37">
        <v>16</v>
      </c>
      <c r="E37">
        <v>496000</v>
      </c>
      <c r="J37" t="s">
        <v>44</v>
      </c>
      <c r="L37">
        <v>2</v>
      </c>
      <c r="N37">
        <v>64000</v>
      </c>
    </row>
    <row r="38" spans="1:14" x14ac:dyDescent="0.25">
      <c r="A38" t="s">
        <v>44</v>
      </c>
      <c r="C38">
        <v>16</v>
      </c>
      <c r="E38">
        <v>512000</v>
      </c>
      <c r="J38" t="s">
        <v>45</v>
      </c>
      <c r="L38">
        <v>2</v>
      </c>
      <c r="N38">
        <v>66000</v>
      </c>
    </row>
    <row r="39" spans="1:14" x14ac:dyDescent="0.25">
      <c r="A39" t="s">
        <v>45</v>
      </c>
      <c r="C39">
        <v>13</v>
      </c>
      <c r="E39">
        <v>429000</v>
      </c>
      <c r="J39" t="s">
        <v>46</v>
      </c>
      <c r="L39">
        <v>2</v>
      </c>
      <c r="N39">
        <v>68000</v>
      </c>
    </row>
    <row r="40" spans="1:14" x14ac:dyDescent="0.25">
      <c r="A40" t="s">
        <v>46</v>
      </c>
      <c r="C40">
        <v>10</v>
      </c>
      <c r="E40">
        <v>340000</v>
      </c>
      <c r="J40" t="s">
        <v>47</v>
      </c>
      <c r="L40">
        <v>1</v>
      </c>
      <c r="N40">
        <v>35000</v>
      </c>
    </row>
    <row r="41" spans="1:14" x14ac:dyDescent="0.25">
      <c r="A41" t="s">
        <v>47</v>
      </c>
      <c r="C41">
        <v>3</v>
      </c>
      <c r="E41">
        <v>105000</v>
      </c>
      <c r="J41" t="s">
        <v>48</v>
      </c>
      <c r="L41">
        <v>2</v>
      </c>
      <c r="N41">
        <v>72000</v>
      </c>
    </row>
    <row r="42" spans="1:14" x14ac:dyDescent="0.25">
      <c r="A42" t="s">
        <v>48</v>
      </c>
      <c r="C42">
        <v>8</v>
      </c>
      <c r="E42">
        <v>288000</v>
      </c>
      <c r="J42" t="s">
        <v>49</v>
      </c>
      <c r="L42">
        <v>3</v>
      </c>
      <c r="N42">
        <v>111000</v>
      </c>
    </row>
    <row r="43" spans="1:14" x14ac:dyDescent="0.25">
      <c r="A43" t="s">
        <v>49</v>
      </c>
      <c r="C43">
        <v>6</v>
      </c>
      <c r="E43">
        <v>222000</v>
      </c>
      <c r="J43" t="s">
        <v>50</v>
      </c>
      <c r="L43">
        <v>2</v>
      </c>
      <c r="N43">
        <v>76000</v>
      </c>
    </row>
    <row r="44" spans="1:14" x14ac:dyDescent="0.25">
      <c r="A44" t="s">
        <v>50</v>
      </c>
      <c r="C44">
        <v>5</v>
      </c>
      <c r="E44">
        <v>190000</v>
      </c>
      <c r="J44" t="s">
        <v>51</v>
      </c>
      <c r="L44">
        <v>1</v>
      </c>
      <c r="N44">
        <v>39000</v>
      </c>
    </row>
    <row r="45" spans="1:14" x14ac:dyDescent="0.25">
      <c r="A45" t="s">
        <v>51</v>
      </c>
      <c r="C45">
        <v>3</v>
      </c>
      <c r="E45">
        <v>117000</v>
      </c>
      <c r="J45" t="s">
        <v>52</v>
      </c>
      <c r="L45">
        <v>2</v>
      </c>
      <c r="N45">
        <v>80000</v>
      </c>
    </row>
    <row r="46" spans="1:14" x14ac:dyDescent="0.25">
      <c r="A46" t="s">
        <v>52</v>
      </c>
      <c r="C46">
        <v>9</v>
      </c>
      <c r="E46">
        <v>360000</v>
      </c>
      <c r="J46" t="s">
        <v>53</v>
      </c>
      <c r="L46">
        <v>1</v>
      </c>
      <c r="N46">
        <v>41000</v>
      </c>
    </row>
    <row r="47" spans="1:14" x14ac:dyDescent="0.25">
      <c r="A47" t="s">
        <v>53</v>
      </c>
      <c r="C47">
        <v>4</v>
      </c>
      <c r="E47">
        <v>164000</v>
      </c>
      <c r="J47" t="s">
        <v>54</v>
      </c>
      <c r="L47">
        <v>2</v>
      </c>
      <c r="N47">
        <v>86000</v>
      </c>
    </row>
    <row r="48" spans="1:14" x14ac:dyDescent="0.25">
      <c r="A48" t="s">
        <v>55</v>
      </c>
      <c r="C48">
        <v>5</v>
      </c>
      <c r="E48">
        <v>210000</v>
      </c>
      <c r="J48" t="s">
        <v>56</v>
      </c>
      <c r="L48">
        <v>2</v>
      </c>
      <c r="N48">
        <v>88000</v>
      </c>
    </row>
    <row r="49" spans="1:17" x14ac:dyDescent="0.25">
      <c r="A49" t="s">
        <v>54</v>
      </c>
      <c r="C49">
        <v>3</v>
      </c>
      <c r="E49">
        <v>129000</v>
      </c>
      <c r="J49" t="s">
        <v>57</v>
      </c>
      <c r="L49">
        <v>1</v>
      </c>
      <c r="N49">
        <v>45000</v>
      </c>
    </row>
    <row r="50" spans="1:17" x14ac:dyDescent="0.25">
      <c r="A50" t="s">
        <v>56</v>
      </c>
      <c r="C50">
        <v>6</v>
      </c>
      <c r="E50">
        <v>264000</v>
      </c>
      <c r="J50" t="s">
        <v>58</v>
      </c>
      <c r="L50">
        <v>2</v>
      </c>
      <c r="N50">
        <v>92000</v>
      </c>
    </row>
    <row r="51" spans="1:17" x14ac:dyDescent="0.25">
      <c r="A51" t="s">
        <v>57</v>
      </c>
      <c r="C51">
        <v>5</v>
      </c>
      <c r="E51">
        <v>225000</v>
      </c>
      <c r="J51" t="s">
        <v>59</v>
      </c>
      <c r="L51">
        <v>1</v>
      </c>
      <c r="N51">
        <v>47000</v>
      </c>
    </row>
    <row r="52" spans="1:17" x14ac:dyDescent="0.25">
      <c r="A52" t="s">
        <v>58</v>
      </c>
      <c r="C52">
        <v>3</v>
      </c>
      <c r="E52">
        <v>138000</v>
      </c>
      <c r="J52" s="1" t="s">
        <v>60</v>
      </c>
      <c r="K52" s="1"/>
      <c r="L52" s="1">
        <v>1</v>
      </c>
      <c r="M52" s="1"/>
      <c r="N52" s="1">
        <v>48000</v>
      </c>
      <c r="O52" s="1"/>
      <c r="P52" s="1">
        <f>SUM(L26:L52)</f>
        <v>51</v>
      </c>
      <c r="Q52" s="1">
        <f>SUM(N26:N52)</f>
        <v>1681000</v>
      </c>
    </row>
    <row r="53" spans="1:17" x14ac:dyDescent="0.25">
      <c r="A53" t="s">
        <v>59</v>
      </c>
      <c r="C53">
        <v>6</v>
      </c>
      <c r="E53">
        <v>282000</v>
      </c>
      <c r="J53" t="s">
        <v>61</v>
      </c>
      <c r="L53">
        <v>51</v>
      </c>
      <c r="N53">
        <f>(52+53+54+55+114+177+61+124+126+65+67+204+69+140+73+156+80+87+182+96+99+108+218+112+117+121+123+129+264+136+138+142+151+152+184+196+206+211+218)*1000</f>
        <v>5060000</v>
      </c>
    </row>
    <row r="54" spans="1:17" x14ac:dyDescent="0.25">
      <c r="A54" t="s">
        <v>60</v>
      </c>
      <c r="C54">
        <v>6</v>
      </c>
      <c r="E54">
        <v>288000</v>
      </c>
    </row>
    <row r="55" spans="1:17" x14ac:dyDescent="0.25">
      <c r="A55" t="s">
        <v>31</v>
      </c>
      <c r="C55">
        <v>2</v>
      </c>
      <c r="E55">
        <v>98000</v>
      </c>
      <c r="L55">
        <f>SUM(L5:L54)</f>
        <v>607</v>
      </c>
      <c r="N55">
        <f>SUM(N5:N54)</f>
        <v>8697000</v>
      </c>
      <c r="P55">
        <f>P15+P25+P52+L53</f>
        <v>607</v>
      </c>
      <c r="Q55">
        <f>Q15+Q25+Q52+N53</f>
        <v>8697000</v>
      </c>
    </row>
    <row r="56" spans="1:17" x14ac:dyDescent="0.25">
      <c r="A56" s="1" t="s">
        <v>62</v>
      </c>
      <c r="B56" s="1"/>
      <c r="C56" s="1">
        <v>2</v>
      </c>
      <c r="D56" s="1"/>
      <c r="E56" s="1">
        <v>100000</v>
      </c>
      <c r="F56" s="1"/>
      <c r="G56" s="1">
        <f>SUM(C27:C56)</f>
        <v>449</v>
      </c>
      <c r="H56" s="1">
        <f>SUM(E27:E56)</f>
        <v>12665000</v>
      </c>
      <c r="L56" s="2">
        <f>L55/12</f>
        <v>50.583333333333336</v>
      </c>
    </row>
    <row r="57" spans="1:17" x14ac:dyDescent="0.25">
      <c r="A57" t="s">
        <v>61</v>
      </c>
      <c r="C57">
        <v>45</v>
      </c>
      <c r="E57">
        <f>(153+104+53+138+141+290+151+171+176+181+207+216+225+239+243+244+250+258+264+275+286+298+299+315+316+329+331+332+343+347+348+355+360+374+378+384+389+422+427+428+453)*1000</f>
        <v>11493000</v>
      </c>
    </row>
    <row r="59" spans="1:17" x14ac:dyDescent="0.25">
      <c r="C59">
        <f>SUM(C5:C58)</f>
        <v>47470</v>
      </c>
      <c r="E59">
        <f>SUM(E5:E58)</f>
        <v>187740000</v>
      </c>
      <c r="G59">
        <f>G8+G11+G16+G26+G56+C57</f>
        <v>47470</v>
      </c>
      <c r="H59">
        <f>H8+H11+H16+H26+H56+E57</f>
        <v>187740000</v>
      </c>
    </row>
    <row r="60" spans="1:17" x14ac:dyDescent="0.25">
      <c r="C60">
        <f>C59/12</f>
        <v>3955.8333333333335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2022-12-15T13:27:19Z</cp:lastPrinted>
  <dcterms:created xsi:type="dcterms:W3CDTF">2022-12-15T13:27:07Z</dcterms:created>
  <dcterms:modified xsi:type="dcterms:W3CDTF">2022-12-15T13:27:43Z</dcterms:modified>
</cp:coreProperties>
</file>