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eku-my.sharepoint.com/personal/chuck_schram_lge-ku_com/Documents/Documents/"/>
    </mc:Choice>
  </mc:AlternateContent>
  <xr:revisionPtr revIDLastSave="12" documentId="8_{E3842144-1E7B-4F38-BD9B-8FF00B7B2F03}" xr6:coauthVersionLast="47" xr6:coauthVersionMax="47" xr10:uidLastSave="{D2A919EF-A150-4948-BE51-B3306CF7847D}"/>
  <bookViews>
    <workbookView xWindow="2670" yWindow="6270" windowWidth="32970" windowHeight="9930" xr2:uid="{79AC8A43-A20E-4D2B-AF98-904828BE9B0A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2" i="1"/>
  <c r="R15" i="1" l="1"/>
  <c r="R16" i="1"/>
  <c r="R17" i="1"/>
  <c r="R18" i="1"/>
  <c r="R19" i="1"/>
  <c r="R20" i="1"/>
  <c r="R21" i="1"/>
  <c r="R22" i="1"/>
  <c r="R14" i="1"/>
  <c r="C15" i="1"/>
  <c r="D15" i="1"/>
  <c r="F15" i="1"/>
  <c r="G15" i="1"/>
  <c r="I15" i="1"/>
  <c r="L15" i="1"/>
  <c r="O15" i="1"/>
  <c r="P15" i="1"/>
  <c r="Q15" i="1"/>
  <c r="C16" i="1"/>
  <c r="D16" i="1"/>
  <c r="F16" i="1"/>
  <c r="G16" i="1"/>
  <c r="I16" i="1"/>
  <c r="L16" i="1"/>
  <c r="O16" i="1"/>
  <c r="P16" i="1"/>
  <c r="Q16" i="1"/>
  <c r="C17" i="1"/>
  <c r="D17" i="1"/>
  <c r="F17" i="1"/>
  <c r="G17" i="1"/>
  <c r="I17" i="1"/>
  <c r="L17" i="1"/>
  <c r="O17" i="1"/>
  <c r="P17" i="1"/>
  <c r="Q17" i="1"/>
  <c r="C18" i="1"/>
  <c r="D18" i="1"/>
  <c r="F18" i="1"/>
  <c r="G18" i="1"/>
  <c r="I18" i="1"/>
  <c r="L18" i="1"/>
  <c r="O18" i="1"/>
  <c r="P18" i="1"/>
  <c r="Q18" i="1"/>
  <c r="C19" i="1"/>
  <c r="D19" i="1"/>
  <c r="F19" i="1"/>
  <c r="G19" i="1"/>
  <c r="I19" i="1"/>
  <c r="L19" i="1"/>
  <c r="O19" i="1"/>
  <c r="P19" i="1"/>
  <c r="Q19" i="1"/>
  <c r="C20" i="1"/>
  <c r="D20" i="1"/>
  <c r="F20" i="1"/>
  <c r="G20" i="1"/>
  <c r="I20" i="1"/>
  <c r="L20" i="1"/>
  <c r="O20" i="1"/>
  <c r="P20" i="1"/>
  <c r="Q20" i="1"/>
  <c r="C21" i="1"/>
  <c r="D21" i="1"/>
  <c r="F21" i="1"/>
  <c r="G21" i="1"/>
  <c r="I21" i="1"/>
  <c r="L21" i="1"/>
  <c r="O21" i="1"/>
  <c r="P21" i="1"/>
  <c r="Q21" i="1"/>
  <c r="C22" i="1"/>
  <c r="D22" i="1"/>
  <c r="F22" i="1"/>
  <c r="G22" i="1"/>
  <c r="I22" i="1"/>
  <c r="L22" i="1"/>
  <c r="O22" i="1"/>
  <c r="P22" i="1"/>
  <c r="Q22" i="1"/>
  <c r="Q14" i="1"/>
  <c r="P14" i="1"/>
  <c r="O14" i="1"/>
  <c r="L14" i="1"/>
  <c r="I14" i="1"/>
  <c r="N15" i="1"/>
  <c r="N16" i="1"/>
  <c r="N17" i="1"/>
  <c r="N18" i="1"/>
  <c r="N19" i="1"/>
  <c r="N20" i="1"/>
  <c r="N21" i="1"/>
  <c r="N22" i="1"/>
  <c r="N14" i="1"/>
  <c r="S15" i="1"/>
  <c r="T15" i="1" s="1"/>
  <c r="M16" i="1"/>
  <c r="S17" i="1"/>
  <c r="T17" i="1" s="1"/>
  <c r="M18" i="1"/>
  <c r="M19" i="1"/>
  <c r="M20" i="1"/>
  <c r="S21" i="1"/>
  <c r="T21" i="1" s="1"/>
  <c r="M22" i="1"/>
  <c r="M14" i="1"/>
  <c r="G14" i="1"/>
  <c r="V18" i="1" l="1"/>
  <c r="M17" i="1"/>
  <c r="S20" i="1"/>
  <c r="T20" i="1" s="1"/>
  <c r="V17" i="1"/>
  <c r="S19" i="1"/>
  <c r="T19" i="1" s="1"/>
  <c r="M15" i="1"/>
  <c r="V16" i="1"/>
  <c r="S18" i="1"/>
  <c r="T18" i="1" s="1"/>
  <c r="V14" i="1"/>
  <c r="V15" i="1"/>
  <c r="M21" i="1"/>
  <c r="V22" i="1"/>
  <c r="S14" i="1"/>
  <c r="T14" i="1" s="1"/>
  <c r="S16" i="1"/>
  <c r="T16" i="1" s="1"/>
  <c r="V21" i="1"/>
  <c r="S22" i="1"/>
  <c r="T22" i="1" s="1"/>
  <c r="V20" i="1"/>
  <c r="V19" i="1"/>
  <c r="F14" i="1"/>
  <c r="D14" i="1"/>
  <c r="C14" i="1"/>
  <c r="I5" i="1" l="1"/>
  <c r="H17" i="1" s="1"/>
  <c r="I6" i="1"/>
  <c r="H18" i="1" s="1"/>
  <c r="I7" i="1"/>
  <c r="H19" i="1" s="1"/>
  <c r="I8" i="1"/>
  <c r="H20" i="1" s="1"/>
  <c r="I9" i="1"/>
  <c r="H21" i="1" s="1"/>
  <c r="I10" i="1"/>
  <c r="H22" i="1" s="1"/>
  <c r="I2" i="1"/>
  <c r="H14" i="1" s="1"/>
  <c r="F5" i="1"/>
  <c r="E17" i="1" s="1"/>
  <c r="F6" i="1"/>
  <c r="E18" i="1" s="1"/>
  <c r="F7" i="1"/>
  <c r="E19" i="1" s="1"/>
  <c r="F8" i="1"/>
  <c r="E20" i="1" s="1"/>
  <c r="F9" i="1"/>
  <c r="E21" i="1" s="1"/>
  <c r="F10" i="1"/>
  <c r="E22" i="1" s="1"/>
  <c r="I4" i="1"/>
  <c r="H16" i="1" s="1"/>
  <c r="F4" i="1"/>
  <c r="E16" i="1" s="1"/>
  <c r="I3" i="1" l="1"/>
  <c r="H15" i="1" s="1"/>
  <c r="F3" i="1"/>
  <c r="E15" i="1" s="1"/>
  <c r="F2" i="1" l="1"/>
  <c r="E14" i="1" s="1"/>
</calcChain>
</file>

<file path=xl/sharedStrings.xml><?xml version="1.0" encoding="utf-8"?>
<sst xmlns="http://schemas.openxmlformats.org/spreadsheetml/2006/main" count="33" uniqueCount="33">
  <si>
    <t>Total</t>
  </si>
  <si>
    <t>Maint</t>
  </si>
  <si>
    <t>Forced</t>
  </si>
  <si>
    <t>Forced Coal</t>
  </si>
  <si>
    <t>Forced Gas</t>
  </si>
  <si>
    <t>Maint Coal</t>
  </si>
  <si>
    <t>Maint Gas</t>
  </si>
  <si>
    <t>% Maint</t>
  </si>
  <si>
    <t>% Maint Coal</t>
  </si>
  <si>
    <t>% Maint Gas</t>
  </si>
  <si>
    <t>% Forced</t>
  </si>
  <si>
    <t>% Forced Fuel</t>
  </si>
  <si>
    <t>% Forced Fuel Gas</t>
  </si>
  <si>
    <t>% Forced Mechanical</t>
  </si>
  <si>
    <t>% Forced Mechanical Coal</t>
  </si>
  <si>
    <t>% Forced Mechanical Gas</t>
  </si>
  <si>
    <t>% Forced Coal</t>
  </si>
  <si>
    <t>% Forced Gas</t>
  </si>
  <si>
    <t>% Forced Fuel Coal</t>
  </si>
  <si>
    <t>% Forced Cold Weather</t>
  </si>
  <si>
    <t>% Forced Cold Weather Coal</t>
  </si>
  <si>
    <t>% Forced Cold Weather Gas</t>
  </si>
  <si>
    <t>% Forced Other</t>
  </si>
  <si>
    <t>% Forced Other Coal</t>
  </si>
  <si>
    <t>% Forced Other Gas</t>
  </si>
  <si>
    <t>Forced Fuel</t>
  </si>
  <si>
    <t>Forced Fuel Gas</t>
  </si>
  <si>
    <t>Forced Cold Weather</t>
  </si>
  <si>
    <t>Forced Cold Weather Coal</t>
  </si>
  <si>
    <t>Forced Cold Weather Gas</t>
  </si>
  <si>
    <t>Forced Other - Coal</t>
  </si>
  <si>
    <t>Forced Other - Transmission</t>
  </si>
  <si>
    <t>Forced Other - Transmission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</si>
</sst>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164" fontId="0" fillId="0" borderId="0" xfId="2" applyNumberFormat="1" applyFont="1"/>
    <xf numFmtId="10" fontId="0" fillId="0" borderId="0" xfId="2" applyNumberFormat="1" applyFont="1"/>
    <xf numFmtId="10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252C5-86AD-49C7-B423-E8426C49825D}">
  <dimension ref="B1:V29"/>
  <sheetViews>
    <sheetView tabSelected="1" workbookViewId="0">
      <pane xSplit="2" topLeftCell="C1" activePane="topRight" state="frozen"/>
      <selection pane="topRight" activeCell="G9" sqref="G9"/>
    </sheetView>
  </sheetViews>
  <sheetFormatPr defaultRowHeight="14.5" x14ac:dyDescent="0.35"/>
  <cols>
    <col min="2" max="2" width="5" bestFit="1" customWidth="1"/>
    <col min="3" max="3" width="13.26953125" style="1" bestFit="1" customWidth="1"/>
    <col min="4" max="4" width="14" style="1" bestFit="1" customWidth="1"/>
    <col min="5" max="6" width="13.26953125" style="1" customWidth="1"/>
    <col min="7" max="7" width="14.81640625" style="1" bestFit="1" customWidth="1"/>
    <col min="8" max="8" width="14.1796875" style="1" bestFit="1" customWidth="1"/>
    <col min="9" max="9" width="14.81640625" style="1" bestFit="1" customWidth="1"/>
    <col min="10" max="10" width="25.7265625" style="1" bestFit="1" customWidth="1"/>
    <col min="11" max="11" width="18.54296875" style="1" bestFit="1" customWidth="1"/>
    <col min="12" max="12" width="23.453125" style="1" bestFit="1" customWidth="1"/>
    <col min="13" max="13" width="27.81640625" style="1" bestFit="1" customWidth="1"/>
    <col min="14" max="14" width="27.1796875" style="1" bestFit="1" customWidth="1"/>
    <col min="15" max="15" width="26.26953125" style="1" bestFit="1" customWidth="1"/>
    <col min="16" max="16" width="30.6328125" style="1" bestFit="1" customWidth="1"/>
    <col min="17" max="17" width="19.81640625" style="1" bestFit="1" customWidth="1"/>
    <col min="18" max="18" width="19.7265625" style="1" bestFit="1" customWidth="1"/>
    <col min="19" max="19" width="23.90625" style="1" bestFit="1" customWidth="1"/>
    <col min="20" max="20" width="23.36328125" style="1" bestFit="1" customWidth="1"/>
    <col min="21" max="22" width="9.1796875" style="1"/>
  </cols>
  <sheetData>
    <row r="1" spans="2:22" x14ac:dyDescent="0.35">
      <c r="C1" s="1" t="s">
        <v>0</v>
      </c>
      <c r="D1" s="1" t="s">
        <v>1</v>
      </c>
      <c r="E1" s="1" t="s">
        <v>5</v>
      </c>
      <c r="F1" s="1" t="s">
        <v>6</v>
      </c>
      <c r="G1" s="1" t="s">
        <v>2</v>
      </c>
      <c r="H1" s="1" t="s">
        <v>3</v>
      </c>
      <c r="I1" s="1" t="s">
        <v>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31</v>
      </c>
      <c r="P1" s="1" t="s">
        <v>32</v>
      </c>
      <c r="Q1" s="1" t="s">
        <v>30</v>
      </c>
    </row>
    <row r="2" spans="2:22" x14ac:dyDescent="0.35">
      <c r="B2">
        <v>2014</v>
      </c>
      <c r="C2" s="1">
        <v>4648163.9672495816</v>
      </c>
      <c r="D2" s="1">
        <v>2016065.4336514322</v>
      </c>
      <c r="E2" s="1">
        <v>1746316.1503180261</v>
      </c>
      <c r="F2" s="1">
        <f>D2-E2</f>
        <v>269749.28333340609</v>
      </c>
      <c r="G2" s="1">
        <v>2632098.5335981571</v>
      </c>
      <c r="H2" s="1">
        <v>2213172.4352028808</v>
      </c>
      <c r="I2" s="1">
        <f>G2-H2</f>
        <v>418926.09839527635</v>
      </c>
      <c r="J2" s="1">
        <v>7495.5458050147845</v>
      </c>
      <c r="K2" s="1">
        <v>7495.5458050147845</v>
      </c>
      <c r="L2" s="1">
        <v>3402.32128425156</v>
      </c>
      <c r="M2" s="1">
        <v>980</v>
      </c>
      <c r="N2" s="1">
        <f>L2-M2</f>
        <v>2422.32128425156</v>
      </c>
      <c r="O2" s="1">
        <v>0</v>
      </c>
      <c r="P2" s="1">
        <v>0</v>
      </c>
      <c r="Q2" s="1">
        <v>0</v>
      </c>
    </row>
    <row r="3" spans="2:22" x14ac:dyDescent="0.35">
      <c r="B3">
        <v>2015</v>
      </c>
      <c r="C3" s="1">
        <v>5021696.2766566239</v>
      </c>
      <c r="D3" s="1">
        <v>2368652.9250063025</v>
      </c>
      <c r="E3" s="1">
        <v>1838533.631142803</v>
      </c>
      <c r="F3" s="1">
        <f>D3-E3</f>
        <v>530119.29386349954</v>
      </c>
      <c r="G3" s="1">
        <v>2653043.3516503242</v>
      </c>
      <c r="H3" s="1">
        <v>1571403.3379097413</v>
      </c>
      <c r="I3" s="1">
        <f>G3-H3</f>
        <v>1081640.0137405829</v>
      </c>
      <c r="J3" s="1">
        <v>64326.616666647373</v>
      </c>
      <c r="K3" s="1">
        <v>64326.616666647373</v>
      </c>
      <c r="L3" s="1">
        <v>5395.3170354039348</v>
      </c>
      <c r="M3" s="1">
        <v>2273</v>
      </c>
      <c r="N3" s="1">
        <f t="shared" ref="N3:N10" si="0">L3-M3</f>
        <v>3122.3170354039348</v>
      </c>
      <c r="O3" s="1">
        <v>39253</v>
      </c>
      <c r="P3" s="1">
        <v>39253</v>
      </c>
      <c r="Q3" s="1">
        <v>0</v>
      </c>
    </row>
    <row r="4" spans="2:22" x14ac:dyDescent="0.35">
      <c r="B4">
        <v>2016</v>
      </c>
      <c r="C4" s="1">
        <v>4732794.8204629049</v>
      </c>
      <c r="D4" s="1">
        <v>1771676.0059296265</v>
      </c>
      <c r="E4" s="1">
        <v>1126146.2278642037</v>
      </c>
      <c r="F4" s="1">
        <f>D4-E4</f>
        <v>645529.77806542278</v>
      </c>
      <c r="G4" s="1">
        <v>2961118.8145332756</v>
      </c>
      <c r="H4" s="1">
        <v>2184226.9778249529</v>
      </c>
      <c r="I4" s="1">
        <f>G4-H4</f>
        <v>776891.83670832263</v>
      </c>
      <c r="J4" s="1">
        <v>45682.733333244338</v>
      </c>
      <c r="K4" s="1">
        <v>45682.733333244338</v>
      </c>
      <c r="L4" s="1">
        <v>2394.7528328572002</v>
      </c>
      <c r="M4" s="1">
        <v>0</v>
      </c>
      <c r="N4" s="1">
        <f t="shared" si="0"/>
        <v>2394.7528328572002</v>
      </c>
      <c r="O4" s="1">
        <v>25776</v>
      </c>
      <c r="P4" s="1">
        <v>25776</v>
      </c>
      <c r="Q4" s="1">
        <v>0</v>
      </c>
    </row>
    <row r="5" spans="2:22" x14ac:dyDescent="0.35">
      <c r="B5">
        <v>2017</v>
      </c>
      <c r="C5" s="1">
        <v>3965912.9191515092</v>
      </c>
      <c r="D5" s="1">
        <v>2196047.8846606147</v>
      </c>
      <c r="E5" s="1">
        <v>669749.58821530547</v>
      </c>
      <c r="F5" s="1">
        <f t="shared" ref="F5:F10" si="1">D5-E5</f>
        <v>1526298.2964453092</v>
      </c>
      <c r="G5" s="1">
        <v>1769865.0344908927</v>
      </c>
      <c r="H5" s="1">
        <v>1267044.6392611207</v>
      </c>
      <c r="I5" s="1">
        <f t="shared" ref="I5:I10" si="2">G5-H5</f>
        <v>502820.39522977197</v>
      </c>
      <c r="J5" s="1">
        <v>0</v>
      </c>
      <c r="K5" s="1">
        <v>0</v>
      </c>
      <c r="L5" s="1">
        <v>385.00000000203727</v>
      </c>
      <c r="M5" s="1">
        <v>0</v>
      </c>
      <c r="N5" s="1">
        <f t="shared" si="0"/>
        <v>385.00000000203727</v>
      </c>
      <c r="O5" s="1">
        <v>0</v>
      </c>
      <c r="P5" s="1">
        <v>0</v>
      </c>
      <c r="Q5" s="1">
        <v>0</v>
      </c>
    </row>
    <row r="6" spans="2:22" x14ac:dyDescent="0.35">
      <c r="B6">
        <v>2018</v>
      </c>
      <c r="C6" s="1">
        <v>3408978.7500611092</v>
      </c>
      <c r="D6" s="1">
        <v>1747829.1399383412</v>
      </c>
      <c r="E6" s="1">
        <v>1157438.0528447891</v>
      </c>
      <c r="F6" s="1">
        <f t="shared" si="1"/>
        <v>590391.08709355211</v>
      </c>
      <c r="G6" s="1">
        <v>1661149.6101227659</v>
      </c>
      <c r="H6" s="1">
        <v>1146827.1306732194</v>
      </c>
      <c r="I6" s="1">
        <f t="shared" si="2"/>
        <v>514322.47944954643</v>
      </c>
      <c r="J6" s="1">
        <v>0</v>
      </c>
      <c r="K6" s="1">
        <v>0</v>
      </c>
      <c r="L6" s="1">
        <v>1884.7176716553522</v>
      </c>
      <c r="M6" s="1">
        <v>1314.3676716797072</v>
      </c>
      <c r="N6" s="1">
        <f t="shared" si="0"/>
        <v>570.34999997564501</v>
      </c>
      <c r="O6" s="1">
        <v>0</v>
      </c>
      <c r="P6" s="1">
        <v>0</v>
      </c>
      <c r="Q6" s="1">
        <v>0</v>
      </c>
    </row>
    <row r="7" spans="2:22" x14ac:dyDescent="0.35">
      <c r="B7">
        <v>2019</v>
      </c>
      <c r="C7" s="1">
        <v>2859966.4164010915</v>
      </c>
      <c r="D7" s="1">
        <v>1396275.4700271531</v>
      </c>
      <c r="E7" s="1">
        <v>870439.1780983737</v>
      </c>
      <c r="F7" s="1">
        <f t="shared" si="1"/>
        <v>525836.29192877945</v>
      </c>
      <c r="G7" s="1">
        <v>1463690.9463739381</v>
      </c>
      <c r="H7" s="1">
        <v>894703.59819010377</v>
      </c>
      <c r="I7" s="1">
        <f t="shared" si="2"/>
        <v>568987.34818383434</v>
      </c>
      <c r="J7" s="1">
        <v>0</v>
      </c>
      <c r="K7" s="1">
        <v>0</v>
      </c>
      <c r="L7" s="1">
        <v>1070.0333333624876</v>
      </c>
      <c r="M7" s="1">
        <v>0</v>
      </c>
      <c r="N7" s="1">
        <f t="shared" si="0"/>
        <v>1070.0333333624876</v>
      </c>
      <c r="O7" s="1">
        <v>0</v>
      </c>
      <c r="P7" s="1">
        <v>0</v>
      </c>
      <c r="Q7" s="1">
        <v>0</v>
      </c>
    </row>
    <row r="8" spans="2:22" x14ac:dyDescent="0.35">
      <c r="B8">
        <v>2020</v>
      </c>
      <c r="C8" s="1">
        <v>2918351.337435903</v>
      </c>
      <c r="D8" s="1">
        <v>2056835.0382950844</v>
      </c>
      <c r="E8" s="1">
        <v>1292548.0243205174</v>
      </c>
      <c r="F8" s="1">
        <f t="shared" si="1"/>
        <v>764287.01397456694</v>
      </c>
      <c r="G8" s="1">
        <v>861516.29914081935</v>
      </c>
      <c r="H8" s="1">
        <v>505328.21148838318</v>
      </c>
      <c r="I8" s="1">
        <f t="shared" si="2"/>
        <v>356188.08765243617</v>
      </c>
      <c r="J8" s="1">
        <v>0</v>
      </c>
      <c r="K8" s="1">
        <v>0</v>
      </c>
      <c r="L8" s="1">
        <v>5271.5166666672158</v>
      </c>
      <c r="M8" s="1">
        <v>0</v>
      </c>
      <c r="N8" s="1">
        <f t="shared" si="0"/>
        <v>5271.5166666672158</v>
      </c>
      <c r="O8" s="1">
        <v>0</v>
      </c>
      <c r="P8" s="1">
        <v>0</v>
      </c>
      <c r="Q8" s="1">
        <v>0</v>
      </c>
    </row>
    <row r="9" spans="2:22" x14ac:dyDescent="0.35">
      <c r="B9">
        <v>2021</v>
      </c>
      <c r="C9" s="1">
        <v>2652908.2536215857</v>
      </c>
      <c r="D9" s="1">
        <v>1612046.6157399085</v>
      </c>
      <c r="E9" s="1">
        <v>1114367.0455626477</v>
      </c>
      <c r="F9" s="1">
        <f t="shared" si="1"/>
        <v>497679.57017726079</v>
      </c>
      <c r="G9" s="1">
        <v>1040861.6378816776</v>
      </c>
      <c r="H9" s="1">
        <v>689360.68767733243</v>
      </c>
      <c r="I9" s="1">
        <f t="shared" si="2"/>
        <v>351500.95020434516</v>
      </c>
      <c r="J9" s="1">
        <v>0</v>
      </c>
      <c r="K9" s="1">
        <v>0</v>
      </c>
      <c r="L9" s="1">
        <v>938.24085245307447</v>
      </c>
      <c r="M9" s="1">
        <v>0</v>
      </c>
      <c r="N9" s="1">
        <f t="shared" si="0"/>
        <v>938.24085245307447</v>
      </c>
      <c r="O9" s="1">
        <v>0</v>
      </c>
      <c r="P9" s="1">
        <v>0</v>
      </c>
      <c r="Q9" s="1">
        <v>20216.403703826738</v>
      </c>
    </row>
    <row r="10" spans="2:22" x14ac:dyDescent="0.35">
      <c r="B10">
        <v>2022</v>
      </c>
      <c r="C10" s="1">
        <v>2872773.2345052045</v>
      </c>
      <c r="D10" s="1">
        <v>1457179.8496232799</v>
      </c>
      <c r="E10" s="1">
        <v>619132.2403814327</v>
      </c>
      <c r="F10" s="1">
        <f t="shared" si="1"/>
        <v>838047.60924184718</v>
      </c>
      <c r="G10" s="1">
        <v>1415593.3848819232</v>
      </c>
      <c r="H10" s="1">
        <v>887247.23919165437</v>
      </c>
      <c r="I10" s="1">
        <f t="shared" si="2"/>
        <v>528346.14569026884</v>
      </c>
      <c r="J10" s="1">
        <v>40687.140886024034</v>
      </c>
      <c r="K10" s="1">
        <v>40687.140886024034</v>
      </c>
      <c r="L10" s="1">
        <v>7195</v>
      </c>
      <c r="M10" s="1">
        <v>4131</v>
      </c>
      <c r="N10" s="1">
        <f t="shared" si="0"/>
        <v>3064</v>
      </c>
      <c r="O10" s="1">
        <v>0</v>
      </c>
      <c r="P10" s="1">
        <v>0</v>
      </c>
      <c r="Q10" s="1">
        <v>0</v>
      </c>
    </row>
    <row r="13" spans="2:22" x14ac:dyDescent="0.35">
      <c r="C13" s="1" t="s">
        <v>7</v>
      </c>
      <c r="D13" s="1" t="s">
        <v>8</v>
      </c>
      <c r="E13" s="1" t="s">
        <v>9</v>
      </c>
      <c r="F13" s="1" t="s">
        <v>10</v>
      </c>
      <c r="G13" s="1" t="s">
        <v>16</v>
      </c>
      <c r="H13" s="1" t="s">
        <v>17</v>
      </c>
      <c r="I13" s="1" t="s">
        <v>11</v>
      </c>
      <c r="J13" s="1" t="s">
        <v>18</v>
      </c>
      <c r="K13" s="1" t="s">
        <v>12</v>
      </c>
      <c r="L13" s="1" t="s">
        <v>19</v>
      </c>
      <c r="M13" s="1" t="s">
        <v>20</v>
      </c>
      <c r="N13" s="1" t="s">
        <v>21</v>
      </c>
      <c r="O13" s="1" t="s">
        <v>22</v>
      </c>
      <c r="P13" s="1" t="s">
        <v>23</v>
      </c>
      <c r="Q13" s="1" t="s">
        <v>24</v>
      </c>
      <c r="R13" s="1" t="s">
        <v>13</v>
      </c>
      <c r="S13" s="1" t="s">
        <v>14</v>
      </c>
      <c r="T13" s="1" t="s">
        <v>15</v>
      </c>
    </row>
    <row r="14" spans="2:22" x14ac:dyDescent="0.35">
      <c r="B14">
        <v>2014</v>
      </c>
      <c r="C14" s="3">
        <f>D2/C2</f>
        <v>0.43373371676567196</v>
      </c>
      <c r="D14" s="3">
        <f>E2/D2</f>
        <v>0.86620013476207225</v>
      </c>
      <c r="E14" s="3">
        <f>F2/D2</f>
        <v>0.13379986523792781</v>
      </c>
      <c r="F14" s="3">
        <f>G2/C2</f>
        <v>0.5662662832343297</v>
      </c>
      <c r="G14" s="3">
        <f>H2/G2</f>
        <v>0.84083950769783988</v>
      </c>
      <c r="H14" s="3">
        <f>I2/G2</f>
        <v>0.15916049230216009</v>
      </c>
      <c r="I14" s="3">
        <f>+J2/G2</f>
        <v>2.8477451392247654E-3</v>
      </c>
      <c r="J14" s="3">
        <v>0</v>
      </c>
      <c r="K14" s="2">
        <v>1</v>
      </c>
      <c r="L14" s="3">
        <f t="shared" ref="L14:L22" si="3">+L2/G2</f>
        <v>1.2926268681896515E-3</v>
      </c>
      <c r="M14" s="3">
        <f>+M2/L2</f>
        <v>0.2880386413053227</v>
      </c>
      <c r="N14" s="3">
        <f>N2/L2</f>
        <v>0.71196135869467725</v>
      </c>
      <c r="O14" s="3">
        <f t="shared" ref="O14:O22" si="4">(O2+Q2)/G2</f>
        <v>0</v>
      </c>
      <c r="P14" s="3">
        <f>IFERROR(Q2/(Q2+O2),0)</f>
        <v>0</v>
      </c>
      <c r="Q14" s="3">
        <f>IFERROR(O2/(O2+Q2),0)</f>
        <v>0</v>
      </c>
      <c r="R14" s="3">
        <f t="shared" ref="R14:R22" si="5">(G2-J2-L2-O2-Q2)/G2</f>
        <v>0.99585962799258554</v>
      </c>
      <c r="S14" s="3">
        <f t="shared" ref="S14:S22" si="6">(H2-M2-Q2)/(G2-J2-L2-O2-Q2)</f>
        <v>0.84396149576340629</v>
      </c>
      <c r="T14" s="3">
        <f>1-S14</f>
        <v>0.15603850423659371</v>
      </c>
      <c r="V14" s="4">
        <f t="shared" ref="V14:V22" si="7">R14+L14+O14+I14</f>
        <v>1</v>
      </c>
    </row>
    <row r="15" spans="2:22" x14ac:dyDescent="0.35">
      <c r="B15">
        <v>2015</v>
      </c>
      <c r="C15" s="3">
        <f t="shared" ref="C15:D15" si="8">D3/C3</f>
        <v>0.47168382843402845</v>
      </c>
      <c r="D15" s="3">
        <f t="shared" si="8"/>
        <v>0.77619376470611923</v>
      </c>
      <c r="E15" s="3">
        <f t="shared" ref="E15:E22" si="9">F3/D3</f>
        <v>0.2238062352938808</v>
      </c>
      <c r="F15" s="3">
        <f t="shared" ref="F15:F22" si="10">G3/C3</f>
        <v>0.5283161715659721</v>
      </c>
      <c r="G15" s="3">
        <f t="shared" ref="G15:G22" si="11">H3/G3</f>
        <v>0.59230217136566987</v>
      </c>
      <c r="H15" s="3">
        <f t="shared" ref="H15:H22" si="12">I3/G3</f>
        <v>0.40769782863433018</v>
      </c>
      <c r="I15" s="3">
        <f t="shared" ref="I15:I22" si="13">+J3/G3</f>
        <v>2.4246349622079503E-2</v>
      </c>
      <c r="J15" s="3">
        <v>0</v>
      </c>
      <c r="K15" s="2">
        <v>1</v>
      </c>
      <c r="L15" s="3">
        <f t="shared" si="3"/>
        <v>2.0336331979075202E-3</v>
      </c>
      <c r="M15" s="3">
        <f t="shared" ref="M15:M22" si="14">+M3/L3</f>
        <v>0.4212912763206742</v>
      </c>
      <c r="N15" s="3">
        <f t="shared" ref="N15:N22" si="15">N3/L3</f>
        <v>0.5787087236793258</v>
      </c>
      <c r="O15" s="3">
        <f t="shared" si="4"/>
        <v>1.4795461210832719E-2</v>
      </c>
      <c r="P15" s="3">
        <f t="shared" ref="P15:P22" si="16">IFERROR(Q3/(Q3+O3),0)</f>
        <v>0</v>
      </c>
      <c r="Q15" s="3">
        <f t="shared" ref="Q15:Q22" si="17">IFERROR(O3/(O3+Q3),0)</f>
        <v>1</v>
      </c>
      <c r="R15" s="3">
        <f t="shared" si="5"/>
        <v>0.95892455596918036</v>
      </c>
      <c r="S15" s="3">
        <f t="shared" si="6"/>
        <v>0.61677992888854982</v>
      </c>
      <c r="T15" s="3">
        <f t="shared" ref="T15:T22" si="18">1-S15</f>
        <v>0.38322007111145018</v>
      </c>
      <c r="V15" s="4">
        <f t="shared" si="7"/>
        <v>1.0000000000000002</v>
      </c>
    </row>
    <row r="16" spans="2:22" x14ac:dyDescent="0.35">
      <c r="B16">
        <v>2016</v>
      </c>
      <c r="C16" s="3">
        <f t="shared" ref="C16:D16" si="19">D4/C4</f>
        <v>0.3743403365532636</v>
      </c>
      <c r="D16" s="3">
        <f t="shared" si="19"/>
        <v>0.63563892274609035</v>
      </c>
      <c r="E16" s="3">
        <f t="shared" si="9"/>
        <v>0.36436107725390965</v>
      </c>
      <c r="F16" s="3">
        <f t="shared" si="10"/>
        <v>0.62565966344673585</v>
      </c>
      <c r="G16" s="3">
        <f t="shared" si="11"/>
        <v>0.73763570955163638</v>
      </c>
      <c r="H16" s="3">
        <f t="shared" si="12"/>
        <v>0.26236429044836368</v>
      </c>
      <c r="I16" s="3">
        <f t="shared" si="13"/>
        <v>1.5427524592742402E-2</v>
      </c>
      <c r="J16" s="3">
        <v>0</v>
      </c>
      <c r="K16" s="2">
        <v>1</v>
      </c>
      <c r="L16" s="3">
        <f t="shared" si="3"/>
        <v>8.0873243623446277E-4</v>
      </c>
      <c r="M16" s="3">
        <f t="shared" si="14"/>
        <v>0</v>
      </c>
      <c r="N16" s="3">
        <f t="shared" si="15"/>
        <v>1</v>
      </c>
      <c r="O16" s="3">
        <f t="shared" si="4"/>
        <v>8.7048178794753121E-3</v>
      </c>
      <c r="P16" s="3">
        <f t="shared" si="16"/>
        <v>0</v>
      </c>
      <c r="Q16" s="3">
        <f t="shared" si="17"/>
        <v>1</v>
      </c>
      <c r="R16" s="3">
        <f t="shared" si="5"/>
        <v>0.97505892509154768</v>
      </c>
      <c r="S16" s="3">
        <f t="shared" si="6"/>
        <v>0.75650372564138124</v>
      </c>
      <c r="T16" s="3">
        <f t="shared" si="18"/>
        <v>0.24349627435861876</v>
      </c>
      <c r="V16" s="4">
        <f t="shared" si="7"/>
        <v>0.99999999999999989</v>
      </c>
    </row>
    <row r="17" spans="2:22" x14ac:dyDescent="0.35">
      <c r="B17">
        <v>2017</v>
      </c>
      <c r="C17" s="3">
        <f t="shared" ref="C17:D17" si="20">D5/C5</f>
        <v>0.55373073726753685</v>
      </c>
      <c r="D17" s="3">
        <f t="shared" si="20"/>
        <v>0.3049795010816948</v>
      </c>
      <c r="E17" s="3">
        <f t="shared" si="9"/>
        <v>0.6950204989183052</v>
      </c>
      <c r="F17" s="3">
        <f t="shared" si="10"/>
        <v>0.44626926273246265</v>
      </c>
      <c r="G17" s="3">
        <f t="shared" si="11"/>
        <v>0.71589901747823959</v>
      </c>
      <c r="H17" s="3">
        <f t="shared" si="12"/>
        <v>0.28410098252176041</v>
      </c>
      <c r="I17" s="3">
        <f t="shared" si="13"/>
        <v>0</v>
      </c>
      <c r="J17" s="3">
        <v>0</v>
      </c>
      <c r="K17" s="2">
        <v>1</v>
      </c>
      <c r="L17" s="3">
        <f t="shared" si="3"/>
        <v>2.1753071138149455E-4</v>
      </c>
      <c r="M17" s="3">
        <f t="shared" si="14"/>
        <v>0</v>
      </c>
      <c r="N17" s="3">
        <f t="shared" si="15"/>
        <v>1</v>
      </c>
      <c r="O17" s="3">
        <f t="shared" si="4"/>
        <v>0</v>
      </c>
      <c r="P17" s="3">
        <f t="shared" si="16"/>
        <v>0</v>
      </c>
      <c r="Q17" s="3">
        <f t="shared" si="17"/>
        <v>0</v>
      </c>
      <c r="R17" s="3">
        <f t="shared" si="5"/>
        <v>0.99978246928861847</v>
      </c>
      <c r="S17" s="3">
        <f t="shared" si="6"/>
        <v>0.71605478138422229</v>
      </c>
      <c r="T17" s="3">
        <f t="shared" si="18"/>
        <v>0.28394521861577771</v>
      </c>
      <c r="V17" s="4">
        <f t="shared" si="7"/>
        <v>1</v>
      </c>
    </row>
    <row r="18" spans="2:22" x14ac:dyDescent="0.35">
      <c r="B18">
        <v>2018</v>
      </c>
      <c r="C18" s="3">
        <f t="shared" ref="C18:D18" si="21">D6/C6</f>
        <v>0.5127134159774418</v>
      </c>
      <c r="D18" s="3">
        <f t="shared" si="21"/>
        <v>0.66221464466808266</v>
      </c>
      <c r="E18" s="3">
        <f t="shared" si="9"/>
        <v>0.33778535533191739</v>
      </c>
      <c r="F18" s="3">
        <f t="shared" si="10"/>
        <v>0.48728658402255753</v>
      </c>
      <c r="G18" s="3">
        <f t="shared" si="11"/>
        <v>0.69038160300833118</v>
      </c>
      <c r="H18" s="3">
        <f t="shared" si="12"/>
        <v>0.30961839699166882</v>
      </c>
      <c r="I18" s="3">
        <f t="shared" si="13"/>
        <v>0</v>
      </c>
      <c r="J18" s="3">
        <v>0</v>
      </c>
      <c r="K18" s="2">
        <v>1</v>
      </c>
      <c r="L18" s="3">
        <f t="shared" si="3"/>
        <v>1.134586349218758E-3</v>
      </c>
      <c r="M18" s="3">
        <f t="shared" si="14"/>
        <v>0.6973817306680713</v>
      </c>
      <c r="N18" s="3">
        <f t="shared" si="15"/>
        <v>0.30261826933192876</v>
      </c>
      <c r="O18" s="3">
        <f t="shared" si="4"/>
        <v>0</v>
      </c>
      <c r="P18" s="3">
        <f t="shared" si="16"/>
        <v>0</v>
      </c>
      <c r="Q18" s="3">
        <f t="shared" si="17"/>
        <v>0</v>
      </c>
      <c r="R18" s="3">
        <f t="shared" si="5"/>
        <v>0.9988654136507813</v>
      </c>
      <c r="S18" s="3">
        <f t="shared" si="6"/>
        <v>0.69037365173764242</v>
      </c>
      <c r="T18" s="3">
        <f t="shared" si="18"/>
        <v>0.30962634826235758</v>
      </c>
      <c r="V18" s="4">
        <f t="shared" si="7"/>
        <v>1</v>
      </c>
    </row>
    <row r="19" spans="2:22" x14ac:dyDescent="0.35">
      <c r="B19">
        <v>2019</v>
      </c>
      <c r="C19" s="3">
        <f t="shared" ref="C19:D19" si="22">D7/C7</f>
        <v>0.4882139391637299</v>
      </c>
      <c r="D19" s="3">
        <f t="shared" si="22"/>
        <v>0.62340075206036982</v>
      </c>
      <c r="E19" s="3">
        <f t="shared" si="9"/>
        <v>0.37659924793963012</v>
      </c>
      <c r="F19" s="3">
        <f t="shared" si="10"/>
        <v>0.51178606083626998</v>
      </c>
      <c r="G19" s="3">
        <f t="shared" si="11"/>
        <v>0.61126537702961803</v>
      </c>
      <c r="H19" s="3">
        <f t="shared" si="12"/>
        <v>0.38873462297038192</v>
      </c>
      <c r="I19" s="3">
        <f t="shared" si="13"/>
        <v>0</v>
      </c>
      <c r="J19" s="3">
        <v>0</v>
      </c>
      <c r="K19" s="2">
        <v>1</v>
      </c>
      <c r="L19" s="3">
        <f t="shared" si="3"/>
        <v>7.3105141219416934E-4</v>
      </c>
      <c r="M19" s="3">
        <f t="shared" si="14"/>
        <v>0</v>
      </c>
      <c r="N19" s="3">
        <f t="shared" si="15"/>
        <v>1</v>
      </c>
      <c r="O19" s="3">
        <f t="shared" si="4"/>
        <v>0</v>
      </c>
      <c r="P19" s="3">
        <f t="shared" si="16"/>
        <v>0</v>
      </c>
      <c r="Q19" s="3">
        <f t="shared" si="17"/>
        <v>0</v>
      </c>
      <c r="R19" s="3">
        <f t="shared" si="5"/>
        <v>0.99926894858780579</v>
      </c>
      <c r="S19" s="3">
        <f t="shared" si="6"/>
        <v>0.61171257036804261</v>
      </c>
      <c r="T19" s="3">
        <f t="shared" si="18"/>
        <v>0.38828742963195739</v>
      </c>
      <c r="V19" s="4">
        <f t="shared" si="7"/>
        <v>1</v>
      </c>
    </row>
    <row r="20" spans="2:22" x14ac:dyDescent="0.35">
      <c r="B20">
        <v>2020</v>
      </c>
      <c r="C20" s="3">
        <f t="shared" ref="C20:D20" si="23">D8/C8</f>
        <v>0.70479349484433329</v>
      </c>
      <c r="D20" s="3">
        <f t="shared" si="23"/>
        <v>0.628415988766855</v>
      </c>
      <c r="E20" s="3">
        <f t="shared" si="9"/>
        <v>0.37158401123314505</v>
      </c>
      <c r="F20" s="3">
        <f t="shared" si="10"/>
        <v>0.29520650515566693</v>
      </c>
      <c r="G20" s="3">
        <f t="shared" si="11"/>
        <v>0.58655676275926694</v>
      </c>
      <c r="H20" s="3">
        <f t="shared" si="12"/>
        <v>0.41344323724073312</v>
      </c>
      <c r="I20" s="3">
        <f t="shared" si="13"/>
        <v>0</v>
      </c>
      <c r="J20" s="3">
        <v>0</v>
      </c>
      <c r="K20" s="2">
        <v>1</v>
      </c>
      <c r="L20" s="3">
        <f t="shared" si="3"/>
        <v>6.1188821057993224E-3</v>
      </c>
      <c r="M20" s="3">
        <f t="shared" si="14"/>
        <v>0</v>
      </c>
      <c r="N20" s="3">
        <f t="shared" si="15"/>
        <v>1</v>
      </c>
      <c r="O20" s="3">
        <f t="shared" si="4"/>
        <v>0</v>
      </c>
      <c r="P20" s="3">
        <f t="shared" si="16"/>
        <v>0</v>
      </c>
      <c r="Q20" s="3">
        <f t="shared" si="17"/>
        <v>0</v>
      </c>
      <c r="R20" s="3">
        <f t="shared" si="5"/>
        <v>0.99388111789420075</v>
      </c>
      <c r="S20" s="3">
        <f t="shared" si="6"/>
        <v>0.59016793075015062</v>
      </c>
      <c r="T20" s="3">
        <f t="shared" si="18"/>
        <v>0.40983206924984938</v>
      </c>
      <c r="V20" s="4">
        <f t="shared" si="7"/>
        <v>1</v>
      </c>
    </row>
    <row r="21" spans="2:22" x14ac:dyDescent="0.35">
      <c r="B21">
        <v>2021</v>
      </c>
      <c r="C21" s="3">
        <f t="shared" ref="C21:D21" si="24">D9/C9</f>
        <v>0.60765260673422938</v>
      </c>
      <c r="D21" s="3">
        <f t="shared" si="24"/>
        <v>0.69127470302784499</v>
      </c>
      <c r="E21" s="3">
        <f t="shared" si="9"/>
        <v>0.30872529697215506</v>
      </c>
      <c r="F21" s="3">
        <f t="shared" si="10"/>
        <v>0.39234739326577084</v>
      </c>
      <c r="G21" s="3">
        <f t="shared" si="11"/>
        <v>0.66229810244548293</v>
      </c>
      <c r="H21" s="3">
        <f t="shared" si="12"/>
        <v>0.33770189755451713</v>
      </c>
      <c r="I21" s="3">
        <f t="shared" si="13"/>
        <v>0</v>
      </c>
      <c r="J21" s="3">
        <v>0</v>
      </c>
      <c r="K21" s="2">
        <v>1</v>
      </c>
      <c r="L21" s="3">
        <f t="shared" si="3"/>
        <v>9.0140785125153325E-4</v>
      </c>
      <c r="M21" s="3">
        <f t="shared" si="14"/>
        <v>0</v>
      </c>
      <c r="N21" s="3">
        <f t="shared" si="15"/>
        <v>1</v>
      </c>
      <c r="O21" s="3">
        <f t="shared" si="4"/>
        <v>1.9422757999776417E-2</v>
      </c>
      <c r="P21" s="3">
        <f t="shared" si="16"/>
        <v>1</v>
      </c>
      <c r="Q21" s="3">
        <f t="shared" si="17"/>
        <v>0</v>
      </c>
      <c r="R21" s="3">
        <f t="shared" si="5"/>
        <v>0.97967583414897208</v>
      </c>
      <c r="S21" s="3">
        <f t="shared" si="6"/>
        <v>0.65621231231467647</v>
      </c>
      <c r="T21" s="3">
        <f t="shared" si="18"/>
        <v>0.34378768768532353</v>
      </c>
      <c r="V21" s="4">
        <f t="shared" si="7"/>
        <v>1</v>
      </c>
    </row>
    <row r="22" spans="2:22" x14ac:dyDescent="0.35">
      <c r="B22">
        <v>2022</v>
      </c>
      <c r="C22" s="3">
        <f t="shared" ref="C22:D22" si="25">D10/C10</f>
        <v>0.50723803470490736</v>
      </c>
      <c r="D22" s="3">
        <f t="shared" si="25"/>
        <v>0.4248838882458435</v>
      </c>
      <c r="E22" s="3">
        <f t="shared" si="9"/>
        <v>0.57511611175415644</v>
      </c>
      <c r="F22" s="3">
        <f t="shared" si="10"/>
        <v>0.49276196529509214</v>
      </c>
      <c r="G22" s="3">
        <f t="shared" si="11"/>
        <v>0.62676701421973724</v>
      </c>
      <c r="H22" s="3">
        <f t="shared" si="12"/>
        <v>0.37323298578026276</v>
      </c>
      <c r="I22" s="3">
        <f t="shared" si="13"/>
        <v>2.8742110072390463E-2</v>
      </c>
      <c r="J22" s="3">
        <v>0</v>
      </c>
      <c r="K22" s="2">
        <v>1</v>
      </c>
      <c r="L22" s="3">
        <f t="shared" si="3"/>
        <v>5.082674217639231E-3</v>
      </c>
      <c r="M22" s="3">
        <f t="shared" si="14"/>
        <v>0.5741487143849896</v>
      </c>
      <c r="N22" s="3">
        <f t="shared" si="15"/>
        <v>0.4258512856150104</v>
      </c>
      <c r="O22" s="3">
        <f t="shared" si="4"/>
        <v>0</v>
      </c>
      <c r="P22" s="3">
        <f t="shared" si="16"/>
        <v>0</v>
      </c>
      <c r="Q22" s="3">
        <f t="shared" si="17"/>
        <v>0</v>
      </c>
      <c r="R22" s="3">
        <f t="shared" si="5"/>
        <v>0.96617521570997023</v>
      </c>
      <c r="S22" s="3">
        <f t="shared" si="6"/>
        <v>0.64568909780367523</v>
      </c>
      <c r="T22" s="3">
        <f t="shared" si="18"/>
        <v>0.35431090219632477</v>
      </c>
      <c r="V22" s="4">
        <f t="shared" si="7"/>
        <v>0.99999999999999989</v>
      </c>
    </row>
    <row r="23" spans="2:22" x14ac:dyDescent="0.3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22" x14ac:dyDescent="0.3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22" x14ac:dyDescent="0.3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22" x14ac:dyDescent="0.3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22" x14ac:dyDescent="0.3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22" x14ac:dyDescent="0.3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22" x14ac:dyDescent="0.3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pageMargins left="0.7" right="0.7" top="0.75" bottom="0.75" header="0.3" footer="0.3"/>
  <headerFooter>
    <oddFooter>&amp;L_x000D_&amp;1#&amp;"Calibri"&amp;14&amp;K000000 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30EB7-15F9-4587-860C-63E50A4BDE9A}">
  <dimension ref="A1"/>
  <sheetViews>
    <sheetView workbookViewId="0"/>
  </sheetViews>
  <sheetFormatPr defaultRowHeight="14.5" x14ac:dyDescent="0.35"/>
  <sheetData/>
  <pageMargins left="0.7" right="0.7" top="0.75" bottom="0.75" header="0.3" footer="0.3"/>
  <headerFooter>
    <oddFooter>&amp;L_x000D_&amp;1#&amp;"Calibri"&amp;14&amp;K000000 Business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F9839-C1E5-4B9F-883B-C9E7B0007BFA}">
  <dimension ref="A1"/>
  <sheetViews>
    <sheetView workbookViewId="0"/>
  </sheetViews>
  <sheetFormatPr defaultRowHeight="14.5" x14ac:dyDescent="0.35"/>
  <sheetData/>
  <pageMargins left="0.7" right="0.7" top="0.75" bottom="0.75" header="0.3" footer="0.3"/>
  <headerFooter>
    <oddFooter>&amp;L_x000D_&amp;1#&amp;"Calibri"&amp;14&amp;K000000 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E08D0A401274E8CF9B547F14148CC" ma:contentTypeVersion="22" ma:contentTypeDescription="Create a new document." ma:contentTypeScope="" ma:versionID="c3dcd3a24cc76b4d05064e37ac6bb3af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665b32156b6ff9a0ceca4e81f57e2f5a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GE/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imeline"/>
          <xsd:enumeration value="DSM Analysis"/>
          <xsd:enumeration value="Supply Side Analysis"/>
          <xsd:enumeration value="RTO Analysis"/>
          <xsd:enumeration value="Application"/>
          <xsd:enumeration value="Confidential Exhibits"/>
          <xsd:enumeration value="Direct Testimony"/>
          <xsd:enumeration value="Direct Testimony Exhibits"/>
          <xsd:enumeration value="Rebuttal Testimony"/>
          <xsd:enumeration value="1st Data Request"/>
          <xsd:enumeration value="2nd Data Request"/>
          <xsd:enumeration value="3rd Data Request"/>
          <xsd:enumeration value="4th Data Request"/>
          <xsd:enumeration value="5th Data Request"/>
          <xsd:enumeration value="6th Data Request"/>
          <xsd:enumeration value="Post-Hearing Data Request"/>
          <xsd:enumeration value="Intervenor Testimony"/>
          <xsd:enumeration value="Intervenor Data Requests"/>
          <xsd:enumeration value="Post-Hearing Initial Briefs"/>
          <xsd:enumeration value="Post-Hearing Response Briefs"/>
          <xsd:enumeration value="Settlement"/>
          <xsd:enumeration value="Witness Prep"/>
          <xsd:enumeration value="Case No. 2023-00122 Application and Testimony"/>
          <xsd:enumeration value="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All Witnesses"/>
          <xsd:enumeration value="Bellar, Lonnie"/>
          <xsd:enumeration value="Bevington, John"/>
          <xsd:enumeration value="Conroy, Robert"/>
          <xsd:enumeration value="Crockett, John"/>
          <xsd:enumeration value="Garrett, Chris"/>
          <xsd:enumeration value="Imber, Philip"/>
          <xsd:enumeration value="Isaacson, Lana"/>
          <xsd:enumeration value="Jones, Tim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y. Public Service Commission-KPSC"/>
          <xsd:enumeration value="Attorney General-AG"/>
          <xsd:enumeration value="Joint Intervenors - Mountain Association, Metropolitan Housing Coalition, Kentuckians for the Commonwealth, and Kentucky Solar Energy Society – MA/MHC/KFTC/KYSES"/>
          <xsd:enumeration value="Ky. Industrial Utility Cust.-KIUC"/>
          <xsd:enumeration value="Kentucky Coal Association-KCA"/>
          <xsd:enumeration value="Lexington-Fayette Urban County Government-LFUCG"/>
          <xsd:enumeration value="Louisville/Jefferson County Metro Government-Louisville Metro"/>
          <xsd:enumeration value="Mercer County Fiscal Court-Mercer Fiscal Court"/>
          <xsd:enumeration value="Sierra Club-SC"/>
          <xsd:enumeration value="Walmart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Schram, Chuck</Witness_x0020_Testimony>
    <Year xmlns="65bfb563-8fe2-4d34-a09f-38a217d8feea">2022</Year>
    <Review_x0020_Case_x0020_Doc_x0020_Types xmlns="65bfb563-8fe2-4d34-a09f-38a217d8feea">Post-Hearing Data Request</Review_x0020_Case_x0020_Doc_x0020_Types>
    <Case_x0020__x0023_ xmlns="f789fa03-9022-4931-acb2-79f11ac92edf">2022-00402</Case_x0020__x0023_>
    <Data_x0020_Request_x0020_Party xmlns="f789fa03-9022-4931-acb2-79f11ac92edf">Sierra Club-SC</Data_x0020_Request_x0020_Party>
    <Status_x0020__x0028_Internal_x0020_Use_x0020_Only_x0029_ xmlns="2ad705b9-adad-42ba-803b-2580de5ca47a"/>
    <Company xmlns="65bfb563-8fe2-4d34-a09f-38a217d8feea">
      <Value>LGE/KU</Value>
    </Company>
  </documentManagement>
</p:properties>
</file>

<file path=customXml/itemProps1.xml><?xml version="1.0" encoding="utf-8"?>
<ds:datastoreItem xmlns:ds="http://schemas.openxmlformats.org/officeDocument/2006/customXml" ds:itemID="{196F6D40-3A30-40E2-9073-ABF3DF93AA34}"/>
</file>

<file path=customXml/itemProps2.xml><?xml version="1.0" encoding="utf-8"?>
<ds:datastoreItem xmlns:ds="http://schemas.openxmlformats.org/officeDocument/2006/customXml" ds:itemID="{8CBD124D-C32D-41E0-8EA8-541FC56BCF93}"/>
</file>

<file path=customXml/itemProps3.xml><?xml version="1.0" encoding="utf-8"?>
<ds:datastoreItem xmlns:ds="http://schemas.openxmlformats.org/officeDocument/2006/customXml" ds:itemID="{0932481D-36D2-4E7E-B216-A4EEFACD05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Frank, James</dc:creator>
  <cp:lastModifiedBy>Schram, Chuck</cp:lastModifiedBy>
  <dcterms:created xsi:type="dcterms:W3CDTF">2023-09-12T13:59:52Z</dcterms:created>
  <dcterms:modified xsi:type="dcterms:W3CDTF">2023-09-12T21:09:56Z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2023-09-12T15:02:57Z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0a250bba-1f49-495b-8bb3-daa99fdaa73d</vt:lpwstr>
  </property>
  <property fmtid="{D5CDD505-2E9C-101B-9397-08002B2CF9AE}" pid="8" name="MSIP_Label_0adee1c6-0c13-46fe-9f7d-d5b32ad2c571_ContentBits">
    <vt:lpwstr>2</vt:lpwstr>
  </property>
  <property fmtid="{D5CDD505-2E9C-101B-9397-08002B2CF9AE}" pid="9" name="ContentTypeId">
    <vt:lpwstr>0x010100AB9E08D0A401274E8CF9B547F14148CC</vt:lpwstr>
  </property>
</Properties>
</file>