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CCN\2022_MC5_BR12_Solar_Batt\03_DataRequests\PostHearing\PSC\PSC20 Alternative Portfolios LOLE EUE PVRR\"/>
    </mc:Choice>
  </mc:AlternateContent>
  <xr:revisionPtr revIDLastSave="0" documentId="13_ncr:1_{A3AFA508-8703-4E62-8237-5D807CF6166A}" xr6:coauthVersionLast="47" xr6:coauthVersionMax="47" xr10:uidLastSave="{00000000-0000-0000-0000-000000000000}"/>
  <bookViews>
    <workbookView xWindow="-110" yWindow="-110" windowWidth="38620" windowHeight="21220" xr2:uid="{176C3ACC-A416-4993-8680-D79AC949DA07}"/>
  </bookViews>
  <sheets>
    <sheet name="OriginalBid" sheetId="1" r:id="rId1"/>
    <sheet name="UpdatedBi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5" i="1" l="1"/>
  <c r="AA24" i="1"/>
  <c r="AA23" i="1"/>
  <c r="AA19" i="1"/>
  <c r="AA15" i="1"/>
  <c r="AA11" i="1"/>
  <c r="Z25" i="1"/>
  <c r="Z24" i="1"/>
  <c r="Z23" i="1"/>
  <c r="Z19" i="1"/>
  <c r="Z15" i="1"/>
  <c r="Z11" i="1"/>
  <c r="AI6" i="1"/>
  <c r="AI7" i="1"/>
  <c r="AI8" i="1"/>
  <c r="AI9" i="1"/>
  <c r="AI10" i="1"/>
  <c r="AI12" i="1"/>
  <c r="AI13" i="1"/>
  <c r="AI14" i="1"/>
  <c r="AI16" i="1"/>
  <c r="AI17" i="1"/>
  <c r="AI18" i="1"/>
  <c r="AI20" i="1"/>
  <c r="AI21" i="1"/>
  <c r="AI22" i="1"/>
  <c r="AI5" i="1"/>
  <c r="AH6" i="1"/>
  <c r="AH7" i="1"/>
  <c r="AH8" i="1"/>
  <c r="AH9" i="1"/>
  <c r="AH10" i="1"/>
  <c r="AH12" i="1"/>
  <c r="AH13" i="1"/>
  <c r="AH14" i="1"/>
  <c r="AH16" i="1"/>
  <c r="AH17" i="1"/>
  <c r="AH18" i="1"/>
  <c r="AH20" i="1"/>
  <c r="AH21" i="1"/>
  <c r="AH22" i="1"/>
  <c r="AH5" i="1"/>
  <c r="AB5" i="1"/>
  <c r="AB6" i="1"/>
  <c r="AC6" i="1"/>
  <c r="AD6" i="1"/>
  <c r="AE6" i="1"/>
  <c r="AF6" i="1"/>
  <c r="AG6" i="1"/>
  <c r="AB7" i="1"/>
  <c r="AC7" i="1"/>
  <c r="AD7" i="1"/>
  <c r="AE7" i="1"/>
  <c r="AF7" i="1"/>
  <c r="AG7" i="1"/>
  <c r="AB8" i="1"/>
  <c r="AC8" i="1"/>
  <c r="AD8" i="1"/>
  <c r="AE8" i="1"/>
  <c r="AF8" i="1"/>
  <c r="AG8" i="1"/>
  <c r="AB9" i="1"/>
  <c r="AC9" i="1"/>
  <c r="AD9" i="1"/>
  <c r="AE9" i="1"/>
  <c r="AF9" i="1"/>
  <c r="AG9" i="1"/>
  <c r="AB10" i="1"/>
  <c r="AC10" i="1"/>
  <c r="AD10" i="1"/>
  <c r="AE10" i="1"/>
  <c r="AF10" i="1"/>
  <c r="AG10" i="1"/>
  <c r="AB12" i="1"/>
  <c r="AC12" i="1"/>
  <c r="AD12" i="1"/>
  <c r="AE12" i="1"/>
  <c r="AF12" i="1"/>
  <c r="AG12" i="1"/>
  <c r="AB13" i="1"/>
  <c r="AC13" i="1"/>
  <c r="AD13" i="1"/>
  <c r="AE13" i="1"/>
  <c r="AF13" i="1"/>
  <c r="AG13" i="1"/>
  <c r="AB14" i="1"/>
  <c r="AC14" i="1"/>
  <c r="AD14" i="1"/>
  <c r="AE14" i="1"/>
  <c r="AF14" i="1"/>
  <c r="AG14" i="1"/>
  <c r="AB16" i="1"/>
  <c r="AC16" i="1"/>
  <c r="AD16" i="1"/>
  <c r="AE16" i="1"/>
  <c r="AF16" i="1"/>
  <c r="AG16" i="1"/>
  <c r="AB17" i="1"/>
  <c r="AC17" i="1"/>
  <c r="AD17" i="1"/>
  <c r="AE17" i="1"/>
  <c r="AF17" i="1"/>
  <c r="AG17" i="1"/>
  <c r="AB18" i="1"/>
  <c r="AC18" i="1"/>
  <c r="AD18" i="1"/>
  <c r="AE18" i="1"/>
  <c r="AF18" i="1"/>
  <c r="AG18" i="1"/>
  <c r="AB20" i="1"/>
  <c r="AC20" i="1"/>
  <c r="AD20" i="1"/>
  <c r="AE20" i="1"/>
  <c r="AF20" i="1"/>
  <c r="AG20" i="1"/>
  <c r="AB21" i="1"/>
  <c r="AC21" i="1"/>
  <c r="AD21" i="1"/>
  <c r="AE21" i="1"/>
  <c r="AF21" i="1"/>
  <c r="AG21" i="1"/>
  <c r="AB22" i="1"/>
  <c r="AC22" i="1"/>
  <c r="AD22" i="1"/>
  <c r="AE22" i="1"/>
  <c r="AF22" i="1"/>
  <c r="AG22" i="1"/>
  <c r="AC5" i="1"/>
  <c r="AD5" i="1"/>
  <c r="AE5" i="1"/>
  <c r="AF5" i="1"/>
  <c r="AG5" i="1"/>
  <c r="T11" i="1"/>
  <c r="U11" i="1"/>
  <c r="V11" i="1"/>
  <c r="W11" i="1"/>
  <c r="X11" i="1"/>
  <c r="Y11" i="1"/>
  <c r="T15" i="1"/>
  <c r="U15" i="1"/>
  <c r="V15" i="1"/>
  <c r="W15" i="1"/>
  <c r="X15" i="1"/>
  <c r="Y15" i="1"/>
  <c r="T19" i="1"/>
  <c r="U19" i="1"/>
  <c r="V19" i="1"/>
  <c r="W19" i="1"/>
  <c r="X19" i="1"/>
  <c r="Y19" i="1"/>
  <c r="T23" i="1"/>
  <c r="U23" i="1"/>
  <c r="V23" i="1"/>
  <c r="W23" i="1"/>
  <c r="X23" i="1"/>
  <c r="Y23" i="1"/>
  <c r="T24" i="1"/>
  <c r="U24" i="1"/>
  <c r="V24" i="1"/>
  <c r="W24" i="1"/>
  <c r="X24" i="1"/>
  <c r="Y24" i="1"/>
  <c r="T25" i="1"/>
  <c r="U25" i="1"/>
  <c r="V25" i="1"/>
  <c r="W25" i="1"/>
  <c r="X25" i="1"/>
  <c r="Y25" i="1"/>
</calcChain>
</file>

<file path=xl/sharedStrings.xml><?xml version="1.0" encoding="utf-8"?>
<sst xmlns="http://schemas.openxmlformats.org/spreadsheetml/2006/main" count="261" uniqueCount="59">
  <si>
    <t>Portfolio</t>
  </si>
  <si>
    <t>Summer (Mar-Nov)</t>
  </si>
  <si>
    <t>Full Year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</si>
  <si>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</si>
  <si>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</si>
  <si>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</si>
  <si>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</si>
  <si>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</si>
  <si>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</si>
  <si>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</si>
  <si>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</si>
  <si>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</si>
  <si>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</si>
  <si>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</si>
  <si>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</si>
  <si>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</si>
  <si>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</si>
  <si>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</si>
  <si>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</si>
  <si>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</si>
  <si>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</si>
  <si>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</si>
  <si>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</si>
  <si>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</si>
  <si>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MC5</t>
  </si>
  <si>
    <t>MC1/HF1-2/PR12</t>
  </si>
  <si>
    <t>BR12</t>
  </si>
  <si>
    <t>MC1-2/HF1-2/PR12</t>
  </si>
  <si>
    <t>MC5/Owned Solar</t>
  </si>
  <si>
    <t>MC5/Owned Solar/Solar PPAs</t>
  </si>
  <si>
    <t>MC5/Owned Solar/Solar PPAs/Brown BESS</t>
  </si>
  <si>
    <t>MC1/BR3/HF1-2/PR12</t>
  </si>
  <si>
    <t>BR12/Owned Solar</t>
  </si>
  <si>
    <t>BR12/Owned Solar/Solar PPAs</t>
  </si>
  <si>
    <t>BR12/Owned Solar/Solar PPAs/Brown BESS</t>
  </si>
  <si>
    <t>MC1-2/BR3/HF1-2/PR12</t>
  </si>
  <si>
    <t>LOLE (days/10 years)</t>
  </si>
  <si>
    <t>LOLH (hours/10 years)</t>
  </si>
  <si>
    <t>EUE (MWh/10 years)</t>
  </si>
  <si>
    <t>N/A</t>
  </si>
  <si>
    <t>MC1/BR3/HF1-2/PR12, MC2/GH2 Ozone</t>
  </si>
  <si>
    <t>MC1-2/BR3/HF1-2/PR12, GH2 Ozone</t>
  </si>
  <si>
    <t>Retirements</t>
  </si>
  <si>
    <t>Additions</t>
  </si>
  <si>
    <t>Absolute PVRR ($M)</t>
  </si>
  <si>
    <t>PVRR Relative to CPCN Recommended Portfolio ($M)</t>
  </si>
  <si>
    <t>PVRR Relative to CPCN Recommended Portfolio less Brown BESS ($M)</t>
  </si>
  <si>
    <t>Low Gas, Mid CTG</t>
  </si>
  <si>
    <t>Mid Gas, Mid CTG</t>
  </si>
  <si>
    <t>High Gas, Mid CTG</t>
  </si>
  <si>
    <t>Low Gas, High CTG</t>
  </si>
  <si>
    <t>High Gas, Low CTG</t>
  </si>
  <si>
    <t>High Gas, Current CTG</t>
  </si>
  <si>
    <t>Winter
(Jan-Feb, Dec)</t>
  </si>
  <si>
    <t>Table 22, Impact of Brown BESS on PVRR from Mar-2023 Update to Exhibit SAW-1 ($M)</t>
  </si>
  <si>
    <t>Portfolio 8 from SB4 Analysis (CPCN Recommended Portfolio; PVRR $M)</t>
  </si>
  <si>
    <t>Avg of 
Mid CTG</t>
  </si>
  <si>
    <t>Avg Excl High Gas, Curr CTG</t>
  </si>
  <si>
    <t>CONFIDENTIAL INFORMATION HIGHLIGHTED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</si>
</sst>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7" fontId="0" fillId="0" borderId="7" xfId="1" applyNumberFormat="1" applyFont="1" applyBorder="1" applyAlignment="1">
      <alignment horizontal="center"/>
    </xf>
    <xf numFmtId="37" fontId="0" fillId="0" borderId="8" xfId="1" applyNumberFormat="1" applyFont="1" applyBorder="1" applyAlignment="1">
      <alignment horizontal="center"/>
    </xf>
    <xf numFmtId="37" fontId="0" fillId="0" borderId="9" xfId="1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7" fontId="0" fillId="0" borderId="5" xfId="1" applyNumberFormat="1" applyFont="1" applyFill="1" applyBorder="1" applyAlignment="1">
      <alignment horizontal="center"/>
    </xf>
    <xf numFmtId="37" fontId="0" fillId="0" borderId="1" xfId="1" applyNumberFormat="1" applyFont="1" applyFill="1" applyBorder="1" applyAlignment="1">
      <alignment horizontal="center"/>
    </xf>
    <xf numFmtId="37" fontId="0" fillId="0" borderId="6" xfId="1" applyNumberFormat="1" applyFont="1" applyFill="1" applyBorder="1" applyAlignment="1">
      <alignment horizontal="center"/>
    </xf>
    <xf numFmtId="37" fontId="0" fillId="0" borderId="7" xfId="1" applyNumberFormat="1" applyFont="1" applyFill="1" applyBorder="1" applyAlignment="1">
      <alignment horizontal="center"/>
    </xf>
    <xf numFmtId="37" fontId="0" fillId="0" borderId="8" xfId="1" applyNumberFormat="1" applyFont="1" applyFill="1" applyBorder="1" applyAlignment="1">
      <alignment horizontal="center"/>
    </xf>
    <xf numFmtId="37" fontId="0" fillId="0" borderId="9" xfId="1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7" fontId="0" fillId="0" borderId="0" xfId="0" applyNumberFormat="1"/>
    <xf numFmtId="0" fontId="1" fillId="0" borderId="17" xfId="0" applyFont="1" applyBorder="1" applyAlignment="1">
      <alignment horizontal="center" wrapText="1"/>
    </xf>
    <xf numFmtId="37" fontId="0" fillId="0" borderId="17" xfId="1" applyNumberFormat="1" applyFont="1" applyFill="1" applyBorder="1" applyAlignment="1">
      <alignment horizontal="center"/>
    </xf>
    <xf numFmtId="37" fontId="0" fillId="0" borderId="18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/>
    <xf numFmtId="37" fontId="0" fillId="2" borderId="5" xfId="1" applyNumberFormat="1" applyFont="1" applyFill="1" applyBorder="1" applyAlignment="1">
      <alignment horizontal="center"/>
    </xf>
    <xf numFmtId="37" fontId="0" fillId="2" borderId="1" xfId="1" applyNumberFormat="1" applyFont="1" applyFill="1" applyBorder="1" applyAlignment="1">
      <alignment horizontal="center"/>
    </xf>
    <xf numFmtId="37" fontId="0" fillId="2" borderId="6" xfId="1" applyNumberFormat="1" applyFont="1" applyFill="1" applyBorder="1" applyAlignment="1">
      <alignment horizontal="center"/>
    </xf>
    <xf numFmtId="37" fontId="0" fillId="2" borderId="7" xfId="1" applyNumberFormat="1" applyFont="1" applyFill="1" applyBorder="1" applyAlignment="1">
      <alignment horizontal="center"/>
    </xf>
    <xf numFmtId="37" fontId="0" fillId="2" borderId="8" xfId="1" applyNumberFormat="1" applyFont="1" applyFill="1" applyBorder="1" applyAlignment="1">
      <alignment horizontal="center"/>
    </xf>
    <xf numFmtId="37" fontId="0" fillId="2" borderId="9" xfId="1" applyNumberFormat="1" applyFont="1" applyFill="1" applyBorder="1" applyAlignment="1">
      <alignment horizontal="center"/>
    </xf>
    <xf numFmtId="37" fontId="0" fillId="2" borderId="17" xfId="1" applyNumberFormat="1" applyFont="1" applyFill="1" applyBorder="1" applyAlignment="1">
      <alignment horizontal="center"/>
    </xf>
    <xf numFmtId="37" fontId="0" fillId="2" borderId="18" xfId="1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33</xdr:row>
      <xdr:rowOff>0</xdr:rowOff>
    </xdr:from>
    <xdr:to>
      <xdr:col>21</xdr:col>
      <xdr:colOff>730250</xdr:colOff>
      <xdr:row>37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DB5DFB-D813-4B48-8E22-7E3E72406425}"/>
            </a:ext>
          </a:extLst>
        </xdr:cNvPr>
        <xdr:cNvSpPr txBox="1"/>
      </xdr:nvSpPr>
      <xdr:spPr>
        <a:xfrm>
          <a:off x="13620750" y="6851650"/>
          <a:ext cx="64833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PVRR Observations:</a:t>
          </a:r>
        </a:p>
        <a:p>
          <a:r>
            <a:rPr lang="en-US" sz="1100"/>
            <a:t>1. These</a:t>
          </a:r>
          <a:r>
            <a:rPr lang="en-US" sz="1100" baseline="0"/>
            <a:t> results reflect the estimated capital costs in this proceeding and assume no cost for CO2 emissions.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2. On average over the three Mid CTG fuel price scenarios (see columns Z and AH), the Companies’ proposed portfolio is favorable to all of the alternative portfolios.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33</xdr:row>
      <xdr:rowOff>0</xdr:rowOff>
    </xdr:from>
    <xdr:to>
      <xdr:col>22</xdr:col>
      <xdr:colOff>368300</xdr:colOff>
      <xdr:row>47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B2396-0B1B-4BD9-B180-A589C8DEDEBE}"/>
            </a:ext>
          </a:extLst>
        </xdr:cNvPr>
        <xdr:cNvSpPr txBox="1"/>
      </xdr:nvSpPr>
      <xdr:spPr>
        <a:xfrm>
          <a:off x="13620750" y="6851650"/>
          <a:ext cx="6864350" cy="27178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366B-65B0-4E62-9854-386E3E93A7EE}">
  <dimension ref="B2:AJ32"/>
  <sheetViews>
    <sheetView tabSelected="1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N34" sqref="N34"/>
    </sheetView>
  </sheetViews>
  <sheetFormatPr defaultRowHeight="14.5" x14ac:dyDescent="0.35"/>
  <cols>
    <col min="3" max="3" width="34.6328125" bestFit="1" customWidth="1"/>
    <col min="4" max="4" width="37.90625" bestFit="1" customWidth="1"/>
    <col min="5" max="5" width="10.81640625" customWidth="1"/>
    <col min="6" max="6" width="14.08984375" customWidth="1"/>
    <col min="7" max="7" width="10.08984375" customWidth="1"/>
    <col min="8" max="8" width="10.81640625" customWidth="1"/>
    <col min="9" max="9" width="14.08984375" customWidth="1"/>
    <col min="10" max="10" width="10.08984375" customWidth="1"/>
    <col min="11" max="11" width="10.81640625" customWidth="1"/>
    <col min="12" max="12" width="14.08984375" customWidth="1"/>
    <col min="13" max="13" width="10.08984375" customWidth="1"/>
    <col min="14" max="18" width="10" customWidth="1"/>
    <col min="19" max="19" width="11.08984375" customWidth="1"/>
    <col min="20" max="35" width="10.6328125" customWidth="1"/>
  </cols>
  <sheetData>
    <row r="2" spans="2:36" ht="15" thickBot="1" x14ac:dyDescent="0.4"/>
    <row r="3" spans="2:36" x14ac:dyDescent="0.35">
      <c r="B3" s="54" t="s">
        <v>0</v>
      </c>
      <c r="C3" s="56" t="s">
        <v>42</v>
      </c>
      <c r="D3" s="58" t="s">
        <v>43</v>
      </c>
      <c r="E3" s="60" t="s">
        <v>36</v>
      </c>
      <c r="F3" s="61"/>
      <c r="G3" s="62"/>
      <c r="H3" s="60" t="s">
        <v>37</v>
      </c>
      <c r="I3" s="61"/>
      <c r="J3" s="62"/>
      <c r="K3" s="60" t="s">
        <v>38</v>
      </c>
      <c r="L3" s="61"/>
      <c r="M3" s="62"/>
      <c r="N3" s="63" t="s">
        <v>44</v>
      </c>
      <c r="O3" s="64"/>
      <c r="P3" s="64"/>
      <c r="Q3" s="64"/>
      <c r="R3" s="64"/>
      <c r="S3" s="65"/>
      <c r="T3" s="66" t="s">
        <v>45</v>
      </c>
      <c r="U3" s="67"/>
      <c r="V3" s="67"/>
      <c r="W3" s="67"/>
      <c r="X3" s="67"/>
      <c r="Y3" s="67"/>
      <c r="Z3" s="67"/>
      <c r="AA3" s="68"/>
      <c r="AB3" s="66" t="s">
        <v>46</v>
      </c>
      <c r="AC3" s="67"/>
      <c r="AD3" s="67"/>
      <c r="AE3" s="67"/>
      <c r="AF3" s="67"/>
      <c r="AG3" s="67"/>
      <c r="AH3" s="67"/>
      <c r="AI3" s="68"/>
    </row>
    <row r="4" spans="2:36" ht="43.5" x14ac:dyDescent="0.35">
      <c r="B4" s="55"/>
      <c r="C4" s="57"/>
      <c r="D4" s="59"/>
      <c r="E4" s="24" t="s">
        <v>1</v>
      </c>
      <c r="F4" s="1" t="s">
        <v>53</v>
      </c>
      <c r="G4" s="25" t="s">
        <v>2</v>
      </c>
      <c r="H4" s="24" t="s">
        <v>1</v>
      </c>
      <c r="I4" s="1" t="s">
        <v>53</v>
      </c>
      <c r="J4" s="25" t="s">
        <v>2</v>
      </c>
      <c r="K4" s="24" t="s">
        <v>1</v>
      </c>
      <c r="L4" s="1" t="s">
        <v>53</v>
      </c>
      <c r="M4" s="25" t="s">
        <v>2</v>
      </c>
      <c r="N4" s="24" t="s">
        <v>47</v>
      </c>
      <c r="O4" s="1" t="s">
        <v>48</v>
      </c>
      <c r="P4" s="1" t="s">
        <v>49</v>
      </c>
      <c r="Q4" s="1" t="s">
        <v>50</v>
      </c>
      <c r="R4" s="1" t="s">
        <v>51</v>
      </c>
      <c r="S4" s="25" t="s">
        <v>52</v>
      </c>
      <c r="T4" s="24" t="s">
        <v>47</v>
      </c>
      <c r="U4" s="1" t="s">
        <v>48</v>
      </c>
      <c r="V4" s="1" t="s">
        <v>49</v>
      </c>
      <c r="W4" s="1" t="s">
        <v>50</v>
      </c>
      <c r="X4" s="1" t="s">
        <v>51</v>
      </c>
      <c r="Y4" s="25" t="s">
        <v>52</v>
      </c>
      <c r="Z4" s="41" t="s">
        <v>56</v>
      </c>
      <c r="AA4" s="41" t="s">
        <v>57</v>
      </c>
      <c r="AB4" s="24" t="s">
        <v>47</v>
      </c>
      <c r="AC4" s="1" t="s">
        <v>48</v>
      </c>
      <c r="AD4" s="1" t="s">
        <v>49</v>
      </c>
      <c r="AE4" s="1" t="s">
        <v>50</v>
      </c>
      <c r="AF4" s="1" t="s">
        <v>51</v>
      </c>
      <c r="AG4" s="25" t="s">
        <v>52</v>
      </c>
      <c r="AH4" s="41" t="s">
        <v>56</v>
      </c>
      <c r="AI4" s="25" t="s">
        <v>57</v>
      </c>
    </row>
    <row r="5" spans="2:36" x14ac:dyDescent="0.35">
      <c r="B5" s="6" t="s">
        <v>3</v>
      </c>
      <c r="C5" s="2" t="s">
        <v>39</v>
      </c>
      <c r="D5" s="7" t="s">
        <v>39</v>
      </c>
      <c r="E5" s="16">
        <v>0.49251306598640004</v>
      </c>
      <c r="F5" s="3">
        <v>0.24353546190480002</v>
      </c>
      <c r="G5" s="17">
        <v>0.73604852789120001</v>
      </c>
      <c r="H5" s="16">
        <v>0.87414267619040009</v>
      </c>
      <c r="I5" s="3">
        <v>0.58366879183679987</v>
      </c>
      <c r="J5" s="17">
        <v>1.4578114680271996</v>
      </c>
      <c r="K5" s="11">
        <v>156.79466400000001</v>
      </c>
      <c r="L5" s="4">
        <v>123.31329920000002</v>
      </c>
      <c r="M5" s="12">
        <v>280.10796320000003</v>
      </c>
      <c r="N5" s="29">
        <v>34799.477841376203</v>
      </c>
      <c r="O5" s="30">
        <v>39221.933043984143</v>
      </c>
      <c r="P5" s="30">
        <v>48633.941185405609</v>
      </c>
      <c r="Q5" s="30">
        <v>35262.794366417809</v>
      </c>
      <c r="R5" s="30">
        <v>47074.833700632204</v>
      </c>
      <c r="S5" s="31">
        <v>58315.360186827704</v>
      </c>
      <c r="T5" s="29"/>
      <c r="U5" s="30"/>
      <c r="V5" s="30"/>
      <c r="W5" s="30"/>
      <c r="X5" s="30"/>
      <c r="Y5" s="31"/>
      <c r="Z5" s="42"/>
      <c r="AA5" s="42"/>
      <c r="AB5" s="29">
        <f>N5-(N$29-N$32)</f>
        <v>474.19912939317874</v>
      </c>
      <c r="AC5" s="30">
        <f t="shared" ref="AC5:AG5" si="0">O5-(O$29-O$32)</f>
        <v>736.02212425470498</v>
      </c>
      <c r="AD5" s="30">
        <f t="shared" si="0"/>
        <v>1379.1325757222949</v>
      </c>
      <c r="AE5" s="30">
        <f t="shared" si="0"/>
        <v>653.82740500391083</v>
      </c>
      <c r="AF5" s="30">
        <f t="shared" si="0"/>
        <v>885.24755014086986</v>
      </c>
      <c r="AG5" s="31">
        <f t="shared" si="0"/>
        <v>4984.2149581046688</v>
      </c>
      <c r="AH5" s="42">
        <f>AVERAGE(N5:P5)-(AVERAGE($N$29:$P$29)-AVERAGE($N$32:$P$32))</f>
        <v>863.11794312339771</v>
      </c>
      <c r="AI5" s="31">
        <f>AVERAGE(N5:R5)-(AVERAGE($N$29:$R$29)-AVERAGE($N$32:$R$32))</f>
        <v>825.68575690299622</v>
      </c>
      <c r="AJ5" s="40"/>
    </row>
    <row r="6" spans="2:36" x14ac:dyDescent="0.35">
      <c r="B6" s="6" t="s">
        <v>4</v>
      </c>
      <c r="C6" s="2" t="s">
        <v>25</v>
      </c>
      <c r="D6" s="7" t="s">
        <v>24</v>
      </c>
      <c r="E6" s="16">
        <v>0.10884265578239999</v>
      </c>
      <c r="F6" s="3">
        <v>6.2584534013599993E-2</v>
      </c>
      <c r="G6" s="17">
        <v>0.171427189796</v>
      </c>
      <c r="H6" s="16">
        <v>0.19659706598639998</v>
      </c>
      <c r="I6" s="3">
        <v>0.14081519999999997</v>
      </c>
      <c r="J6" s="17">
        <v>0.33741226598639995</v>
      </c>
      <c r="K6" s="11">
        <v>42.7608824</v>
      </c>
      <c r="L6" s="4">
        <v>30.005882399999997</v>
      </c>
      <c r="M6" s="12">
        <v>72.766764800000004</v>
      </c>
      <c r="N6" s="29">
        <v>34961.49794296491</v>
      </c>
      <c r="O6" s="30">
        <v>39388.683937605208</v>
      </c>
      <c r="P6" s="30">
        <v>48728.834643009068</v>
      </c>
      <c r="Q6" s="30">
        <v>35351.13437722368</v>
      </c>
      <c r="R6" s="30">
        <v>47322.57195876781</v>
      </c>
      <c r="S6" s="31">
        <v>56950.625567754723</v>
      </c>
      <c r="T6" s="29"/>
      <c r="U6" s="30"/>
      <c r="V6" s="30"/>
      <c r="W6" s="30"/>
      <c r="X6" s="30"/>
      <c r="Y6" s="31"/>
      <c r="Z6" s="42"/>
      <c r="AA6" s="42"/>
      <c r="AB6" s="29">
        <f t="shared" ref="AB6:AB22" si="1">N6-(N$29-N$32)</f>
        <v>636.21923098188563</v>
      </c>
      <c r="AC6" s="30">
        <f t="shared" ref="AC6:AC22" si="2">O6-(O$29-O$32)</f>
        <v>902.77301787577017</v>
      </c>
      <c r="AD6" s="30">
        <f t="shared" ref="AD6:AD22" si="3">P6-(P$29-P$32)</f>
        <v>1474.0260333257538</v>
      </c>
      <c r="AE6" s="30">
        <f t="shared" ref="AE6:AE22" si="4">Q6-(Q$29-Q$32)</f>
        <v>742.16741580978123</v>
      </c>
      <c r="AF6" s="30">
        <f t="shared" ref="AF6:AF22" si="5">R6-(R$29-R$32)</f>
        <v>1132.9858082764767</v>
      </c>
      <c r="AG6" s="31">
        <f t="shared" ref="AG6:AG22" si="6">S6-(S$29-S$32)</f>
        <v>3619.4803390316883</v>
      </c>
      <c r="AH6" s="42">
        <f t="shared" ref="AH6:AH22" si="7">AVERAGE(N6:P6)-(AVERAGE($N$29:$P$29)-AVERAGE($N$32:$P$32))</f>
        <v>1004.3394273944723</v>
      </c>
      <c r="AI6" s="31">
        <f t="shared" ref="AI6:AI22" si="8">AVERAGE(N6:R6)-(AVERAGE($N$29:$R$29)-AVERAGE($N$32:$R$32))</f>
        <v>977.63430125393643</v>
      </c>
      <c r="AJ6" s="40"/>
    </row>
    <row r="7" spans="2:36" x14ac:dyDescent="0.35">
      <c r="B7" s="6" t="s">
        <v>5</v>
      </c>
      <c r="C7" s="2" t="s">
        <v>25</v>
      </c>
      <c r="D7" s="7" t="s">
        <v>26</v>
      </c>
      <c r="E7" s="16">
        <v>0.10884265578239999</v>
      </c>
      <c r="F7" s="3">
        <v>6.2584534013600007E-2</v>
      </c>
      <c r="G7" s="17">
        <v>0.17142718979600002</v>
      </c>
      <c r="H7" s="16">
        <v>0.19659706598639998</v>
      </c>
      <c r="I7" s="3">
        <v>0.1408152</v>
      </c>
      <c r="J7" s="17">
        <v>0.33741226598639995</v>
      </c>
      <c r="K7" s="11">
        <v>42.7608824</v>
      </c>
      <c r="L7" s="4">
        <v>30.005882399999997</v>
      </c>
      <c r="M7" s="12">
        <v>72.766764800000004</v>
      </c>
      <c r="N7" s="29">
        <v>35026.872968852229</v>
      </c>
      <c r="O7" s="30">
        <v>39445.776286807661</v>
      </c>
      <c r="P7" s="30">
        <v>48792.201182879886</v>
      </c>
      <c r="Q7" s="30">
        <v>35416.499908135054</v>
      </c>
      <c r="R7" s="30">
        <v>47388.10618987841</v>
      </c>
      <c r="S7" s="31">
        <v>57047.795597563832</v>
      </c>
      <c r="T7" s="29"/>
      <c r="U7" s="30"/>
      <c r="V7" s="30"/>
      <c r="W7" s="30"/>
      <c r="X7" s="30"/>
      <c r="Y7" s="31"/>
      <c r="Z7" s="42"/>
      <c r="AA7" s="42"/>
      <c r="AB7" s="29">
        <f t="shared" si="1"/>
        <v>701.5942568692044</v>
      </c>
      <c r="AC7" s="30">
        <f t="shared" si="2"/>
        <v>959.86536707822233</v>
      </c>
      <c r="AD7" s="30">
        <f t="shared" si="3"/>
        <v>1537.3925731965719</v>
      </c>
      <c r="AE7" s="30">
        <f t="shared" si="4"/>
        <v>807.53294672115589</v>
      </c>
      <c r="AF7" s="30">
        <f t="shared" si="5"/>
        <v>1198.5200393870764</v>
      </c>
      <c r="AG7" s="31">
        <f t="shared" si="6"/>
        <v>3716.6503688407975</v>
      </c>
      <c r="AH7" s="42">
        <f t="shared" si="7"/>
        <v>1066.2840657146662</v>
      </c>
      <c r="AI7" s="31">
        <f t="shared" si="8"/>
        <v>1040.9810366504535</v>
      </c>
      <c r="AJ7" s="40"/>
    </row>
    <row r="8" spans="2:36" x14ac:dyDescent="0.35">
      <c r="B8" s="6" t="s">
        <v>6</v>
      </c>
      <c r="C8" s="2" t="s">
        <v>27</v>
      </c>
      <c r="D8" s="7" t="s">
        <v>24</v>
      </c>
      <c r="E8" s="16">
        <v>0.4727853217688</v>
      </c>
      <c r="F8" s="3">
        <v>0.22924986190480001</v>
      </c>
      <c r="G8" s="17">
        <v>0.70203518367360007</v>
      </c>
      <c r="H8" s="16">
        <v>0.84829251360559976</v>
      </c>
      <c r="I8" s="3">
        <v>0.58094773401359978</v>
      </c>
      <c r="J8" s="17">
        <v>1.4292402476191992</v>
      </c>
      <c r="K8" s="11">
        <v>160.53953199999995</v>
      </c>
      <c r="L8" s="4">
        <v>129.14386479999999</v>
      </c>
      <c r="M8" s="12">
        <v>289.68339679999991</v>
      </c>
      <c r="N8" s="29">
        <v>34682.493576532121</v>
      </c>
      <c r="O8" s="30">
        <v>39123.65777115152</v>
      </c>
      <c r="P8" s="30">
        <v>48554.565357620639</v>
      </c>
      <c r="Q8" s="30">
        <v>35072.120598540329</v>
      </c>
      <c r="R8" s="30">
        <v>47215.574682553284</v>
      </c>
      <c r="S8" s="31">
        <v>56678.995364168295</v>
      </c>
      <c r="T8" s="29"/>
      <c r="U8" s="30"/>
      <c r="V8" s="30"/>
      <c r="W8" s="30"/>
      <c r="X8" s="30"/>
      <c r="Y8" s="31"/>
      <c r="Z8" s="42"/>
      <c r="AA8" s="42"/>
      <c r="AB8" s="29">
        <f t="shared" si="1"/>
        <v>357.21486454909609</v>
      </c>
      <c r="AC8" s="30">
        <f t="shared" si="2"/>
        <v>637.74685142208182</v>
      </c>
      <c r="AD8" s="30">
        <f t="shared" si="3"/>
        <v>1299.7567479373247</v>
      </c>
      <c r="AE8" s="30">
        <f t="shared" si="4"/>
        <v>463.15363712643011</v>
      </c>
      <c r="AF8" s="30">
        <f t="shared" si="5"/>
        <v>1025.9885320619505</v>
      </c>
      <c r="AG8" s="31">
        <f t="shared" si="6"/>
        <v>3347.8501354452601</v>
      </c>
      <c r="AH8" s="42">
        <f t="shared" si="7"/>
        <v>764.90615463616996</v>
      </c>
      <c r="AI8" s="31">
        <f t="shared" si="8"/>
        <v>756.77212661937665</v>
      </c>
      <c r="AJ8" s="40"/>
    </row>
    <row r="9" spans="2:36" x14ac:dyDescent="0.35">
      <c r="B9" s="6" t="s">
        <v>7</v>
      </c>
      <c r="C9" s="2" t="s">
        <v>27</v>
      </c>
      <c r="D9" s="7" t="s">
        <v>28</v>
      </c>
      <c r="E9" s="16">
        <v>0.18775358979599999</v>
      </c>
      <c r="F9" s="3">
        <v>0.24217493401359999</v>
      </c>
      <c r="G9" s="17">
        <v>0.42992852380959995</v>
      </c>
      <c r="H9" s="16">
        <v>0.32992933401359997</v>
      </c>
      <c r="I9" s="3">
        <v>0.54217252585039999</v>
      </c>
      <c r="J9" s="17">
        <v>0.8721018598639998</v>
      </c>
      <c r="K9" s="11">
        <v>61.742363200000014</v>
      </c>
      <c r="L9" s="4">
        <v>117.20110320000001</v>
      </c>
      <c r="M9" s="12">
        <v>178.94346640000003</v>
      </c>
      <c r="N9" s="29">
        <v>34873.215168894261</v>
      </c>
      <c r="O9" s="30">
        <v>39231.207148085297</v>
      </c>
      <c r="P9" s="30">
        <v>48493.694291184336</v>
      </c>
      <c r="Q9" s="30">
        <v>35252.008305795753</v>
      </c>
      <c r="R9" s="30">
        <v>47167.066048150366</v>
      </c>
      <c r="S9" s="31">
        <v>56468.813387586211</v>
      </c>
      <c r="T9" s="29"/>
      <c r="U9" s="30"/>
      <c r="V9" s="30"/>
      <c r="W9" s="30"/>
      <c r="X9" s="30"/>
      <c r="Y9" s="31"/>
      <c r="Z9" s="42"/>
      <c r="AA9" s="42"/>
      <c r="AB9" s="29">
        <f t="shared" si="1"/>
        <v>547.93645691123675</v>
      </c>
      <c r="AC9" s="30">
        <f t="shared" si="2"/>
        <v>745.29622835585906</v>
      </c>
      <c r="AD9" s="30">
        <f t="shared" si="3"/>
        <v>1238.8856815010222</v>
      </c>
      <c r="AE9" s="30">
        <f t="shared" si="4"/>
        <v>643.04134438185429</v>
      </c>
      <c r="AF9" s="30">
        <f t="shared" si="5"/>
        <v>977.47989765903185</v>
      </c>
      <c r="AG9" s="31">
        <f t="shared" si="6"/>
        <v>3137.6681588631764</v>
      </c>
      <c r="AH9" s="42">
        <f t="shared" si="7"/>
        <v>844.03945558937266</v>
      </c>
      <c r="AI9" s="31">
        <f t="shared" si="8"/>
        <v>830.52792176180083</v>
      </c>
      <c r="AJ9" s="40"/>
    </row>
    <row r="10" spans="2:36" x14ac:dyDescent="0.35">
      <c r="B10" s="6" t="s">
        <v>8</v>
      </c>
      <c r="C10" s="2" t="s">
        <v>27</v>
      </c>
      <c r="D10" s="7" t="s">
        <v>29</v>
      </c>
      <c r="E10" s="16">
        <v>2.6530395918399997E-2</v>
      </c>
      <c r="F10" s="3">
        <v>0.1823114659864</v>
      </c>
      <c r="G10" s="17">
        <v>0.20884186190479997</v>
      </c>
      <c r="H10" s="16">
        <v>3.9455468027199993E-2</v>
      </c>
      <c r="I10" s="3">
        <v>0.34489519387760004</v>
      </c>
      <c r="J10" s="17">
        <v>0.38435066190479994</v>
      </c>
      <c r="K10" s="11">
        <v>6.6856607999999991</v>
      </c>
      <c r="L10" s="4">
        <v>82.940152799999993</v>
      </c>
      <c r="M10" s="12">
        <v>89.625813600000015</v>
      </c>
      <c r="N10" s="29">
        <v>34902.134352864923</v>
      </c>
      <c r="O10" s="30">
        <v>39026.955700799605</v>
      </c>
      <c r="P10" s="30">
        <v>47732.27901375544</v>
      </c>
      <c r="Q10" s="30">
        <v>35257.789024916601</v>
      </c>
      <c r="R10" s="30">
        <v>46443.967426944699</v>
      </c>
      <c r="S10" s="31">
        <v>55250.769949785426</v>
      </c>
      <c r="T10" s="29"/>
      <c r="U10" s="30"/>
      <c r="V10" s="30"/>
      <c r="W10" s="30"/>
      <c r="X10" s="30"/>
      <c r="Y10" s="31"/>
      <c r="Z10" s="42"/>
      <c r="AA10" s="42"/>
      <c r="AB10" s="29">
        <f t="shared" si="1"/>
        <v>576.85564088189858</v>
      </c>
      <c r="AC10" s="30">
        <f t="shared" si="2"/>
        <v>541.04478107016621</v>
      </c>
      <c r="AD10" s="30">
        <f t="shared" si="3"/>
        <v>477.47040407212626</v>
      </c>
      <c r="AE10" s="30">
        <f t="shared" si="4"/>
        <v>648.8220635027028</v>
      </c>
      <c r="AF10" s="30">
        <f t="shared" si="5"/>
        <v>254.38127645336499</v>
      </c>
      <c r="AG10" s="31">
        <f t="shared" si="6"/>
        <v>1919.6247210623915</v>
      </c>
      <c r="AH10" s="42">
        <f t="shared" si="7"/>
        <v>531.79027534139459</v>
      </c>
      <c r="AI10" s="31">
        <f t="shared" si="8"/>
        <v>499.71483319604886</v>
      </c>
      <c r="AJ10" s="40"/>
    </row>
    <row r="11" spans="2:36" x14ac:dyDescent="0.35">
      <c r="B11" s="6" t="s">
        <v>9</v>
      </c>
      <c r="C11" s="2" t="s">
        <v>27</v>
      </c>
      <c r="D11" s="7" t="s">
        <v>30</v>
      </c>
      <c r="E11" s="16">
        <v>1.2244797959199999E-2</v>
      </c>
      <c r="F11" s="3">
        <v>0.1074821340136</v>
      </c>
      <c r="G11" s="17">
        <v>0.1197269319728</v>
      </c>
      <c r="H11" s="16">
        <v>2.0407999999999996E-2</v>
      </c>
      <c r="I11" s="3">
        <v>0.19251546598640001</v>
      </c>
      <c r="J11" s="17">
        <v>0.2129234659864</v>
      </c>
      <c r="K11" s="11">
        <v>3.4367071999999999</v>
      </c>
      <c r="L11" s="4">
        <v>38.3241832</v>
      </c>
      <c r="M11" s="12">
        <v>41.760890400000008</v>
      </c>
      <c r="N11" s="29">
        <v>35036.287790704489</v>
      </c>
      <c r="O11" s="30">
        <v>39159.566414501336</v>
      </c>
      <c r="P11" s="30">
        <v>47848.592605920145</v>
      </c>
      <c r="Q11" s="30">
        <v>35391.431000708719</v>
      </c>
      <c r="R11" s="30">
        <v>46539.096863983519</v>
      </c>
      <c r="S11" s="31">
        <v>55353.219598814918</v>
      </c>
      <c r="T11" s="29">
        <f t="shared" ref="T11:T25" si="9">N11-N$29</f>
        <v>580.53807404513645</v>
      </c>
      <c r="U11" s="30">
        <f t="shared" ref="U11:U25" si="10">O11-O$29</f>
        <v>546.57583677255752</v>
      </c>
      <c r="V11" s="30">
        <f t="shared" ref="V11:V25" si="11">P11-P$29</f>
        <v>498.43771122788894</v>
      </c>
      <c r="W11" s="30">
        <f t="shared" ref="W11:W25" si="12">Q11-Q$29</f>
        <v>652.21137157539488</v>
      </c>
      <c r="X11" s="30">
        <f t="shared" ref="X11:X25" si="13">R11-R$29</f>
        <v>271.71792843443836</v>
      </c>
      <c r="Y11" s="31">
        <f t="shared" ref="Y11:Y25" si="14">S11-S$29</f>
        <v>1943.3821146431728</v>
      </c>
      <c r="Z11" s="42">
        <f t="shared" ref="Z11:Z25" si="15">AVERAGE(N11:P11)-AVERAGE($N$29:$P$29)</f>
        <v>541.85054068185855</v>
      </c>
      <c r="AA11" s="42">
        <f t="shared" ref="AA11:AA25" si="16">AVERAGE(N11:R11)-AVERAGE($N$29:$R$29)</f>
        <v>509.89618441108178</v>
      </c>
      <c r="AB11" s="29"/>
      <c r="AC11" s="30"/>
      <c r="AD11" s="30"/>
      <c r="AE11" s="30"/>
      <c r="AF11" s="30"/>
      <c r="AG11" s="31"/>
      <c r="AH11" s="42"/>
      <c r="AI11" s="31"/>
      <c r="AJ11" s="40"/>
    </row>
    <row r="12" spans="2:36" x14ac:dyDescent="0.35">
      <c r="B12" s="6" t="s">
        <v>10</v>
      </c>
      <c r="C12" s="2" t="s">
        <v>31</v>
      </c>
      <c r="D12" s="7" t="s">
        <v>26</v>
      </c>
      <c r="E12" s="16">
        <v>0.67210345782319991</v>
      </c>
      <c r="F12" s="3">
        <v>0.3244871979592</v>
      </c>
      <c r="G12" s="17">
        <v>0.99659065578240003</v>
      </c>
      <c r="H12" s="16">
        <v>1.1931877074832</v>
      </c>
      <c r="I12" s="3">
        <v>0.75985786394559995</v>
      </c>
      <c r="J12" s="17">
        <v>1.9530455714288</v>
      </c>
      <c r="K12" s="11">
        <v>217.20030320000004</v>
      </c>
      <c r="L12" s="4">
        <v>162.40482319999998</v>
      </c>
      <c r="M12" s="12">
        <v>379.60512640000002</v>
      </c>
      <c r="N12" s="29">
        <v>34445.947284134978</v>
      </c>
      <c r="O12" s="30">
        <v>38877.829690628132</v>
      </c>
      <c r="P12" s="30">
        <v>48300.267238493012</v>
      </c>
      <c r="Q12" s="30">
        <v>34839.3060128859</v>
      </c>
      <c r="R12" s="30">
        <v>46956.596730342353</v>
      </c>
      <c r="S12" s="31">
        <v>56401.901963764911</v>
      </c>
      <c r="T12" s="29"/>
      <c r="U12" s="30"/>
      <c r="V12" s="30"/>
      <c r="W12" s="30"/>
      <c r="X12" s="30"/>
      <c r="Y12" s="31"/>
      <c r="Z12" s="42"/>
      <c r="AA12" s="42"/>
      <c r="AB12" s="29">
        <f t="shared" si="1"/>
        <v>120.66857215195341</v>
      </c>
      <c r="AC12" s="30">
        <f t="shared" si="2"/>
        <v>391.91877089869377</v>
      </c>
      <c r="AD12" s="30">
        <f t="shared" si="3"/>
        <v>1045.458628809698</v>
      </c>
      <c r="AE12" s="30">
        <f t="shared" si="4"/>
        <v>230.3390514720013</v>
      </c>
      <c r="AF12" s="30">
        <f t="shared" si="5"/>
        <v>767.01057985101943</v>
      </c>
      <c r="AG12" s="31">
        <f t="shared" si="6"/>
        <v>3070.7567350418758</v>
      </c>
      <c r="AH12" s="42">
        <f t="shared" si="7"/>
        <v>519.34865728678415</v>
      </c>
      <c r="AI12" s="31">
        <f t="shared" si="8"/>
        <v>511.07912063668482</v>
      </c>
      <c r="AJ12" s="40"/>
    </row>
    <row r="13" spans="2:36" x14ac:dyDescent="0.35">
      <c r="B13" s="6" t="s">
        <v>11</v>
      </c>
      <c r="C13" s="2" t="s">
        <v>31</v>
      </c>
      <c r="D13" s="7" t="s">
        <v>32</v>
      </c>
      <c r="E13" s="16">
        <v>0.28163037755120002</v>
      </c>
      <c r="F13" s="3">
        <v>0.30748053401359998</v>
      </c>
      <c r="G13" s="17">
        <v>0.5891109115648</v>
      </c>
      <c r="H13" s="16">
        <v>0.53196852176879994</v>
      </c>
      <c r="I13" s="3">
        <v>0.6680218659863999</v>
      </c>
      <c r="J13" s="17">
        <v>1.1999903877552001</v>
      </c>
      <c r="K13" s="11">
        <v>99.180839200000008</v>
      </c>
      <c r="L13" s="4">
        <v>143.54987199999999</v>
      </c>
      <c r="M13" s="12">
        <v>242.73071119999997</v>
      </c>
      <c r="N13" s="29">
        <v>34645.050727532609</v>
      </c>
      <c r="O13" s="30">
        <v>39009.858945079963</v>
      </c>
      <c r="P13" s="30">
        <v>48252.793608908614</v>
      </c>
      <c r="Q13" s="30">
        <v>35029.059912784927</v>
      </c>
      <c r="R13" s="30">
        <v>46931.720215908033</v>
      </c>
      <c r="S13" s="31">
        <v>56234.575674324893</v>
      </c>
      <c r="T13" s="29"/>
      <c r="U13" s="30"/>
      <c r="V13" s="30"/>
      <c r="W13" s="30"/>
      <c r="X13" s="30"/>
      <c r="Y13" s="31"/>
      <c r="Z13" s="42"/>
      <c r="AA13" s="42"/>
      <c r="AB13" s="29">
        <f t="shared" si="1"/>
        <v>319.77201554958447</v>
      </c>
      <c r="AC13" s="30">
        <f t="shared" si="2"/>
        <v>523.9480253505244</v>
      </c>
      <c r="AD13" s="30">
        <f t="shared" si="3"/>
        <v>997.98499922530027</v>
      </c>
      <c r="AE13" s="30">
        <f t="shared" si="4"/>
        <v>420.0929513710289</v>
      </c>
      <c r="AF13" s="30">
        <f t="shared" si="5"/>
        <v>742.13406541669974</v>
      </c>
      <c r="AG13" s="31">
        <f t="shared" si="6"/>
        <v>2903.4304456018581</v>
      </c>
      <c r="AH13" s="42">
        <f t="shared" si="7"/>
        <v>613.90168004180305</v>
      </c>
      <c r="AI13" s="31">
        <f t="shared" si="8"/>
        <v>600.78641138262901</v>
      </c>
      <c r="AJ13" s="40"/>
    </row>
    <row r="14" spans="2:36" x14ac:dyDescent="0.35">
      <c r="B14" s="6" t="s">
        <v>12</v>
      </c>
      <c r="C14" s="2" t="s">
        <v>31</v>
      </c>
      <c r="D14" s="7" t="s">
        <v>33</v>
      </c>
      <c r="E14" s="16">
        <v>3.3333059863999988E-2</v>
      </c>
      <c r="F14" s="3">
        <v>0.29591599183680006</v>
      </c>
      <c r="G14" s="17">
        <v>0.32924905170080004</v>
      </c>
      <c r="H14" s="16">
        <v>4.8298927891200001E-2</v>
      </c>
      <c r="I14" s="3">
        <v>0.5972741380951998</v>
      </c>
      <c r="J14" s="17">
        <v>0.64557306598639996</v>
      </c>
      <c r="K14" s="11">
        <v>8.5203399999999991</v>
      </c>
      <c r="L14" s="4">
        <v>130.1765096</v>
      </c>
      <c r="M14" s="12">
        <v>138.69684960000001</v>
      </c>
      <c r="N14" s="29">
        <v>34680.522537253011</v>
      </c>
      <c r="O14" s="30">
        <v>38798.017172685773</v>
      </c>
      <c r="P14" s="30">
        <v>47490.080053517966</v>
      </c>
      <c r="Q14" s="30">
        <v>35034.921935649843</v>
      </c>
      <c r="R14" s="30">
        <v>46199.958260964762</v>
      </c>
      <c r="S14" s="31">
        <v>55004.561612164718</v>
      </c>
      <c r="T14" s="29"/>
      <c r="U14" s="30"/>
      <c r="V14" s="30"/>
      <c r="W14" s="30"/>
      <c r="X14" s="30"/>
      <c r="Y14" s="31"/>
      <c r="Z14" s="42"/>
      <c r="AA14" s="42"/>
      <c r="AB14" s="29">
        <f t="shared" si="1"/>
        <v>355.2438252699867</v>
      </c>
      <c r="AC14" s="30">
        <f t="shared" si="2"/>
        <v>312.10625295633508</v>
      </c>
      <c r="AD14" s="30">
        <f t="shared" si="3"/>
        <v>235.27144383465202</v>
      </c>
      <c r="AE14" s="30">
        <f t="shared" si="4"/>
        <v>425.95497423594497</v>
      </c>
      <c r="AF14" s="30">
        <f t="shared" si="5"/>
        <v>10.37211047342862</v>
      </c>
      <c r="AG14" s="31">
        <f t="shared" si="6"/>
        <v>1673.4163834416831</v>
      </c>
      <c r="AH14" s="42">
        <f t="shared" si="7"/>
        <v>300.87384068698884</v>
      </c>
      <c r="AI14" s="31">
        <f t="shared" si="8"/>
        <v>267.78972135407093</v>
      </c>
      <c r="AJ14" s="40"/>
    </row>
    <row r="15" spans="2:36" x14ac:dyDescent="0.35">
      <c r="B15" s="6" t="s">
        <v>13</v>
      </c>
      <c r="C15" s="2" t="s">
        <v>31</v>
      </c>
      <c r="D15" s="7" t="s">
        <v>34</v>
      </c>
      <c r="E15" s="16">
        <v>1.1564531972799998E-2</v>
      </c>
      <c r="F15" s="3">
        <v>0.17346799591840001</v>
      </c>
      <c r="G15" s="17">
        <v>0.1850325278912</v>
      </c>
      <c r="H15" s="16">
        <v>1.5646129932E-2</v>
      </c>
      <c r="I15" s="3">
        <v>0.32176612789119996</v>
      </c>
      <c r="J15" s="17">
        <v>0.33741225782319995</v>
      </c>
      <c r="K15" s="11">
        <v>1.7408024</v>
      </c>
      <c r="L15" s="4">
        <v>72.721867200000005</v>
      </c>
      <c r="M15" s="12">
        <v>74.462669599999998</v>
      </c>
      <c r="N15" s="29">
        <v>34812.336474237141</v>
      </c>
      <c r="O15" s="30">
        <v>38929.297540537053</v>
      </c>
      <c r="P15" s="30">
        <v>47599.33652608472</v>
      </c>
      <c r="Q15" s="30">
        <v>35168.138047537628</v>
      </c>
      <c r="R15" s="30">
        <v>46287.199408288398</v>
      </c>
      <c r="S15" s="31">
        <v>55104.287346654986</v>
      </c>
      <c r="T15" s="29">
        <f t="shared" si="9"/>
        <v>356.58675757778838</v>
      </c>
      <c r="U15" s="30">
        <f t="shared" si="10"/>
        <v>316.30696280827397</v>
      </c>
      <c r="V15" s="30">
        <f t="shared" si="11"/>
        <v>249.18163139246462</v>
      </c>
      <c r="W15" s="30">
        <f t="shared" si="12"/>
        <v>428.91841840430425</v>
      </c>
      <c r="X15" s="30">
        <f t="shared" si="13"/>
        <v>19.820472739316756</v>
      </c>
      <c r="Y15" s="31">
        <f t="shared" si="14"/>
        <v>1694.4498624832413</v>
      </c>
      <c r="Z15" s="42">
        <f t="shared" si="15"/>
        <v>307.35845059284475</v>
      </c>
      <c r="AA15" s="42">
        <f t="shared" si="16"/>
        <v>274.16284858443396</v>
      </c>
      <c r="AB15" s="29"/>
      <c r="AC15" s="30"/>
      <c r="AD15" s="30"/>
      <c r="AE15" s="30"/>
      <c r="AF15" s="30"/>
      <c r="AG15" s="31"/>
      <c r="AH15" s="42"/>
      <c r="AI15" s="31"/>
      <c r="AJ15" s="40"/>
    </row>
    <row r="16" spans="2:36" x14ac:dyDescent="0.35">
      <c r="B16" s="6" t="s">
        <v>14</v>
      </c>
      <c r="C16" s="2" t="s">
        <v>35</v>
      </c>
      <c r="D16" s="7" t="s">
        <v>24</v>
      </c>
      <c r="E16" s="16">
        <v>2.4700482517008004</v>
      </c>
      <c r="F16" s="3">
        <v>0.91699946190479997</v>
      </c>
      <c r="G16" s="17">
        <v>3.3870477136056003</v>
      </c>
      <c r="H16" s="16">
        <v>4.8496210945575982</v>
      </c>
      <c r="I16" s="3">
        <v>2.4428375448984001</v>
      </c>
      <c r="J16" s="17">
        <v>7.292458639456</v>
      </c>
      <c r="K16" s="11">
        <v>1024.6040480000001</v>
      </c>
      <c r="L16" s="4">
        <v>609.95430399999987</v>
      </c>
      <c r="M16" s="12">
        <v>1634.558352</v>
      </c>
      <c r="N16" s="29">
        <v>34283.140889618036</v>
      </c>
      <c r="O16" s="30">
        <v>38743.642586957467</v>
      </c>
      <c r="P16" s="30">
        <v>48321.018365626362</v>
      </c>
      <c r="Q16" s="30">
        <v>34669.096789780437</v>
      </c>
      <c r="R16" s="30">
        <v>47041.234901450851</v>
      </c>
      <c r="S16" s="31">
        <v>56199.272572351612</v>
      </c>
      <c r="T16" s="29"/>
      <c r="U16" s="30"/>
      <c r="V16" s="30"/>
      <c r="W16" s="30"/>
      <c r="X16" s="30"/>
      <c r="Y16" s="31"/>
      <c r="Z16" s="42"/>
      <c r="AA16" s="42"/>
      <c r="AB16" s="29">
        <f t="shared" si="1"/>
        <v>-42.137822364988097</v>
      </c>
      <c r="AC16" s="30">
        <f t="shared" si="2"/>
        <v>257.73166722802853</v>
      </c>
      <c r="AD16" s="30">
        <f t="shared" si="3"/>
        <v>1066.2097559430476</v>
      </c>
      <c r="AE16" s="30">
        <f t="shared" si="4"/>
        <v>60.129828366538277</v>
      </c>
      <c r="AF16" s="30">
        <f t="shared" si="5"/>
        <v>851.6487509595172</v>
      </c>
      <c r="AG16" s="31">
        <f t="shared" si="6"/>
        <v>2868.1273436285774</v>
      </c>
      <c r="AH16" s="42">
        <f t="shared" si="7"/>
        <v>427.26786693536997</v>
      </c>
      <c r="AI16" s="31">
        <f t="shared" si="8"/>
        <v>438.71643602644326</v>
      </c>
      <c r="AJ16" s="40"/>
    </row>
    <row r="17" spans="2:36" x14ac:dyDescent="0.35">
      <c r="B17" s="6" t="s">
        <v>15</v>
      </c>
      <c r="C17" s="2" t="s">
        <v>35</v>
      </c>
      <c r="D17" s="7" t="s">
        <v>28</v>
      </c>
      <c r="E17" s="16">
        <v>1.1292426721088</v>
      </c>
      <c r="F17" s="3">
        <v>0.84693200612240016</v>
      </c>
      <c r="G17" s="17">
        <v>1.9761746782312</v>
      </c>
      <c r="H17" s="16">
        <v>2.2088258659864</v>
      </c>
      <c r="I17" s="3">
        <v>2.1312754578231998</v>
      </c>
      <c r="J17" s="17">
        <v>4.3401013238096002</v>
      </c>
      <c r="K17" s="11">
        <v>425.42720880000002</v>
      </c>
      <c r="L17" s="4">
        <v>530.86514079999984</v>
      </c>
      <c r="M17" s="12">
        <v>956.29234959999985</v>
      </c>
      <c r="N17" s="29">
        <v>34441.688006263168</v>
      </c>
      <c r="O17" s="30">
        <v>38830.001877621995</v>
      </c>
      <c r="P17" s="30">
        <v>48213.87189183195</v>
      </c>
      <c r="Q17" s="30">
        <v>34819.91354107685</v>
      </c>
      <c r="R17" s="30">
        <v>46950.464807918979</v>
      </c>
      <c r="S17" s="31">
        <v>55971.093404528285</v>
      </c>
      <c r="T17" s="29"/>
      <c r="U17" s="30"/>
      <c r="V17" s="30"/>
      <c r="W17" s="30"/>
      <c r="X17" s="30"/>
      <c r="Y17" s="31"/>
      <c r="Z17" s="42"/>
      <c r="AA17" s="42"/>
      <c r="AB17" s="29">
        <f t="shared" si="1"/>
        <v>116.40929428014351</v>
      </c>
      <c r="AC17" s="30">
        <f t="shared" si="2"/>
        <v>344.09095789255662</v>
      </c>
      <c r="AD17" s="30">
        <f t="shared" si="3"/>
        <v>959.06328214863606</v>
      </c>
      <c r="AE17" s="30">
        <f t="shared" si="4"/>
        <v>210.94657966295199</v>
      </c>
      <c r="AF17" s="30">
        <f t="shared" si="5"/>
        <v>760.87865742764552</v>
      </c>
      <c r="AG17" s="31">
        <f t="shared" si="6"/>
        <v>2639.9481758052498</v>
      </c>
      <c r="AH17" s="42">
        <f t="shared" si="7"/>
        <v>473.18784477377631</v>
      </c>
      <c r="AI17" s="31">
        <f t="shared" si="8"/>
        <v>478.27775428238965</v>
      </c>
      <c r="AJ17" s="40"/>
    </row>
    <row r="18" spans="2:36" x14ac:dyDescent="0.35">
      <c r="B18" s="6" t="s">
        <v>16</v>
      </c>
      <c r="C18" s="2" t="s">
        <v>35</v>
      </c>
      <c r="D18" s="7" t="s">
        <v>29</v>
      </c>
      <c r="E18" s="16">
        <v>0.19455625578240007</v>
      </c>
      <c r="F18" s="3">
        <v>0.75713679795920008</v>
      </c>
      <c r="G18" s="17">
        <v>0.95169305374160007</v>
      </c>
      <c r="H18" s="16">
        <v>0.29319493401359997</v>
      </c>
      <c r="I18" s="3">
        <v>1.6775375693879999</v>
      </c>
      <c r="J18" s="17">
        <v>1.9707325034015997</v>
      </c>
      <c r="K18" s="11">
        <v>49.997559199999991</v>
      </c>
      <c r="L18" s="4">
        <v>399.1968063999999</v>
      </c>
      <c r="M18" s="12">
        <v>449.19436559999986</v>
      </c>
      <c r="N18" s="29">
        <v>34407.00671533624</v>
      </c>
      <c r="O18" s="30">
        <v>38536.305316650614</v>
      </c>
      <c r="P18" s="30">
        <v>47333.554120119603</v>
      </c>
      <c r="Q18" s="30">
        <v>34760.698060877105</v>
      </c>
      <c r="R18" s="30">
        <v>46101.592138677552</v>
      </c>
      <c r="S18" s="31">
        <v>54684.830515801019</v>
      </c>
      <c r="T18" s="29"/>
      <c r="U18" s="30"/>
      <c r="V18" s="30"/>
      <c r="W18" s="30"/>
      <c r="X18" s="30"/>
      <c r="Y18" s="31"/>
      <c r="Z18" s="42"/>
      <c r="AA18" s="42"/>
      <c r="AB18" s="29">
        <f t="shared" si="1"/>
        <v>81.728003353215172</v>
      </c>
      <c r="AC18" s="30">
        <f t="shared" si="2"/>
        <v>50.394396921175939</v>
      </c>
      <c r="AD18" s="30">
        <f t="shared" si="3"/>
        <v>78.745510436288896</v>
      </c>
      <c r="AE18" s="30">
        <f t="shared" si="4"/>
        <v>151.73109946320619</v>
      </c>
      <c r="AF18" s="30">
        <f t="shared" si="5"/>
        <v>-87.994011813781981</v>
      </c>
      <c r="AG18" s="31">
        <f t="shared" si="6"/>
        <v>1353.685287077984</v>
      </c>
      <c r="AH18" s="42">
        <f t="shared" si="7"/>
        <v>70.289303570229094</v>
      </c>
      <c r="AI18" s="31">
        <f t="shared" si="8"/>
        <v>54.920999672023754</v>
      </c>
      <c r="AJ18" s="40"/>
    </row>
    <row r="19" spans="2:36" x14ac:dyDescent="0.35">
      <c r="B19" s="6" t="s">
        <v>17</v>
      </c>
      <c r="C19" s="2" t="s">
        <v>35</v>
      </c>
      <c r="D19" s="7" t="s">
        <v>30</v>
      </c>
      <c r="E19" s="16">
        <v>9.5237319728000008E-2</v>
      </c>
      <c r="F19" s="3">
        <v>0.55373705578239996</v>
      </c>
      <c r="G19" s="17">
        <v>0.64897437551039994</v>
      </c>
      <c r="H19" s="16">
        <v>0.14353626598640001</v>
      </c>
      <c r="I19" s="3">
        <v>1.2210786884351996</v>
      </c>
      <c r="J19" s="17">
        <v>1.3646149544215995</v>
      </c>
      <c r="K19" s="11">
        <v>20.640651200000004</v>
      </c>
      <c r="L19" s="4">
        <v>271.85292719999995</v>
      </c>
      <c r="M19" s="12">
        <v>292.49357839999993</v>
      </c>
      <c r="N19" s="29">
        <v>34540.13577173293</v>
      </c>
      <c r="O19" s="30">
        <v>38664.793305613872</v>
      </c>
      <c r="P19" s="30">
        <v>47429.515303925771</v>
      </c>
      <c r="Q19" s="30">
        <v>34893.748718395931</v>
      </c>
      <c r="R19" s="30">
        <v>46169.857773898846</v>
      </c>
      <c r="S19" s="31">
        <v>54793.047643227546</v>
      </c>
      <c r="T19" s="29">
        <f t="shared" si="9"/>
        <v>84.386055073577154</v>
      </c>
      <c r="U19" s="30">
        <f t="shared" si="10"/>
        <v>51.802727885093191</v>
      </c>
      <c r="V19" s="30">
        <f t="shared" si="11"/>
        <v>79.360409233515384</v>
      </c>
      <c r="W19" s="30">
        <f t="shared" si="12"/>
        <v>154.52908926260716</v>
      </c>
      <c r="X19" s="30">
        <f t="shared" si="13"/>
        <v>-97.521161650234717</v>
      </c>
      <c r="Y19" s="31">
        <f t="shared" si="14"/>
        <v>1383.2101590558013</v>
      </c>
      <c r="Z19" s="42">
        <f t="shared" si="15"/>
        <v>71.849730730726151</v>
      </c>
      <c r="AA19" s="42">
        <f t="shared" si="16"/>
        <v>54.511423960910179</v>
      </c>
      <c r="AB19" s="29"/>
      <c r="AC19" s="30"/>
      <c r="AD19" s="30"/>
      <c r="AE19" s="30"/>
      <c r="AF19" s="30"/>
      <c r="AG19" s="31"/>
      <c r="AH19" s="42"/>
      <c r="AI19" s="31"/>
      <c r="AJ19" s="40"/>
    </row>
    <row r="20" spans="2:36" x14ac:dyDescent="0.35">
      <c r="B20" s="6" t="s">
        <v>18</v>
      </c>
      <c r="C20" s="2" t="s">
        <v>40</v>
      </c>
      <c r="D20" s="7" t="s">
        <v>26</v>
      </c>
      <c r="E20" s="16">
        <v>16.021640634012797</v>
      </c>
      <c r="F20" s="3">
        <v>0.34081358979599996</v>
      </c>
      <c r="G20" s="17">
        <v>16.3624542238088</v>
      </c>
      <c r="H20" s="16">
        <v>36.215356356464014</v>
      </c>
      <c r="I20" s="3">
        <v>0.78434745170079978</v>
      </c>
      <c r="J20" s="17">
        <v>36.999703808164803</v>
      </c>
      <c r="K20" s="11">
        <v>8672.3898039999985</v>
      </c>
      <c r="L20" s="4">
        <v>182.88221039999999</v>
      </c>
      <c r="M20" s="12">
        <v>8855.2720143999995</v>
      </c>
      <c r="N20" s="29">
        <v>34403.97548362994</v>
      </c>
      <c r="O20" s="30">
        <v>38873.328785996018</v>
      </c>
      <c r="P20" s="30">
        <v>48392.580376517595</v>
      </c>
      <c r="Q20" s="30">
        <v>34775.784037329395</v>
      </c>
      <c r="R20" s="30">
        <v>47117.866051453013</v>
      </c>
      <c r="S20" s="31">
        <v>56249.54760177838</v>
      </c>
      <c r="T20" s="29"/>
      <c r="U20" s="30"/>
      <c r="V20" s="30"/>
      <c r="W20" s="30"/>
      <c r="X20" s="30"/>
      <c r="Y20" s="31"/>
      <c r="Z20" s="42"/>
      <c r="AA20" s="42"/>
      <c r="AB20" s="29">
        <f t="shared" si="1"/>
        <v>78.696771646915295</v>
      </c>
      <c r="AC20" s="30">
        <f t="shared" si="2"/>
        <v>387.41786626657995</v>
      </c>
      <c r="AD20" s="30">
        <f t="shared" si="3"/>
        <v>1137.7717668342812</v>
      </c>
      <c r="AE20" s="30">
        <f t="shared" si="4"/>
        <v>166.81707591549639</v>
      </c>
      <c r="AF20" s="30">
        <f t="shared" si="5"/>
        <v>928.27990096167923</v>
      </c>
      <c r="AG20" s="31">
        <f t="shared" si="6"/>
        <v>2918.4023730553454</v>
      </c>
      <c r="AH20" s="42">
        <f t="shared" si="7"/>
        <v>534.62880158259213</v>
      </c>
      <c r="AI20" s="31">
        <f t="shared" si="8"/>
        <v>539.79667632499331</v>
      </c>
      <c r="AJ20" s="40"/>
    </row>
    <row r="21" spans="2:36" x14ac:dyDescent="0.35">
      <c r="B21" s="6" t="s">
        <v>19</v>
      </c>
      <c r="C21" s="2" t="s">
        <v>40</v>
      </c>
      <c r="D21" s="7" t="s">
        <v>32</v>
      </c>
      <c r="E21" s="16">
        <v>8.3114981585032002</v>
      </c>
      <c r="F21" s="3">
        <v>0.30475946802719994</v>
      </c>
      <c r="G21" s="17">
        <v>8.6162576265304001</v>
      </c>
      <c r="H21" s="16">
        <v>18.443389706804002</v>
      </c>
      <c r="I21" s="3">
        <v>0.69251145578239992</v>
      </c>
      <c r="J21" s="17">
        <v>19.1359011625864</v>
      </c>
      <c r="K21" s="11">
        <v>4105.8385816</v>
      </c>
      <c r="L21" s="4">
        <v>150.47634719999996</v>
      </c>
      <c r="M21" s="12">
        <v>4256.3149287999995</v>
      </c>
      <c r="N21" s="29">
        <v>34587.989860996779</v>
      </c>
      <c r="O21" s="30">
        <v>38988.934840958449</v>
      </c>
      <c r="P21" s="30">
        <v>48320.950760175001</v>
      </c>
      <c r="Q21" s="30">
        <v>34955.776968924562</v>
      </c>
      <c r="R21" s="30">
        <v>47058.962949248897</v>
      </c>
      <c r="S21" s="31">
        <v>56045.707016515393</v>
      </c>
      <c r="T21" s="29"/>
      <c r="U21" s="30"/>
      <c r="V21" s="30"/>
      <c r="W21" s="30"/>
      <c r="X21" s="30"/>
      <c r="Y21" s="31"/>
      <c r="Z21" s="42"/>
      <c r="AA21" s="42"/>
      <c r="AB21" s="29">
        <f t="shared" si="1"/>
        <v>262.71114901375404</v>
      </c>
      <c r="AC21" s="30">
        <f t="shared" si="2"/>
        <v>503.02392122901074</v>
      </c>
      <c r="AD21" s="30">
        <f t="shared" si="3"/>
        <v>1066.1421504916871</v>
      </c>
      <c r="AE21" s="30">
        <f t="shared" si="4"/>
        <v>346.81000751066313</v>
      </c>
      <c r="AF21" s="30">
        <f t="shared" si="5"/>
        <v>869.37679875756294</v>
      </c>
      <c r="AG21" s="31">
        <f t="shared" si="6"/>
        <v>2714.5617877923578</v>
      </c>
      <c r="AH21" s="42">
        <f t="shared" si="7"/>
        <v>610.62574024481728</v>
      </c>
      <c r="AI21" s="31">
        <f t="shared" si="8"/>
        <v>609.61280540053849</v>
      </c>
      <c r="AJ21" s="40"/>
    </row>
    <row r="22" spans="2:36" x14ac:dyDescent="0.35">
      <c r="B22" s="6" t="s">
        <v>20</v>
      </c>
      <c r="C22" s="2" t="s">
        <v>40</v>
      </c>
      <c r="D22" s="7" t="s">
        <v>33</v>
      </c>
      <c r="E22" s="16">
        <v>1.6435242721087999</v>
      </c>
      <c r="F22" s="3">
        <v>0.27006586598640003</v>
      </c>
      <c r="G22" s="17">
        <v>1.9135901380951998</v>
      </c>
      <c r="H22" s="16">
        <v>2.6435162598639996</v>
      </c>
      <c r="I22" s="3">
        <v>0.54761467006799991</v>
      </c>
      <c r="J22" s="17">
        <v>3.1911309299320001</v>
      </c>
      <c r="K22" s="11">
        <v>517.0550472000001</v>
      </c>
      <c r="L22" s="4">
        <v>115.0317328</v>
      </c>
      <c r="M22" s="12">
        <v>632.08678000000009</v>
      </c>
      <c r="N22" s="29">
        <v>34563.693946100342</v>
      </c>
      <c r="O22" s="30">
        <v>38705.170888058652</v>
      </c>
      <c r="P22" s="30">
        <v>47455.311461577076</v>
      </c>
      <c r="Q22" s="30">
        <v>34913.566774749474</v>
      </c>
      <c r="R22" s="30">
        <v>46213.361836532727</v>
      </c>
      <c r="S22" s="31">
        <v>54789.03182725895</v>
      </c>
      <c r="T22" s="29"/>
      <c r="U22" s="30"/>
      <c r="V22" s="30"/>
      <c r="W22" s="30"/>
      <c r="X22" s="30"/>
      <c r="Y22" s="31"/>
      <c r="Z22" s="42"/>
      <c r="AA22" s="42"/>
      <c r="AB22" s="29">
        <f t="shared" si="1"/>
        <v>238.4152341173176</v>
      </c>
      <c r="AC22" s="30">
        <f t="shared" si="2"/>
        <v>219.25996832921373</v>
      </c>
      <c r="AD22" s="30">
        <f t="shared" si="3"/>
        <v>200.50285189376154</v>
      </c>
      <c r="AE22" s="30">
        <f t="shared" si="4"/>
        <v>304.59981333557516</v>
      </c>
      <c r="AF22" s="30">
        <f t="shared" si="5"/>
        <v>23.775686041393783</v>
      </c>
      <c r="AG22" s="31">
        <f t="shared" si="6"/>
        <v>1457.8865985359153</v>
      </c>
      <c r="AH22" s="42">
        <f t="shared" si="7"/>
        <v>219.39268478009762</v>
      </c>
      <c r="AI22" s="31">
        <f t="shared" si="8"/>
        <v>197.310710743448</v>
      </c>
      <c r="AJ22" s="40"/>
    </row>
    <row r="23" spans="2:36" x14ac:dyDescent="0.35">
      <c r="B23" s="6" t="s">
        <v>21</v>
      </c>
      <c r="C23" s="2" t="s">
        <v>40</v>
      </c>
      <c r="D23" s="7" t="s">
        <v>34</v>
      </c>
      <c r="E23" s="16">
        <v>0.91155731768719994</v>
      </c>
      <c r="F23" s="3">
        <v>0.16326399795920002</v>
      </c>
      <c r="G23" s="17">
        <v>1.0748213156463999</v>
      </c>
      <c r="H23" s="16">
        <v>1.4428455877551996</v>
      </c>
      <c r="I23" s="3">
        <v>0.33060959591839995</v>
      </c>
      <c r="J23" s="17">
        <v>1.7734551836735997</v>
      </c>
      <c r="K23" s="11">
        <v>266.33460399999996</v>
      </c>
      <c r="L23" s="4">
        <v>72.2524832</v>
      </c>
      <c r="M23" s="12">
        <v>338.58708719999993</v>
      </c>
      <c r="N23" s="29">
        <v>34698.091082180508</v>
      </c>
      <c r="O23" s="30">
        <v>38834.265415392234</v>
      </c>
      <c r="P23" s="30">
        <v>47556.877867616269</v>
      </c>
      <c r="Q23" s="30">
        <v>35045.995839589312</v>
      </c>
      <c r="R23" s="30">
        <v>46287.847848559119</v>
      </c>
      <c r="S23" s="31">
        <v>54897.648828813981</v>
      </c>
      <c r="T23" s="29">
        <f t="shared" si="9"/>
        <v>242.34136552115524</v>
      </c>
      <c r="U23" s="30">
        <f t="shared" si="10"/>
        <v>221.2748376634554</v>
      </c>
      <c r="V23" s="30">
        <f t="shared" si="11"/>
        <v>206.72297292401345</v>
      </c>
      <c r="W23" s="30">
        <f t="shared" si="12"/>
        <v>306.77621045598789</v>
      </c>
      <c r="X23" s="30">
        <f t="shared" si="13"/>
        <v>20.468913010037795</v>
      </c>
      <c r="Y23" s="31">
        <f t="shared" si="14"/>
        <v>1487.8113446422358</v>
      </c>
      <c r="Z23" s="42">
        <f t="shared" si="15"/>
        <v>223.44639203620318</v>
      </c>
      <c r="AA23" s="42">
        <f t="shared" si="16"/>
        <v>199.51685991493287</v>
      </c>
      <c r="AB23" s="29"/>
      <c r="AC23" s="30"/>
      <c r="AD23" s="30"/>
      <c r="AE23" s="30"/>
      <c r="AF23" s="30"/>
      <c r="AG23" s="31"/>
      <c r="AH23" s="42"/>
      <c r="AI23" s="31"/>
      <c r="AJ23" s="40"/>
    </row>
    <row r="24" spans="2:36" x14ac:dyDescent="0.35">
      <c r="B24" s="6" t="s">
        <v>22</v>
      </c>
      <c r="C24" s="2" t="s">
        <v>41</v>
      </c>
      <c r="D24" s="7" t="s">
        <v>30</v>
      </c>
      <c r="E24" s="16">
        <v>0.9088362476191999</v>
      </c>
      <c r="F24" s="3">
        <v>0.52448559591839994</v>
      </c>
      <c r="G24" s="17">
        <v>1.4333218435375998</v>
      </c>
      <c r="H24" s="16">
        <v>1.4333218517007995</v>
      </c>
      <c r="I24" s="3">
        <v>1.2033917278912001</v>
      </c>
      <c r="J24" s="17">
        <v>2.6367135795919996</v>
      </c>
      <c r="K24" s="11">
        <v>259.20608959999998</v>
      </c>
      <c r="L24" s="4">
        <v>308.98528319999997</v>
      </c>
      <c r="M24" s="12">
        <v>568.19137279999995</v>
      </c>
      <c r="N24" s="29">
        <v>34464.845849247329</v>
      </c>
      <c r="O24" s="30">
        <v>38621.509661144584</v>
      </c>
      <c r="P24" s="30">
        <v>47421.697043395965</v>
      </c>
      <c r="Q24" s="30">
        <v>34811.794163397237</v>
      </c>
      <c r="R24" s="30">
        <v>46181.888928978144</v>
      </c>
      <c r="S24" s="31">
        <v>54697.1264202124</v>
      </c>
      <c r="T24" s="29">
        <f t="shared" si="9"/>
        <v>9.0961325879761716</v>
      </c>
      <c r="U24" s="30">
        <f t="shared" si="10"/>
        <v>8.5190834158056532</v>
      </c>
      <c r="V24" s="30">
        <f t="shared" si="11"/>
        <v>71.542148703709245</v>
      </c>
      <c r="W24" s="30">
        <f t="shared" si="12"/>
        <v>72.574534263912938</v>
      </c>
      <c r="X24" s="30">
        <f t="shared" si="13"/>
        <v>-85.490006570937112</v>
      </c>
      <c r="Y24" s="31">
        <f t="shared" si="14"/>
        <v>1287.2889360406552</v>
      </c>
      <c r="Z24" s="42">
        <f t="shared" si="15"/>
        <v>29.719121569156414</v>
      </c>
      <c r="AA24" s="42">
        <f t="shared" si="16"/>
        <v>15.248378480093379</v>
      </c>
      <c r="AB24" s="29"/>
      <c r="AC24" s="30"/>
      <c r="AD24" s="30"/>
      <c r="AE24" s="30"/>
      <c r="AF24" s="30"/>
      <c r="AG24" s="31"/>
      <c r="AH24" s="42"/>
      <c r="AI24" s="31"/>
      <c r="AJ24" s="40"/>
    </row>
    <row r="25" spans="2:36" ht="15" thickBot="1" x14ac:dyDescent="0.4">
      <c r="B25" s="23" t="s">
        <v>23</v>
      </c>
      <c r="C25" s="21" t="s">
        <v>41</v>
      </c>
      <c r="D25" s="22" t="s">
        <v>34</v>
      </c>
      <c r="E25" s="18">
        <v>0.9088362476191999</v>
      </c>
      <c r="F25" s="19">
        <v>0.52448559591839994</v>
      </c>
      <c r="G25" s="20">
        <v>1.4333218435375998</v>
      </c>
      <c r="H25" s="18">
        <v>1.4333218517007995</v>
      </c>
      <c r="I25" s="19">
        <v>1.2033917278912001</v>
      </c>
      <c r="J25" s="20">
        <v>2.6367135795919996</v>
      </c>
      <c r="K25" s="13">
        <v>259.20608959999998</v>
      </c>
      <c r="L25" s="14">
        <v>308.98528319999997</v>
      </c>
      <c r="M25" s="15">
        <v>568.19137279999995</v>
      </c>
      <c r="N25" s="32">
        <v>34501.205050709323</v>
      </c>
      <c r="O25" s="33">
        <v>38665.266012611333</v>
      </c>
      <c r="P25" s="33">
        <v>47465.44801412103</v>
      </c>
      <c r="Q25" s="33">
        <v>34849.385802334924</v>
      </c>
      <c r="R25" s="33">
        <v>46227.642637856603</v>
      </c>
      <c r="S25" s="34">
        <v>54772.623075324191</v>
      </c>
      <c r="T25" s="32">
        <f t="shared" si="9"/>
        <v>45.455334049969679</v>
      </c>
      <c r="U25" s="33">
        <f t="shared" si="10"/>
        <v>52.275434882554691</v>
      </c>
      <c r="V25" s="33">
        <f t="shared" si="11"/>
        <v>115.29311942877393</v>
      </c>
      <c r="W25" s="33">
        <f t="shared" si="12"/>
        <v>110.16617320160003</v>
      </c>
      <c r="X25" s="33">
        <f t="shared" si="13"/>
        <v>-39.73629769247782</v>
      </c>
      <c r="Y25" s="34">
        <f t="shared" si="14"/>
        <v>1362.7855911524457</v>
      </c>
      <c r="Z25" s="43">
        <f t="shared" si="15"/>
        <v>71.007962787094584</v>
      </c>
      <c r="AA25" s="43">
        <f t="shared" si="16"/>
        <v>56.690752774084103</v>
      </c>
      <c r="AB25" s="32"/>
      <c r="AC25" s="33"/>
      <c r="AD25" s="33"/>
      <c r="AE25" s="33"/>
      <c r="AF25" s="33"/>
      <c r="AG25" s="34"/>
      <c r="AH25" s="43"/>
      <c r="AI25" s="34"/>
      <c r="AJ25" s="40"/>
    </row>
    <row r="26" spans="2:36" ht="15" thickBot="1" x14ac:dyDescent="0.4"/>
    <row r="27" spans="2:36" x14ac:dyDescent="0.35">
      <c r="E27" s="60" t="s">
        <v>36</v>
      </c>
      <c r="F27" s="61"/>
      <c r="G27" s="62"/>
      <c r="H27" s="60" t="s">
        <v>37</v>
      </c>
      <c r="I27" s="61"/>
      <c r="J27" s="62"/>
      <c r="K27" s="60" t="s">
        <v>38</v>
      </c>
      <c r="L27" s="61"/>
      <c r="M27" s="62"/>
      <c r="N27" s="54" t="s">
        <v>44</v>
      </c>
      <c r="O27" s="56"/>
      <c r="P27" s="56"/>
      <c r="Q27" s="56"/>
      <c r="R27" s="56"/>
      <c r="S27" s="58"/>
    </row>
    <row r="28" spans="2:36" ht="29" customHeight="1" x14ac:dyDescent="0.35">
      <c r="E28" s="24" t="s">
        <v>1</v>
      </c>
      <c r="F28" s="1" t="s">
        <v>53</v>
      </c>
      <c r="G28" s="25" t="s">
        <v>2</v>
      </c>
      <c r="H28" s="24" t="s">
        <v>1</v>
      </c>
      <c r="I28" s="1" t="s">
        <v>53</v>
      </c>
      <c r="J28" s="25" t="s">
        <v>2</v>
      </c>
      <c r="K28" s="24" t="s">
        <v>1</v>
      </c>
      <c r="L28" s="1" t="s">
        <v>53</v>
      </c>
      <c r="M28" s="25" t="s">
        <v>2</v>
      </c>
      <c r="N28" s="24" t="s">
        <v>47</v>
      </c>
      <c r="O28" s="1" t="s">
        <v>48</v>
      </c>
      <c r="P28" s="1" t="s">
        <v>49</v>
      </c>
      <c r="Q28" s="1" t="s">
        <v>50</v>
      </c>
      <c r="R28" s="1" t="s">
        <v>51</v>
      </c>
      <c r="S28" s="25" t="s">
        <v>52</v>
      </c>
    </row>
    <row r="29" spans="2:36" ht="15" thickBot="1" x14ac:dyDescent="0.4">
      <c r="D29" s="5" t="s">
        <v>55</v>
      </c>
      <c r="E29" s="37">
        <v>0.03</v>
      </c>
      <c r="F29" s="38">
        <v>0.25</v>
      </c>
      <c r="G29" s="39">
        <v>0.28000000000000003</v>
      </c>
      <c r="H29" s="37">
        <v>0.03</v>
      </c>
      <c r="I29" s="38">
        <v>0.54</v>
      </c>
      <c r="J29" s="39">
        <v>0.56999999999999995</v>
      </c>
      <c r="K29" s="37">
        <v>5</v>
      </c>
      <c r="L29" s="38">
        <v>126</v>
      </c>
      <c r="M29" s="39">
        <v>131</v>
      </c>
      <c r="N29" s="8">
        <v>34455.749716659353</v>
      </c>
      <c r="O29" s="9">
        <v>38612.990577728779</v>
      </c>
      <c r="P29" s="9">
        <v>47350.154894692256</v>
      </c>
      <c r="Q29" s="9">
        <v>34739.219629133324</v>
      </c>
      <c r="R29" s="9">
        <v>46267.378935549081</v>
      </c>
      <c r="S29" s="10">
        <v>53409.837484171745</v>
      </c>
    </row>
    <row r="30" spans="2:36" ht="15" thickBot="1" x14ac:dyDescent="0.4">
      <c r="D30" s="5"/>
      <c r="E30" s="36"/>
      <c r="F30" s="36"/>
      <c r="G30" s="36"/>
      <c r="H30" s="36"/>
      <c r="I30" s="36"/>
      <c r="J30" s="36"/>
      <c r="K30" s="36"/>
    </row>
    <row r="31" spans="2:36" ht="29" x14ac:dyDescent="0.35">
      <c r="D31" s="5"/>
      <c r="E31" s="36"/>
      <c r="F31" s="36"/>
      <c r="G31" s="36"/>
      <c r="H31" s="36"/>
      <c r="I31" s="36"/>
      <c r="J31" s="36"/>
      <c r="K31" s="36"/>
      <c r="L31" s="36"/>
      <c r="M31" s="36"/>
      <c r="N31" s="28" t="s">
        <v>47</v>
      </c>
      <c r="O31" s="26" t="s">
        <v>48</v>
      </c>
      <c r="P31" s="26" t="s">
        <v>49</v>
      </c>
      <c r="Q31" s="26" t="s">
        <v>50</v>
      </c>
      <c r="R31" s="26" t="s">
        <v>51</v>
      </c>
      <c r="S31" s="27" t="s">
        <v>52</v>
      </c>
    </row>
    <row r="32" spans="2:36" ht="15" thickBot="1" x14ac:dyDescent="0.4">
      <c r="M32" s="35" t="s">
        <v>54</v>
      </c>
      <c r="N32" s="8">
        <v>130.47100467632845</v>
      </c>
      <c r="O32" s="9">
        <v>127.07965799934027</v>
      </c>
      <c r="P32" s="9">
        <v>95.346285008941777</v>
      </c>
      <c r="Q32" s="9">
        <v>130.25266771942552</v>
      </c>
      <c r="R32" s="9">
        <v>77.792785057747096</v>
      </c>
      <c r="S32" s="10">
        <v>78.692255448710057</v>
      </c>
    </row>
  </sheetData>
  <mergeCells count="13">
    <mergeCell ref="N3:S3"/>
    <mergeCell ref="N27:S27"/>
    <mergeCell ref="T3:AA3"/>
    <mergeCell ref="AB3:AI3"/>
    <mergeCell ref="E27:G27"/>
    <mergeCell ref="H27:J27"/>
    <mergeCell ref="K27:M27"/>
    <mergeCell ref="K3:M3"/>
    <mergeCell ref="B3:B4"/>
    <mergeCell ref="C3:C4"/>
    <mergeCell ref="D3:D4"/>
    <mergeCell ref="E3:G3"/>
    <mergeCell ref="H3:J3"/>
  </mergeCells>
  <phoneticPr fontId="2" type="noConversion"/>
  <pageMargins left="0.7" right="0.7" top="0.75" bottom="0.75" header="0.3" footer="0.3"/>
  <pageSetup orientation="portrait" r:id="rId1"/>
  <headerFooter>
    <oddFooter>&amp;L_x000D_&amp;1#&amp;"Calibri"&amp;14&amp;K000000 Business Use</oddFooter>
  </headerFooter>
  <ignoredErrors>
    <ignoredError sqref="Z11:AA11 AH5:AI10 Z15:AA15 Z19:AA19 Z23:AA25 AH12:AI14 AH16:AI18 AH20:AI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6BE7-41B8-4EED-B834-9FCD4FD0B457}">
  <dimension ref="A1:AJ32"/>
  <sheetViews>
    <sheetView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N34" sqref="N34"/>
    </sheetView>
  </sheetViews>
  <sheetFormatPr defaultRowHeight="14.5" x14ac:dyDescent="0.35"/>
  <cols>
    <col min="3" max="3" width="34.6328125" bestFit="1" customWidth="1"/>
    <col min="4" max="4" width="37.90625" bestFit="1" customWidth="1"/>
    <col min="5" max="5" width="10.81640625" customWidth="1"/>
    <col min="6" max="6" width="14.08984375" customWidth="1"/>
    <col min="7" max="7" width="10.08984375" customWidth="1"/>
    <col min="8" max="8" width="10.81640625" customWidth="1"/>
    <col min="9" max="9" width="14.08984375" customWidth="1"/>
    <col min="10" max="10" width="10.08984375" customWidth="1"/>
    <col min="11" max="11" width="10.81640625" customWidth="1"/>
    <col min="12" max="12" width="14.08984375" customWidth="1"/>
    <col min="13" max="13" width="10.08984375" customWidth="1"/>
    <col min="14" max="18" width="10" customWidth="1"/>
    <col min="19" max="19" width="11.08984375" customWidth="1"/>
    <col min="20" max="35" width="10.6328125" customWidth="1"/>
  </cols>
  <sheetData>
    <row r="1" spans="1:36" x14ac:dyDescent="0.35">
      <c r="A1" s="45" t="s">
        <v>58</v>
      </c>
    </row>
    <row r="2" spans="1:36" ht="15" thickBot="1" x14ac:dyDescent="0.4"/>
    <row r="3" spans="1:36" x14ac:dyDescent="0.35">
      <c r="B3" s="54" t="s">
        <v>0</v>
      </c>
      <c r="C3" s="56" t="s">
        <v>42</v>
      </c>
      <c r="D3" s="58" t="s">
        <v>43</v>
      </c>
      <c r="E3" s="60" t="s">
        <v>36</v>
      </c>
      <c r="F3" s="61"/>
      <c r="G3" s="62"/>
      <c r="H3" s="60" t="s">
        <v>37</v>
      </c>
      <c r="I3" s="61"/>
      <c r="J3" s="62"/>
      <c r="K3" s="60" t="s">
        <v>38</v>
      </c>
      <c r="L3" s="61"/>
      <c r="M3" s="62"/>
      <c r="N3" s="63" t="s">
        <v>44</v>
      </c>
      <c r="O3" s="64"/>
      <c r="P3" s="64"/>
      <c r="Q3" s="64"/>
      <c r="R3" s="64"/>
      <c r="S3" s="65"/>
      <c r="T3" s="66" t="s">
        <v>45</v>
      </c>
      <c r="U3" s="67"/>
      <c r="V3" s="67"/>
      <c r="W3" s="67"/>
      <c r="X3" s="67"/>
      <c r="Y3" s="67"/>
      <c r="Z3" s="67"/>
      <c r="AA3" s="68"/>
      <c r="AB3" s="66" t="s">
        <v>46</v>
      </c>
      <c r="AC3" s="67"/>
      <c r="AD3" s="67"/>
      <c r="AE3" s="67"/>
      <c r="AF3" s="67"/>
      <c r="AG3" s="67"/>
      <c r="AH3" s="67"/>
      <c r="AI3" s="68"/>
    </row>
    <row r="4" spans="1:36" ht="43.5" x14ac:dyDescent="0.35">
      <c r="B4" s="55"/>
      <c r="C4" s="57"/>
      <c r="D4" s="59"/>
      <c r="E4" s="24" t="s">
        <v>1</v>
      </c>
      <c r="F4" s="1" t="s">
        <v>53</v>
      </c>
      <c r="G4" s="25" t="s">
        <v>2</v>
      </c>
      <c r="H4" s="24" t="s">
        <v>1</v>
      </c>
      <c r="I4" s="1" t="s">
        <v>53</v>
      </c>
      <c r="J4" s="25" t="s">
        <v>2</v>
      </c>
      <c r="K4" s="24" t="s">
        <v>1</v>
      </c>
      <c r="L4" s="1" t="s">
        <v>53</v>
      </c>
      <c r="M4" s="25" t="s">
        <v>2</v>
      </c>
      <c r="N4" s="24" t="s">
        <v>47</v>
      </c>
      <c r="O4" s="1" t="s">
        <v>48</v>
      </c>
      <c r="P4" s="1" t="s">
        <v>49</v>
      </c>
      <c r="Q4" s="1" t="s">
        <v>50</v>
      </c>
      <c r="R4" s="1" t="s">
        <v>51</v>
      </c>
      <c r="S4" s="25" t="s">
        <v>52</v>
      </c>
      <c r="T4" s="24" t="s">
        <v>47</v>
      </c>
      <c r="U4" s="1" t="s">
        <v>48</v>
      </c>
      <c r="V4" s="1" t="s">
        <v>49</v>
      </c>
      <c r="W4" s="1" t="s">
        <v>50</v>
      </c>
      <c r="X4" s="1" t="s">
        <v>51</v>
      </c>
      <c r="Y4" s="25" t="s">
        <v>52</v>
      </c>
      <c r="Z4" s="41" t="s">
        <v>56</v>
      </c>
      <c r="AA4" s="41" t="s">
        <v>57</v>
      </c>
      <c r="AB4" s="24" t="s">
        <v>47</v>
      </c>
      <c r="AC4" s="1" t="s">
        <v>48</v>
      </c>
      <c r="AD4" s="1" t="s">
        <v>49</v>
      </c>
      <c r="AE4" s="1" t="s">
        <v>50</v>
      </c>
      <c r="AF4" s="1" t="s">
        <v>51</v>
      </c>
      <c r="AG4" s="25" t="s">
        <v>52</v>
      </c>
      <c r="AH4" s="41" t="s">
        <v>56</v>
      </c>
      <c r="AI4" s="25" t="s">
        <v>57</v>
      </c>
    </row>
    <row r="5" spans="1:36" x14ac:dyDescent="0.35">
      <c r="B5" s="6" t="s">
        <v>3</v>
      </c>
      <c r="C5" s="2" t="s">
        <v>39</v>
      </c>
      <c r="D5" s="7" t="s">
        <v>39</v>
      </c>
      <c r="E5" s="16">
        <v>0.49251306598640004</v>
      </c>
      <c r="F5" s="3">
        <v>0.24353546190480002</v>
      </c>
      <c r="G5" s="17">
        <v>0.73604852789120001</v>
      </c>
      <c r="H5" s="16">
        <v>0.87414267619040009</v>
      </c>
      <c r="I5" s="3">
        <v>0.58366879183679987</v>
      </c>
      <c r="J5" s="17">
        <v>1.4578114680271996</v>
      </c>
      <c r="K5" s="11">
        <v>156.79466400000001</v>
      </c>
      <c r="L5" s="4">
        <v>123.31329920000002</v>
      </c>
      <c r="M5" s="12">
        <v>280.10796320000003</v>
      </c>
      <c r="N5" s="29">
        <v>34799.477841376203</v>
      </c>
      <c r="O5" s="30">
        <v>39221.933043984143</v>
      </c>
      <c r="P5" s="30">
        <v>48633.941185405609</v>
      </c>
      <c r="Q5" s="30">
        <v>35262.794366417809</v>
      </c>
      <c r="R5" s="30">
        <v>47074.833700632204</v>
      </c>
      <c r="S5" s="31">
        <v>58315.360186827704</v>
      </c>
      <c r="T5" s="29"/>
      <c r="U5" s="30"/>
      <c r="V5" s="30"/>
      <c r="W5" s="30"/>
      <c r="X5" s="30"/>
      <c r="Y5" s="31"/>
      <c r="Z5" s="42"/>
      <c r="AA5" s="42"/>
      <c r="AB5" s="46"/>
      <c r="AC5" s="47"/>
      <c r="AD5" s="47"/>
      <c r="AE5" s="47"/>
      <c r="AF5" s="47"/>
      <c r="AG5" s="48"/>
      <c r="AH5" s="52"/>
      <c r="AI5" s="48"/>
      <c r="AJ5" s="40"/>
    </row>
    <row r="6" spans="1:36" x14ac:dyDescent="0.35">
      <c r="B6" s="6" t="s">
        <v>4</v>
      </c>
      <c r="C6" s="2" t="s">
        <v>25</v>
      </c>
      <c r="D6" s="7" t="s">
        <v>24</v>
      </c>
      <c r="E6" s="16">
        <v>0.10884265578239999</v>
      </c>
      <c r="F6" s="3">
        <v>6.2584534013599993E-2</v>
      </c>
      <c r="G6" s="17">
        <v>0.171427189796</v>
      </c>
      <c r="H6" s="16">
        <v>0.19659706598639998</v>
      </c>
      <c r="I6" s="3">
        <v>0.14081519999999997</v>
      </c>
      <c r="J6" s="17">
        <v>0.33741226598639995</v>
      </c>
      <c r="K6" s="11">
        <v>42.7608824</v>
      </c>
      <c r="L6" s="4">
        <v>30.005882399999997</v>
      </c>
      <c r="M6" s="12">
        <v>72.766764800000004</v>
      </c>
      <c r="N6" s="46"/>
      <c r="O6" s="47"/>
      <c r="P6" s="47"/>
      <c r="Q6" s="47"/>
      <c r="R6" s="47"/>
      <c r="S6" s="48"/>
      <c r="T6" s="29"/>
      <c r="U6" s="30"/>
      <c r="V6" s="30"/>
      <c r="W6" s="30"/>
      <c r="X6" s="30"/>
      <c r="Y6" s="31"/>
      <c r="Z6" s="42"/>
      <c r="AA6" s="42"/>
      <c r="AB6" s="46"/>
      <c r="AC6" s="47"/>
      <c r="AD6" s="47"/>
      <c r="AE6" s="47"/>
      <c r="AF6" s="47"/>
      <c r="AG6" s="48"/>
      <c r="AH6" s="52"/>
      <c r="AI6" s="48"/>
      <c r="AJ6" s="40"/>
    </row>
    <row r="7" spans="1:36" x14ac:dyDescent="0.35">
      <c r="B7" s="6" t="s">
        <v>5</v>
      </c>
      <c r="C7" s="2" t="s">
        <v>25</v>
      </c>
      <c r="D7" s="7" t="s">
        <v>26</v>
      </c>
      <c r="E7" s="16">
        <v>0.10884265578239999</v>
      </c>
      <c r="F7" s="3">
        <v>6.2584534013600007E-2</v>
      </c>
      <c r="G7" s="17">
        <v>0.17142718979600002</v>
      </c>
      <c r="H7" s="16">
        <v>0.19659706598639998</v>
      </c>
      <c r="I7" s="3">
        <v>0.1408152</v>
      </c>
      <c r="J7" s="17">
        <v>0.33741226598639995</v>
      </c>
      <c r="K7" s="11">
        <v>42.7608824</v>
      </c>
      <c r="L7" s="4">
        <v>30.005882399999997</v>
      </c>
      <c r="M7" s="12">
        <v>72.766764800000004</v>
      </c>
      <c r="N7" s="46"/>
      <c r="O7" s="47"/>
      <c r="P7" s="47"/>
      <c r="Q7" s="47"/>
      <c r="R7" s="47"/>
      <c r="S7" s="48"/>
      <c r="T7" s="29"/>
      <c r="U7" s="30"/>
      <c r="V7" s="30"/>
      <c r="W7" s="30"/>
      <c r="X7" s="30"/>
      <c r="Y7" s="31"/>
      <c r="Z7" s="42"/>
      <c r="AA7" s="42"/>
      <c r="AB7" s="46"/>
      <c r="AC7" s="47"/>
      <c r="AD7" s="47"/>
      <c r="AE7" s="47"/>
      <c r="AF7" s="47"/>
      <c r="AG7" s="48"/>
      <c r="AH7" s="52"/>
      <c r="AI7" s="48"/>
      <c r="AJ7" s="40"/>
    </row>
    <row r="8" spans="1:36" x14ac:dyDescent="0.35">
      <c r="B8" s="6" t="s">
        <v>6</v>
      </c>
      <c r="C8" s="2" t="s">
        <v>27</v>
      </c>
      <c r="D8" s="7" t="s">
        <v>24</v>
      </c>
      <c r="E8" s="16">
        <v>0.4727853217688</v>
      </c>
      <c r="F8" s="3">
        <v>0.22924986190480001</v>
      </c>
      <c r="G8" s="17">
        <v>0.70203518367360007</v>
      </c>
      <c r="H8" s="16">
        <v>0.84829251360559976</v>
      </c>
      <c r="I8" s="3">
        <v>0.58094773401359978</v>
      </c>
      <c r="J8" s="17">
        <v>1.4292402476191992</v>
      </c>
      <c r="K8" s="11">
        <v>160.53953199999995</v>
      </c>
      <c r="L8" s="4">
        <v>129.14386479999999</v>
      </c>
      <c r="M8" s="12">
        <v>289.68339679999991</v>
      </c>
      <c r="N8" s="46"/>
      <c r="O8" s="47"/>
      <c r="P8" s="47"/>
      <c r="Q8" s="47"/>
      <c r="R8" s="47"/>
      <c r="S8" s="48"/>
      <c r="T8" s="29"/>
      <c r="U8" s="30"/>
      <c r="V8" s="30"/>
      <c r="W8" s="30"/>
      <c r="X8" s="30"/>
      <c r="Y8" s="31"/>
      <c r="Z8" s="42"/>
      <c r="AA8" s="42"/>
      <c r="AB8" s="46"/>
      <c r="AC8" s="47"/>
      <c r="AD8" s="47"/>
      <c r="AE8" s="47"/>
      <c r="AF8" s="47"/>
      <c r="AG8" s="48"/>
      <c r="AH8" s="52"/>
      <c r="AI8" s="48"/>
      <c r="AJ8" s="40"/>
    </row>
    <row r="9" spans="1:36" x14ac:dyDescent="0.35">
      <c r="B9" s="6" t="s">
        <v>7</v>
      </c>
      <c r="C9" s="2" t="s">
        <v>27</v>
      </c>
      <c r="D9" s="7" t="s">
        <v>28</v>
      </c>
      <c r="E9" s="16">
        <v>0.18775358979599999</v>
      </c>
      <c r="F9" s="3">
        <v>0.24217493401359999</v>
      </c>
      <c r="G9" s="17">
        <v>0.42992852380959995</v>
      </c>
      <c r="H9" s="16">
        <v>0.32992933401359997</v>
      </c>
      <c r="I9" s="3">
        <v>0.54217252585039999</v>
      </c>
      <c r="J9" s="17">
        <v>0.8721018598639998</v>
      </c>
      <c r="K9" s="11">
        <v>61.742363200000014</v>
      </c>
      <c r="L9" s="4">
        <v>117.20110320000001</v>
      </c>
      <c r="M9" s="12">
        <v>178.94346640000003</v>
      </c>
      <c r="N9" s="46"/>
      <c r="O9" s="47"/>
      <c r="P9" s="47"/>
      <c r="Q9" s="47"/>
      <c r="R9" s="47"/>
      <c r="S9" s="48"/>
      <c r="T9" s="29"/>
      <c r="U9" s="30"/>
      <c r="V9" s="30"/>
      <c r="W9" s="30"/>
      <c r="X9" s="30"/>
      <c r="Y9" s="31"/>
      <c r="Z9" s="42"/>
      <c r="AA9" s="42"/>
      <c r="AB9" s="46"/>
      <c r="AC9" s="47"/>
      <c r="AD9" s="47"/>
      <c r="AE9" s="47"/>
      <c r="AF9" s="47"/>
      <c r="AG9" s="48"/>
      <c r="AH9" s="52"/>
      <c r="AI9" s="48"/>
      <c r="AJ9" s="40"/>
    </row>
    <row r="10" spans="1:36" x14ac:dyDescent="0.35">
      <c r="B10" s="6" t="s">
        <v>8</v>
      </c>
      <c r="C10" s="2" t="s">
        <v>27</v>
      </c>
      <c r="D10" s="7" t="s">
        <v>29</v>
      </c>
      <c r="E10" s="16">
        <v>2.6530395918399997E-2</v>
      </c>
      <c r="F10" s="3">
        <v>0.1823114659864</v>
      </c>
      <c r="G10" s="17">
        <v>0.20884186190479997</v>
      </c>
      <c r="H10" s="16">
        <v>3.9455468027199993E-2</v>
      </c>
      <c r="I10" s="3">
        <v>0.34489519387760004</v>
      </c>
      <c r="J10" s="17">
        <v>0.38435066190479994</v>
      </c>
      <c r="K10" s="11">
        <v>6.6856607999999991</v>
      </c>
      <c r="L10" s="4">
        <v>82.940152799999993</v>
      </c>
      <c r="M10" s="12">
        <v>89.625813600000015</v>
      </c>
      <c r="N10" s="46"/>
      <c r="O10" s="47"/>
      <c r="P10" s="47"/>
      <c r="Q10" s="47"/>
      <c r="R10" s="47"/>
      <c r="S10" s="48"/>
      <c r="T10" s="29"/>
      <c r="U10" s="30"/>
      <c r="V10" s="30"/>
      <c r="W10" s="30"/>
      <c r="X10" s="30"/>
      <c r="Y10" s="31"/>
      <c r="Z10" s="42"/>
      <c r="AA10" s="42"/>
      <c r="AB10" s="46"/>
      <c r="AC10" s="47"/>
      <c r="AD10" s="47"/>
      <c r="AE10" s="47"/>
      <c r="AF10" s="47"/>
      <c r="AG10" s="48"/>
      <c r="AH10" s="52"/>
      <c r="AI10" s="48"/>
      <c r="AJ10" s="40"/>
    </row>
    <row r="11" spans="1:36" x14ac:dyDescent="0.35">
      <c r="B11" s="6" t="s">
        <v>9</v>
      </c>
      <c r="C11" s="2" t="s">
        <v>27</v>
      </c>
      <c r="D11" s="7" t="s">
        <v>30</v>
      </c>
      <c r="E11" s="16">
        <v>1.2244797959199999E-2</v>
      </c>
      <c r="F11" s="3">
        <v>0.1074821340136</v>
      </c>
      <c r="G11" s="17">
        <v>0.1197269319728</v>
      </c>
      <c r="H11" s="16">
        <v>2.0407999999999996E-2</v>
      </c>
      <c r="I11" s="3">
        <v>0.19251546598640001</v>
      </c>
      <c r="J11" s="17">
        <v>0.2129234659864</v>
      </c>
      <c r="K11" s="11">
        <v>3.4367071999999999</v>
      </c>
      <c r="L11" s="4">
        <v>38.3241832</v>
      </c>
      <c r="M11" s="12">
        <v>41.760890400000008</v>
      </c>
      <c r="N11" s="46"/>
      <c r="O11" s="47"/>
      <c r="P11" s="47"/>
      <c r="Q11" s="47"/>
      <c r="R11" s="47"/>
      <c r="S11" s="48"/>
      <c r="T11" s="46"/>
      <c r="U11" s="47"/>
      <c r="V11" s="47"/>
      <c r="W11" s="47"/>
      <c r="X11" s="47"/>
      <c r="Y11" s="48"/>
      <c r="Z11" s="52"/>
      <c r="AA11" s="52"/>
      <c r="AB11" s="29"/>
      <c r="AC11" s="30"/>
      <c r="AD11" s="30"/>
      <c r="AE11" s="30"/>
      <c r="AF11" s="30"/>
      <c r="AG11" s="31"/>
      <c r="AH11" s="42"/>
      <c r="AI11" s="31"/>
      <c r="AJ11" s="40"/>
    </row>
    <row r="12" spans="1:36" x14ac:dyDescent="0.35">
      <c r="B12" s="6" t="s">
        <v>10</v>
      </c>
      <c r="C12" s="2" t="s">
        <v>31</v>
      </c>
      <c r="D12" s="7" t="s">
        <v>26</v>
      </c>
      <c r="E12" s="16">
        <v>0.67210345782319991</v>
      </c>
      <c r="F12" s="3">
        <v>0.3244871979592</v>
      </c>
      <c r="G12" s="17">
        <v>0.99659065578240003</v>
      </c>
      <c r="H12" s="16">
        <v>1.1931877074832</v>
      </c>
      <c r="I12" s="3">
        <v>0.75985786394559995</v>
      </c>
      <c r="J12" s="17">
        <v>1.9530455714288</v>
      </c>
      <c r="K12" s="11">
        <v>217.20030320000004</v>
      </c>
      <c r="L12" s="4">
        <v>162.40482319999998</v>
      </c>
      <c r="M12" s="12">
        <v>379.60512640000002</v>
      </c>
      <c r="N12" s="46"/>
      <c r="O12" s="47"/>
      <c r="P12" s="47"/>
      <c r="Q12" s="47"/>
      <c r="R12" s="47"/>
      <c r="S12" s="48"/>
      <c r="T12" s="29"/>
      <c r="U12" s="30"/>
      <c r="V12" s="30"/>
      <c r="W12" s="30"/>
      <c r="X12" s="30"/>
      <c r="Y12" s="31"/>
      <c r="Z12" s="42"/>
      <c r="AA12" s="42"/>
      <c r="AB12" s="46"/>
      <c r="AC12" s="47"/>
      <c r="AD12" s="47"/>
      <c r="AE12" s="47"/>
      <c r="AF12" s="47"/>
      <c r="AG12" s="48"/>
      <c r="AH12" s="52"/>
      <c r="AI12" s="48"/>
      <c r="AJ12" s="40"/>
    </row>
    <row r="13" spans="1:36" x14ac:dyDescent="0.35">
      <c r="B13" s="6" t="s">
        <v>11</v>
      </c>
      <c r="C13" s="2" t="s">
        <v>31</v>
      </c>
      <c r="D13" s="7" t="s">
        <v>32</v>
      </c>
      <c r="E13" s="16">
        <v>0.28163037755120002</v>
      </c>
      <c r="F13" s="3">
        <v>0.30748053401359998</v>
      </c>
      <c r="G13" s="17">
        <v>0.5891109115648</v>
      </c>
      <c r="H13" s="16">
        <v>0.53196852176879994</v>
      </c>
      <c r="I13" s="3">
        <v>0.6680218659863999</v>
      </c>
      <c r="J13" s="17">
        <v>1.1999903877552001</v>
      </c>
      <c r="K13" s="11">
        <v>99.180839200000008</v>
      </c>
      <c r="L13" s="4">
        <v>143.54987199999999</v>
      </c>
      <c r="M13" s="12">
        <v>242.73071119999997</v>
      </c>
      <c r="N13" s="46"/>
      <c r="O13" s="47"/>
      <c r="P13" s="47"/>
      <c r="Q13" s="47"/>
      <c r="R13" s="47"/>
      <c r="S13" s="48"/>
      <c r="T13" s="29"/>
      <c r="U13" s="30"/>
      <c r="V13" s="30"/>
      <c r="W13" s="30"/>
      <c r="X13" s="30"/>
      <c r="Y13" s="31"/>
      <c r="Z13" s="42"/>
      <c r="AA13" s="42"/>
      <c r="AB13" s="46"/>
      <c r="AC13" s="47"/>
      <c r="AD13" s="47"/>
      <c r="AE13" s="47"/>
      <c r="AF13" s="47"/>
      <c r="AG13" s="48"/>
      <c r="AH13" s="52"/>
      <c r="AI13" s="48"/>
      <c r="AJ13" s="40"/>
    </row>
    <row r="14" spans="1:36" x14ac:dyDescent="0.35">
      <c r="B14" s="6" t="s">
        <v>12</v>
      </c>
      <c r="C14" s="2" t="s">
        <v>31</v>
      </c>
      <c r="D14" s="7" t="s">
        <v>33</v>
      </c>
      <c r="E14" s="16">
        <v>3.3333059863999988E-2</v>
      </c>
      <c r="F14" s="3">
        <v>0.29591599183680006</v>
      </c>
      <c r="G14" s="17">
        <v>0.32924905170080004</v>
      </c>
      <c r="H14" s="16">
        <v>4.8298927891200001E-2</v>
      </c>
      <c r="I14" s="3">
        <v>0.5972741380951998</v>
      </c>
      <c r="J14" s="17">
        <v>0.64557306598639996</v>
      </c>
      <c r="K14" s="11">
        <v>8.5203399999999991</v>
      </c>
      <c r="L14" s="4">
        <v>130.1765096</v>
      </c>
      <c r="M14" s="12">
        <v>138.69684960000001</v>
      </c>
      <c r="N14" s="46"/>
      <c r="O14" s="47"/>
      <c r="P14" s="47"/>
      <c r="Q14" s="47"/>
      <c r="R14" s="47"/>
      <c r="S14" s="48"/>
      <c r="T14" s="29"/>
      <c r="U14" s="30"/>
      <c r="V14" s="30"/>
      <c r="W14" s="30"/>
      <c r="X14" s="30"/>
      <c r="Y14" s="31"/>
      <c r="Z14" s="42"/>
      <c r="AA14" s="42"/>
      <c r="AB14" s="46"/>
      <c r="AC14" s="47"/>
      <c r="AD14" s="47"/>
      <c r="AE14" s="47"/>
      <c r="AF14" s="47"/>
      <c r="AG14" s="48"/>
      <c r="AH14" s="52"/>
      <c r="AI14" s="48"/>
      <c r="AJ14" s="40"/>
    </row>
    <row r="15" spans="1:36" x14ac:dyDescent="0.35">
      <c r="B15" s="6" t="s">
        <v>13</v>
      </c>
      <c r="C15" s="2" t="s">
        <v>31</v>
      </c>
      <c r="D15" s="7" t="s">
        <v>34</v>
      </c>
      <c r="E15" s="16">
        <v>1.1564531972799998E-2</v>
      </c>
      <c r="F15" s="3">
        <v>0.17346799591840001</v>
      </c>
      <c r="G15" s="17">
        <v>0.1850325278912</v>
      </c>
      <c r="H15" s="16">
        <v>1.5646129932E-2</v>
      </c>
      <c r="I15" s="3">
        <v>0.32176612789119996</v>
      </c>
      <c r="J15" s="17">
        <v>0.33741225782319995</v>
      </c>
      <c r="K15" s="11">
        <v>1.7408024</v>
      </c>
      <c r="L15" s="4">
        <v>72.721867200000005</v>
      </c>
      <c r="M15" s="12">
        <v>74.462669599999998</v>
      </c>
      <c r="N15" s="46"/>
      <c r="O15" s="47"/>
      <c r="P15" s="47"/>
      <c r="Q15" s="47"/>
      <c r="R15" s="47"/>
      <c r="S15" s="48"/>
      <c r="T15" s="46"/>
      <c r="U15" s="47"/>
      <c r="V15" s="47"/>
      <c r="W15" s="47"/>
      <c r="X15" s="47"/>
      <c r="Y15" s="48"/>
      <c r="Z15" s="52"/>
      <c r="AA15" s="52"/>
      <c r="AB15" s="29"/>
      <c r="AC15" s="30"/>
      <c r="AD15" s="30"/>
      <c r="AE15" s="30"/>
      <c r="AF15" s="30"/>
      <c r="AG15" s="31"/>
      <c r="AH15" s="42"/>
      <c r="AI15" s="31"/>
      <c r="AJ15" s="40"/>
    </row>
    <row r="16" spans="1:36" x14ac:dyDescent="0.35">
      <c r="B16" s="6" t="s">
        <v>14</v>
      </c>
      <c r="C16" s="2" t="s">
        <v>35</v>
      </c>
      <c r="D16" s="7" t="s">
        <v>24</v>
      </c>
      <c r="E16" s="16">
        <v>2.4700482517008004</v>
      </c>
      <c r="F16" s="3">
        <v>0.91699946190479997</v>
      </c>
      <c r="G16" s="17">
        <v>3.3870477136056003</v>
      </c>
      <c r="H16" s="16">
        <v>4.8496210945575982</v>
      </c>
      <c r="I16" s="3">
        <v>2.4428375448984001</v>
      </c>
      <c r="J16" s="17">
        <v>7.292458639456</v>
      </c>
      <c r="K16" s="11">
        <v>1024.6040480000001</v>
      </c>
      <c r="L16" s="4">
        <v>609.95430399999987</v>
      </c>
      <c r="M16" s="12">
        <v>1634.558352</v>
      </c>
      <c r="N16" s="46"/>
      <c r="O16" s="47"/>
      <c r="P16" s="47"/>
      <c r="Q16" s="47"/>
      <c r="R16" s="47"/>
      <c r="S16" s="48"/>
      <c r="T16" s="29"/>
      <c r="U16" s="30"/>
      <c r="V16" s="30"/>
      <c r="W16" s="30"/>
      <c r="X16" s="30"/>
      <c r="Y16" s="31"/>
      <c r="Z16" s="42"/>
      <c r="AA16" s="42"/>
      <c r="AB16" s="46"/>
      <c r="AC16" s="47"/>
      <c r="AD16" s="47"/>
      <c r="AE16" s="47"/>
      <c r="AF16" s="47"/>
      <c r="AG16" s="48"/>
      <c r="AH16" s="52"/>
      <c r="AI16" s="48"/>
      <c r="AJ16" s="40"/>
    </row>
    <row r="17" spans="2:36" x14ac:dyDescent="0.35">
      <c r="B17" s="6" t="s">
        <v>15</v>
      </c>
      <c r="C17" s="2" t="s">
        <v>35</v>
      </c>
      <c r="D17" s="7" t="s">
        <v>28</v>
      </c>
      <c r="E17" s="16">
        <v>1.1292426721088</v>
      </c>
      <c r="F17" s="3">
        <v>0.84693200612240016</v>
      </c>
      <c r="G17" s="17">
        <v>1.9761746782312</v>
      </c>
      <c r="H17" s="16">
        <v>2.2088258659864</v>
      </c>
      <c r="I17" s="3">
        <v>2.1312754578231998</v>
      </c>
      <c r="J17" s="17">
        <v>4.3401013238096002</v>
      </c>
      <c r="K17" s="11">
        <v>425.42720880000002</v>
      </c>
      <c r="L17" s="4">
        <v>530.86514079999984</v>
      </c>
      <c r="M17" s="12">
        <v>956.29234959999985</v>
      </c>
      <c r="N17" s="46"/>
      <c r="O17" s="47"/>
      <c r="P17" s="47"/>
      <c r="Q17" s="47"/>
      <c r="R17" s="47"/>
      <c r="S17" s="48"/>
      <c r="T17" s="29"/>
      <c r="U17" s="30"/>
      <c r="V17" s="30"/>
      <c r="W17" s="30"/>
      <c r="X17" s="30"/>
      <c r="Y17" s="31"/>
      <c r="Z17" s="42"/>
      <c r="AA17" s="42"/>
      <c r="AB17" s="46"/>
      <c r="AC17" s="47"/>
      <c r="AD17" s="47"/>
      <c r="AE17" s="47"/>
      <c r="AF17" s="47"/>
      <c r="AG17" s="48"/>
      <c r="AH17" s="52"/>
      <c r="AI17" s="48"/>
      <c r="AJ17" s="40"/>
    </row>
    <row r="18" spans="2:36" x14ac:dyDescent="0.35">
      <c r="B18" s="6" t="s">
        <v>16</v>
      </c>
      <c r="C18" s="2" t="s">
        <v>35</v>
      </c>
      <c r="D18" s="7" t="s">
        <v>29</v>
      </c>
      <c r="E18" s="16">
        <v>0.19455625578240007</v>
      </c>
      <c r="F18" s="3">
        <v>0.75713679795920008</v>
      </c>
      <c r="G18" s="17">
        <v>0.95169305374160007</v>
      </c>
      <c r="H18" s="16">
        <v>0.29319493401359997</v>
      </c>
      <c r="I18" s="3">
        <v>1.6775375693879999</v>
      </c>
      <c r="J18" s="17">
        <v>1.9707325034015997</v>
      </c>
      <c r="K18" s="11">
        <v>49.997559199999991</v>
      </c>
      <c r="L18" s="4">
        <v>399.1968063999999</v>
      </c>
      <c r="M18" s="12">
        <v>449.19436559999986</v>
      </c>
      <c r="N18" s="46"/>
      <c r="O18" s="47"/>
      <c r="P18" s="47"/>
      <c r="Q18" s="47"/>
      <c r="R18" s="47"/>
      <c r="S18" s="48"/>
      <c r="T18" s="29"/>
      <c r="U18" s="30"/>
      <c r="V18" s="30"/>
      <c r="W18" s="30"/>
      <c r="X18" s="30"/>
      <c r="Y18" s="31"/>
      <c r="Z18" s="42"/>
      <c r="AA18" s="42"/>
      <c r="AB18" s="46"/>
      <c r="AC18" s="47"/>
      <c r="AD18" s="47"/>
      <c r="AE18" s="47"/>
      <c r="AF18" s="47"/>
      <c r="AG18" s="48"/>
      <c r="AH18" s="52"/>
      <c r="AI18" s="48"/>
      <c r="AJ18" s="40"/>
    </row>
    <row r="19" spans="2:36" x14ac:dyDescent="0.35">
      <c r="B19" s="6" t="s">
        <v>17</v>
      </c>
      <c r="C19" s="2" t="s">
        <v>35</v>
      </c>
      <c r="D19" s="7" t="s">
        <v>30</v>
      </c>
      <c r="E19" s="16">
        <v>9.5237319728000008E-2</v>
      </c>
      <c r="F19" s="3">
        <v>0.55373705578239996</v>
      </c>
      <c r="G19" s="17">
        <v>0.64897437551039994</v>
      </c>
      <c r="H19" s="16">
        <v>0.14353626598640001</v>
      </c>
      <c r="I19" s="3">
        <v>1.2210786884351996</v>
      </c>
      <c r="J19" s="17">
        <v>1.3646149544215995</v>
      </c>
      <c r="K19" s="11">
        <v>20.640651200000004</v>
      </c>
      <c r="L19" s="4">
        <v>271.85292719999995</v>
      </c>
      <c r="M19" s="12">
        <v>292.49357839999993</v>
      </c>
      <c r="N19" s="46"/>
      <c r="O19" s="47"/>
      <c r="P19" s="47"/>
      <c r="Q19" s="47"/>
      <c r="R19" s="47"/>
      <c r="S19" s="48"/>
      <c r="T19" s="46"/>
      <c r="U19" s="47"/>
      <c r="V19" s="47"/>
      <c r="W19" s="47"/>
      <c r="X19" s="47"/>
      <c r="Y19" s="48"/>
      <c r="Z19" s="52"/>
      <c r="AA19" s="52"/>
      <c r="AB19" s="29"/>
      <c r="AC19" s="30"/>
      <c r="AD19" s="30"/>
      <c r="AE19" s="30"/>
      <c r="AF19" s="30"/>
      <c r="AG19" s="31"/>
      <c r="AH19" s="42"/>
      <c r="AI19" s="31"/>
      <c r="AJ19" s="40"/>
    </row>
    <row r="20" spans="2:36" x14ac:dyDescent="0.35">
      <c r="B20" s="6" t="s">
        <v>18</v>
      </c>
      <c r="C20" s="2" t="s">
        <v>40</v>
      </c>
      <c r="D20" s="7" t="s">
        <v>26</v>
      </c>
      <c r="E20" s="16">
        <v>16.021640634012797</v>
      </c>
      <c r="F20" s="3">
        <v>0.34081358979599996</v>
      </c>
      <c r="G20" s="17">
        <v>16.3624542238088</v>
      </c>
      <c r="H20" s="16">
        <v>36.215356356464014</v>
      </c>
      <c r="I20" s="3">
        <v>0.78434745170079978</v>
      </c>
      <c r="J20" s="17">
        <v>36.999703808164803</v>
      </c>
      <c r="K20" s="11">
        <v>8672.3898039999985</v>
      </c>
      <c r="L20" s="4">
        <v>182.88221039999999</v>
      </c>
      <c r="M20" s="12">
        <v>8855.2720143999995</v>
      </c>
      <c r="N20" s="46"/>
      <c r="O20" s="47"/>
      <c r="P20" s="47"/>
      <c r="Q20" s="47"/>
      <c r="R20" s="47"/>
      <c r="S20" s="48"/>
      <c r="T20" s="29"/>
      <c r="U20" s="30"/>
      <c r="V20" s="30"/>
      <c r="W20" s="30"/>
      <c r="X20" s="30"/>
      <c r="Y20" s="31"/>
      <c r="Z20" s="42"/>
      <c r="AA20" s="42"/>
      <c r="AB20" s="46"/>
      <c r="AC20" s="47"/>
      <c r="AD20" s="47"/>
      <c r="AE20" s="47"/>
      <c r="AF20" s="47"/>
      <c r="AG20" s="48"/>
      <c r="AH20" s="52"/>
      <c r="AI20" s="48"/>
      <c r="AJ20" s="40"/>
    </row>
    <row r="21" spans="2:36" x14ac:dyDescent="0.35">
      <c r="B21" s="6" t="s">
        <v>19</v>
      </c>
      <c r="C21" s="2" t="s">
        <v>40</v>
      </c>
      <c r="D21" s="7" t="s">
        <v>32</v>
      </c>
      <c r="E21" s="16">
        <v>8.3114981585032002</v>
      </c>
      <c r="F21" s="3">
        <v>0.30475946802719994</v>
      </c>
      <c r="G21" s="17">
        <v>8.6162576265304001</v>
      </c>
      <c r="H21" s="16">
        <v>18.443389706804002</v>
      </c>
      <c r="I21" s="3">
        <v>0.69251145578239992</v>
      </c>
      <c r="J21" s="17">
        <v>19.1359011625864</v>
      </c>
      <c r="K21" s="11">
        <v>4105.8385816</v>
      </c>
      <c r="L21" s="4">
        <v>150.47634719999996</v>
      </c>
      <c r="M21" s="12">
        <v>4256.3149287999995</v>
      </c>
      <c r="N21" s="46"/>
      <c r="O21" s="47"/>
      <c r="P21" s="47"/>
      <c r="Q21" s="47"/>
      <c r="R21" s="47"/>
      <c r="S21" s="48"/>
      <c r="T21" s="29"/>
      <c r="U21" s="30"/>
      <c r="V21" s="30"/>
      <c r="W21" s="30"/>
      <c r="X21" s="30"/>
      <c r="Y21" s="31"/>
      <c r="Z21" s="42"/>
      <c r="AA21" s="42"/>
      <c r="AB21" s="46"/>
      <c r="AC21" s="47"/>
      <c r="AD21" s="47"/>
      <c r="AE21" s="47"/>
      <c r="AF21" s="47"/>
      <c r="AG21" s="48"/>
      <c r="AH21" s="52"/>
      <c r="AI21" s="48"/>
      <c r="AJ21" s="40"/>
    </row>
    <row r="22" spans="2:36" x14ac:dyDescent="0.35">
      <c r="B22" s="6" t="s">
        <v>20</v>
      </c>
      <c r="C22" s="2" t="s">
        <v>40</v>
      </c>
      <c r="D22" s="7" t="s">
        <v>33</v>
      </c>
      <c r="E22" s="16">
        <v>1.6435242721087999</v>
      </c>
      <c r="F22" s="3">
        <v>0.27006586598640003</v>
      </c>
      <c r="G22" s="17">
        <v>1.9135901380951998</v>
      </c>
      <c r="H22" s="16">
        <v>2.6435162598639996</v>
      </c>
      <c r="I22" s="3">
        <v>0.54761467006799991</v>
      </c>
      <c r="J22" s="17">
        <v>3.1911309299320001</v>
      </c>
      <c r="K22" s="11">
        <v>517.0550472000001</v>
      </c>
      <c r="L22" s="4">
        <v>115.0317328</v>
      </c>
      <c r="M22" s="12">
        <v>632.08678000000009</v>
      </c>
      <c r="N22" s="46"/>
      <c r="O22" s="47"/>
      <c r="P22" s="47"/>
      <c r="Q22" s="47"/>
      <c r="R22" s="47"/>
      <c r="S22" s="48"/>
      <c r="T22" s="29"/>
      <c r="U22" s="30"/>
      <c r="V22" s="30"/>
      <c r="W22" s="30"/>
      <c r="X22" s="30"/>
      <c r="Y22" s="31"/>
      <c r="Z22" s="42"/>
      <c r="AA22" s="42"/>
      <c r="AB22" s="46"/>
      <c r="AC22" s="47"/>
      <c r="AD22" s="47"/>
      <c r="AE22" s="47"/>
      <c r="AF22" s="47"/>
      <c r="AG22" s="48"/>
      <c r="AH22" s="52"/>
      <c r="AI22" s="48"/>
      <c r="AJ22" s="40"/>
    </row>
    <row r="23" spans="2:36" x14ac:dyDescent="0.35">
      <c r="B23" s="6" t="s">
        <v>21</v>
      </c>
      <c r="C23" s="2" t="s">
        <v>40</v>
      </c>
      <c r="D23" s="7" t="s">
        <v>34</v>
      </c>
      <c r="E23" s="16">
        <v>0.91155731768719994</v>
      </c>
      <c r="F23" s="3">
        <v>0.16326399795920002</v>
      </c>
      <c r="G23" s="17">
        <v>1.0748213156463999</v>
      </c>
      <c r="H23" s="16">
        <v>1.4428455877551996</v>
      </c>
      <c r="I23" s="3">
        <v>0.33060959591839995</v>
      </c>
      <c r="J23" s="17">
        <v>1.7734551836735997</v>
      </c>
      <c r="K23" s="11">
        <v>266.33460399999996</v>
      </c>
      <c r="L23" s="4">
        <v>72.2524832</v>
      </c>
      <c r="M23" s="12">
        <v>338.58708719999993</v>
      </c>
      <c r="N23" s="46"/>
      <c r="O23" s="47"/>
      <c r="P23" s="47"/>
      <c r="Q23" s="47"/>
      <c r="R23" s="47"/>
      <c r="S23" s="48"/>
      <c r="T23" s="46"/>
      <c r="U23" s="47"/>
      <c r="V23" s="47"/>
      <c r="W23" s="47"/>
      <c r="X23" s="47"/>
      <c r="Y23" s="48"/>
      <c r="Z23" s="52"/>
      <c r="AA23" s="52"/>
      <c r="AB23" s="29"/>
      <c r="AC23" s="30"/>
      <c r="AD23" s="30"/>
      <c r="AE23" s="30"/>
      <c r="AF23" s="30"/>
      <c r="AG23" s="31"/>
      <c r="AH23" s="42"/>
      <c r="AI23" s="31"/>
      <c r="AJ23" s="40"/>
    </row>
    <row r="24" spans="2:36" x14ac:dyDescent="0.35">
      <c r="B24" s="6" t="s">
        <v>22</v>
      </c>
      <c r="C24" s="2" t="s">
        <v>41</v>
      </c>
      <c r="D24" s="7" t="s">
        <v>30</v>
      </c>
      <c r="E24" s="16">
        <v>0.9088362476191999</v>
      </c>
      <c r="F24" s="3">
        <v>0.52448559591839994</v>
      </c>
      <c r="G24" s="17">
        <v>1.4333218435375998</v>
      </c>
      <c r="H24" s="16">
        <v>1.4333218517007995</v>
      </c>
      <c r="I24" s="3">
        <v>1.2033917278912001</v>
      </c>
      <c r="J24" s="17">
        <v>2.6367135795919996</v>
      </c>
      <c r="K24" s="11">
        <v>259.20608959999998</v>
      </c>
      <c r="L24" s="4">
        <v>308.98528319999997</v>
      </c>
      <c r="M24" s="12">
        <v>568.19137279999995</v>
      </c>
      <c r="N24" s="46"/>
      <c r="O24" s="47"/>
      <c r="P24" s="47"/>
      <c r="Q24" s="47"/>
      <c r="R24" s="47"/>
      <c r="S24" s="48"/>
      <c r="T24" s="46"/>
      <c r="U24" s="47"/>
      <c r="V24" s="47"/>
      <c r="W24" s="47"/>
      <c r="X24" s="47"/>
      <c r="Y24" s="48"/>
      <c r="Z24" s="52"/>
      <c r="AA24" s="52"/>
      <c r="AB24" s="29"/>
      <c r="AC24" s="30"/>
      <c r="AD24" s="30"/>
      <c r="AE24" s="30"/>
      <c r="AF24" s="30"/>
      <c r="AG24" s="31"/>
      <c r="AH24" s="42"/>
      <c r="AI24" s="31"/>
      <c r="AJ24" s="40"/>
    </row>
    <row r="25" spans="2:36" ht="15" thickBot="1" x14ac:dyDescent="0.4">
      <c r="B25" s="23" t="s">
        <v>23</v>
      </c>
      <c r="C25" s="21" t="s">
        <v>41</v>
      </c>
      <c r="D25" s="22" t="s">
        <v>34</v>
      </c>
      <c r="E25" s="18">
        <v>0.9088362476191999</v>
      </c>
      <c r="F25" s="19">
        <v>0.52448559591839994</v>
      </c>
      <c r="G25" s="20">
        <v>1.4333218435375998</v>
      </c>
      <c r="H25" s="18">
        <v>1.4333218517007995</v>
      </c>
      <c r="I25" s="19">
        <v>1.2033917278912001</v>
      </c>
      <c r="J25" s="20">
        <v>2.6367135795919996</v>
      </c>
      <c r="K25" s="13">
        <v>259.20608959999998</v>
      </c>
      <c r="L25" s="14">
        <v>308.98528319999997</v>
      </c>
      <c r="M25" s="15">
        <v>568.19137279999995</v>
      </c>
      <c r="N25" s="49"/>
      <c r="O25" s="50"/>
      <c r="P25" s="50"/>
      <c r="Q25" s="50"/>
      <c r="R25" s="50"/>
      <c r="S25" s="51"/>
      <c r="T25" s="49"/>
      <c r="U25" s="50"/>
      <c r="V25" s="50"/>
      <c r="W25" s="50"/>
      <c r="X25" s="50"/>
      <c r="Y25" s="51"/>
      <c r="Z25" s="53"/>
      <c r="AA25" s="53"/>
      <c r="AB25" s="32"/>
      <c r="AC25" s="33"/>
      <c r="AD25" s="33"/>
      <c r="AE25" s="33"/>
      <c r="AF25" s="33"/>
      <c r="AG25" s="34"/>
      <c r="AH25" s="43"/>
      <c r="AI25" s="34"/>
      <c r="AJ25" s="40"/>
    </row>
    <row r="26" spans="2:36" ht="15" thickBot="1" x14ac:dyDescent="0.4"/>
    <row r="27" spans="2:36" x14ac:dyDescent="0.35">
      <c r="E27" s="60" t="s">
        <v>36</v>
      </c>
      <c r="F27" s="61"/>
      <c r="G27" s="62"/>
      <c r="H27" s="60" t="s">
        <v>37</v>
      </c>
      <c r="I27" s="61"/>
      <c r="J27" s="62"/>
      <c r="K27" s="60" t="s">
        <v>38</v>
      </c>
      <c r="L27" s="61"/>
      <c r="M27" s="62"/>
      <c r="N27" s="54" t="s">
        <v>44</v>
      </c>
      <c r="O27" s="56"/>
      <c r="P27" s="56"/>
      <c r="Q27" s="56"/>
      <c r="R27" s="56"/>
      <c r="S27" s="58"/>
    </row>
    <row r="28" spans="2:36" ht="29" customHeight="1" x14ac:dyDescent="0.35">
      <c r="E28" s="24" t="s">
        <v>1</v>
      </c>
      <c r="F28" s="1" t="s">
        <v>53</v>
      </c>
      <c r="G28" s="25" t="s">
        <v>2</v>
      </c>
      <c r="H28" s="24" t="s">
        <v>1</v>
      </c>
      <c r="I28" s="1" t="s">
        <v>53</v>
      </c>
      <c r="J28" s="25" t="s">
        <v>2</v>
      </c>
      <c r="K28" s="24" t="s">
        <v>1</v>
      </c>
      <c r="L28" s="1" t="s">
        <v>53</v>
      </c>
      <c r="M28" s="25" t="s">
        <v>2</v>
      </c>
      <c r="N28" s="24" t="s">
        <v>47</v>
      </c>
      <c r="O28" s="1" t="s">
        <v>48</v>
      </c>
      <c r="P28" s="1" t="s">
        <v>49</v>
      </c>
      <c r="Q28" s="1" t="s">
        <v>50</v>
      </c>
      <c r="R28" s="1" t="s">
        <v>51</v>
      </c>
      <c r="S28" s="25" t="s">
        <v>52</v>
      </c>
    </row>
    <row r="29" spans="2:36" ht="15" thickBot="1" x14ac:dyDescent="0.4">
      <c r="D29" s="5" t="s">
        <v>55</v>
      </c>
      <c r="E29" s="37">
        <v>0.03</v>
      </c>
      <c r="F29" s="38">
        <v>0.25</v>
      </c>
      <c r="G29" s="39">
        <v>0.28000000000000003</v>
      </c>
      <c r="H29" s="37">
        <v>0.03</v>
      </c>
      <c r="I29" s="38">
        <v>0.54</v>
      </c>
      <c r="J29" s="39">
        <v>0.56999999999999995</v>
      </c>
      <c r="K29" s="37">
        <v>5</v>
      </c>
      <c r="L29" s="38">
        <v>126</v>
      </c>
      <c r="M29" s="39">
        <v>131</v>
      </c>
      <c r="N29" s="49"/>
      <c r="O29" s="50"/>
      <c r="P29" s="50"/>
      <c r="Q29" s="50"/>
      <c r="R29" s="50"/>
      <c r="S29" s="51"/>
    </row>
    <row r="30" spans="2:36" ht="15" thickBot="1" x14ac:dyDescent="0.4">
      <c r="D30" s="5"/>
      <c r="E30" s="36"/>
      <c r="F30" s="36"/>
      <c r="G30" s="36"/>
      <c r="H30" s="36"/>
      <c r="I30" s="36"/>
      <c r="J30" s="36"/>
      <c r="K30" s="36"/>
    </row>
    <row r="31" spans="2:36" ht="29" x14ac:dyDescent="0.35">
      <c r="D31" s="5"/>
      <c r="E31" s="36"/>
      <c r="F31" s="36"/>
      <c r="G31" s="36"/>
      <c r="H31" s="36"/>
      <c r="I31" s="36"/>
      <c r="J31" s="36"/>
      <c r="K31" s="36"/>
      <c r="L31" s="36"/>
      <c r="M31" s="36"/>
      <c r="N31" s="44" t="s">
        <v>47</v>
      </c>
      <c r="O31" s="26" t="s">
        <v>48</v>
      </c>
      <c r="P31" s="26" t="s">
        <v>49</v>
      </c>
      <c r="Q31" s="26" t="s">
        <v>50</v>
      </c>
      <c r="R31" s="26" t="s">
        <v>51</v>
      </c>
      <c r="S31" s="27" t="s">
        <v>52</v>
      </c>
    </row>
    <row r="32" spans="2:36" ht="15" thickBot="1" x14ac:dyDescent="0.4">
      <c r="M32" s="35" t="s">
        <v>54</v>
      </c>
      <c r="N32" s="8">
        <v>130.47100467632845</v>
      </c>
      <c r="O32" s="9">
        <v>127.07965799934027</v>
      </c>
      <c r="P32" s="9">
        <v>95.346285008941777</v>
      </c>
      <c r="Q32" s="9">
        <v>130.25266771942552</v>
      </c>
      <c r="R32" s="9">
        <v>77.792785057747096</v>
      </c>
      <c r="S32" s="10">
        <v>78.692255448710057</v>
      </c>
    </row>
  </sheetData>
  <mergeCells count="13">
    <mergeCell ref="B3:B4"/>
    <mergeCell ref="C3:C4"/>
    <mergeCell ref="D3:D4"/>
    <mergeCell ref="E3:G3"/>
    <mergeCell ref="H3:J3"/>
    <mergeCell ref="N3:S3"/>
    <mergeCell ref="T3:AA3"/>
    <mergeCell ref="AB3:AI3"/>
    <mergeCell ref="E27:G27"/>
    <mergeCell ref="H27:J27"/>
    <mergeCell ref="K27:M27"/>
    <mergeCell ref="N27:S27"/>
    <mergeCell ref="K3:M3"/>
  </mergeCells>
  <pageMargins left="0.7" right="0.7" top="0.75" bottom="0.75" header="0.3" footer="0.3"/>
  <pageSetup orientation="portrait" r:id="rId1"/>
  <headerFooter>
    <oddFooter>&amp;L_x000D_&amp;1#&amp;"Calibri"&amp;14&amp;K000000 Business Use</oddFooter>
  </headerFooter>
  <ignoredErrors>
    <ignoredError sqref="Z12:AA14 AH11:AI11 Z16:AA18 Z20:AA22 AH15:AI15 AH19:AI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c3dcd3a24cc76b4d05064e37ac6bb3af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665b32156b6ff9a0ceca4e81f57e2f5a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5th Data Request"/>
          <xsd:enumeration value="6th Data Request"/>
          <xsd:enumeration value="Post-Hearing Data Request"/>
          <xsd:enumeration value="Intervenor Testimony"/>
          <xsd:enumeration value="Intervenor Data Requests"/>
          <xsd:enumeration value="Post-Hearing Initial Briefs"/>
          <xsd:enumeration value="Post-Hearing Response Briefs"/>
          <xsd:enumeration value="Settlement"/>
          <xsd:enumeration value="Witness Prep"/>
          <xsd:enumeration value="Case No. 2023-00122 Application and Testimony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All Witnesses"/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Wilson, Stuart</Witness_x0020_Testimony>
    <Year xmlns="65bfb563-8fe2-4d34-a09f-38a217d8feea">2022</Year>
    <Review_x0020_Case_x0020_Doc_x0020_Types xmlns="65bfb563-8fe2-4d34-a09f-38a217d8feea">Post-Hearing Data Request</Review_x0020_Case_x0020_Doc_x0020_Types>
    <Status_x0020__x0028_Internal_x0020_Use_x0020_Only_x0029_ xmlns="2ad705b9-adad-42ba-803b-2580de5ca47a"/>
    <Case_x0020__x0023_ xmlns="f789fa03-9022-4931-acb2-79f11ac92edf" xsi:nil="true"/>
    <Company xmlns="65bfb563-8fe2-4d34-a09f-38a217d8feea">
      <Value>LGE/KU</Value>
    </Company>
    <Data_x0020_Request_x0020_Party xmlns="f789fa03-9022-4931-acb2-79f11ac92edf">Ky. Public Service Commission-KPSC</Data_x0020_Request_x0020_Party>
  </documentManagement>
</p:properties>
</file>

<file path=customXml/itemProps1.xml><?xml version="1.0" encoding="utf-8"?>
<ds:datastoreItem xmlns:ds="http://schemas.openxmlformats.org/officeDocument/2006/customXml" ds:itemID="{D3765E07-8F31-4673-A123-BE5E56024AFA}"/>
</file>

<file path=customXml/itemProps2.xml><?xml version="1.0" encoding="utf-8"?>
<ds:datastoreItem xmlns:ds="http://schemas.openxmlformats.org/officeDocument/2006/customXml" ds:itemID="{39B522F7-3039-4399-9395-77B7AB7A0B80}"/>
</file>

<file path=customXml/itemProps3.xml><?xml version="1.0" encoding="utf-8"?>
<ds:datastoreItem xmlns:ds="http://schemas.openxmlformats.org/officeDocument/2006/customXml" ds:itemID="{C13B3D01-54DF-469E-AF7D-813C231C9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OriginalBid</vt:lpstr>
      <vt:lpstr>UpdatedBid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Wang, Chung-Hsiao</dc:creator>
  <cp:lastModifiedBy>Stuart Wilson</cp:lastModifiedBy>
  <dcterms:created xsi:type="dcterms:W3CDTF">2023-09-05T12:18:51Z</dcterms:created>
  <dcterms:modified xsi:type="dcterms:W3CDTF">2023-09-14T23:30:39Z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2023-09-05T12:19:17Z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8446f8a7-76d8-4244-9876-ef890d93f7a7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0x010100AB9E08D0A401274E8CF9B547F14148CC</vt:lpwstr>
  </property>
</Properties>
</file>