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CCN\2022_MC5_BR12_Solar_Batt\03_DataRequests\PostHearing\PSC\PSC17_EIA AEO2022\"/>
    </mc:Choice>
  </mc:AlternateContent>
  <xr:revisionPtr revIDLastSave="0" documentId="13_ncr:1_{6707A410-6916-4DC1-95FA-ED11135852A0}" xr6:coauthVersionLast="47" xr6:coauthVersionMax="47" xr10:uidLastSave="{00000000-0000-0000-0000-000000000000}"/>
  <bookViews>
    <workbookView xWindow="38290" yWindow="-110" windowWidth="38620" windowHeight="21220" xr2:uid="{F521782A-E0D0-41C9-BADC-6FAB9AD1BA85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Q15" i="1"/>
  <c r="P15" i="1"/>
  <c r="Q16" i="1" l="1"/>
  <c r="P16" i="1"/>
  <c r="R13" i="1"/>
  <c r="R12" i="1"/>
  <c r="R16" i="1" s="1"/>
  <c r="E9" i="1" s="1"/>
  <c r="R8" i="1"/>
  <c r="R10" i="1"/>
  <c r="R11" i="1"/>
  <c r="R9" i="1"/>
  <c r="E18" i="1" s="1"/>
  <c r="G9" i="1" l="1"/>
  <c r="F9" i="1"/>
  <c r="F25" i="1" s="1"/>
  <c r="H9" i="1"/>
  <c r="H19" i="1"/>
  <c r="H25" i="1" s="1"/>
  <c r="F21" i="1"/>
  <c r="F27" i="1" s="1"/>
  <c r="H22" i="1"/>
  <c r="H28" i="1" s="1"/>
  <c r="H20" i="1"/>
  <c r="H26" i="1" s="1"/>
  <c r="G19" i="1"/>
  <c r="G25" i="1" s="1"/>
  <c r="F19" i="1"/>
</calcChain>
</file>

<file path=xl/sharedStrings.xml><?xml version="1.0" encoding="utf-8"?>
<sst xmlns="http://schemas.openxmlformats.org/spreadsheetml/2006/main" count="34" uniqueCount="25">
  <si>
    <t>NG Price in 2030</t>
  </si>
  <si>
    <t>Low</t>
  </si>
  <si>
    <t>Mid</t>
  </si>
  <si>
    <t>High</t>
  </si>
  <si>
    <t>Heat Rate</t>
  </si>
  <si>
    <t xml:space="preserve">     Mid</t>
  </si>
  <si>
    <t xml:space="preserve">     High</t>
  </si>
  <si>
    <t xml:space="preserve">     Low</t>
  </si>
  <si>
    <t xml:space="preserve">     Current</t>
  </si>
  <si>
    <t>Coal Prices by CTG</t>
  </si>
  <si>
    <t>Ratio</t>
  </si>
  <si>
    <t xml:space="preserve">NG cost / MWh @ </t>
  </si>
  <si>
    <t>Coal cost / MWh @</t>
  </si>
  <si>
    <t>NG cost less Coal Cost  $/MWh</t>
  </si>
  <si>
    <t>Heat Rates</t>
  </si>
  <si>
    <t>Summer</t>
  </si>
  <si>
    <t>BR3</t>
  </si>
  <si>
    <t>GH2</t>
  </si>
  <si>
    <t>MC1</t>
  </si>
  <si>
    <t>MC2</t>
  </si>
  <si>
    <t>Winter</t>
  </si>
  <si>
    <t>MC5</t>
  </si>
  <si>
    <t>BR12</t>
  </si>
  <si>
    <t>Average of MC5/BR12 (rounded to nearest 10)</t>
  </si>
  <si>
    <t>Average of GH2/MC1-2/BR3 (rounded to nearest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</si>
</sst>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C277-F002-4687-B583-AAED783F50C8}">
  <dimension ref="D6:R28"/>
  <sheetViews>
    <sheetView tabSelected="1" workbookViewId="0">
      <selection activeCell="I29" sqref="I29"/>
    </sheetView>
  </sheetViews>
  <sheetFormatPr defaultRowHeight="14.5" x14ac:dyDescent="0.35"/>
  <cols>
    <col min="4" max="4" width="28.1796875" bestFit="1" customWidth="1"/>
    <col min="5" max="5" width="10.54296875" bestFit="1" customWidth="1"/>
    <col min="13" max="13" width="9.7265625" bestFit="1" customWidth="1"/>
  </cols>
  <sheetData>
    <row r="6" spans="4:18" x14ac:dyDescent="0.35">
      <c r="G6" t="s">
        <v>0</v>
      </c>
    </row>
    <row r="7" spans="4:18" x14ac:dyDescent="0.35">
      <c r="E7" t="s">
        <v>4</v>
      </c>
      <c r="F7" s="1" t="s">
        <v>1</v>
      </c>
      <c r="G7" s="1" t="s">
        <v>2</v>
      </c>
      <c r="H7" s="1" t="s">
        <v>3</v>
      </c>
      <c r="O7" t="s">
        <v>14</v>
      </c>
      <c r="P7" t="s">
        <v>20</v>
      </c>
      <c r="Q7" t="s">
        <v>15</v>
      </c>
    </row>
    <row r="8" spans="4:18" x14ac:dyDescent="0.35">
      <c r="F8" s="2">
        <v>3.65</v>
      </c>
      <c r="G8" s="2">
        <v>4.78</v>
      </c>
      <c r="H8" s="2">
        <v>6.34</v>
      </c>
      <c r="O8" s="1" t="s">
        <v>16</v>
      </c>
      <c r="P8" s="5">
        <v>11092</v>
      </c>
      <c r="Q8" s="5">
        <v>10987</v>
      </c>
      <c r="R8" s="5">
        <f t="shared" ref="R8:R13" si="0">AVERAGE(Q8,P8)</f>
        <v>11039.5</v>
      </c>
    </row>
    <row r="9" spans="4:18" x14ac:dyDescent="0.35">
      <c r="D9" t="s">
        <v>11</v>
      </c>
      <c r="E9" s="4">
        <f>R16</f>
        <v>6160</v>
      </c>
      <c r="F9" s="2">
        <f>+($E9/1000)*F8</f>
        <v>22.483999999999998</v>
      </c>
      <c r="G9" s="2">
        <f t="shared" ref="G9:H9" si="1">+($E9/1000)*G8</f>
        <v>29.444800000000001</v>
      </c>
      <c r="H9" s="2">
        <f t="shared" si="1"/>
        <v>39.054400000000001</v>
      </c>
      <c r="O9" s="1" t="s">
        <v>17</v>
      </c>
      <c r="P9" s="5">
        <v>10618</v>
      </c>
      <c r="Q9" s="5">
        <v>10299</v>
      </c>
      <c r="R9" s="5">
        <f t="shared" si="0"/>
        <v>10458.5</v>
      </c>
    </row>
    <row r="10" spans="4:18" x14ac:dyDescent="0.35">
      <c r="O10" s="1" t="s">
        <v>18</v>
      </c>
      <c r="P10" s="5">
        <v>10503</v>
      </c>
      <c r="Q10" s="5">
        <v>10389</v>
      </c>
      <c r="R10" s="5">
        <f t="shared" si="0"/>
        <v>10446</v>
      </c>
    </row>
    <row r="11" spans="4:18" x14ac:dyDescent="0.35">
      <c r="D11" t="s">
        <v>9</v>
      </c>
      <c r="E11" s="1" t="s">
        <v>10</v>
      </c>
      <c r="O11" s="1" t="s">
        <v>19</v>
      </c>
      <c r="P11" s="5">
        <v>10564</v>
      </c>
      <c r="Q11" s="5">
        <v>10423</v>
      </c>
      <c r="R11" s="5">
        <f t="shared" si="0"/>
        <v>10493.5</v>
      </c>
    </row>
    <row r="12" spans="4:18" x14ac:dyDescent="0.35">
      <c r="D12" t="s">
        <v>5</v>
      </c>
      <c r="E12" s="2">
        <v>0.56999999999999995</v>
      </c>
      <c r="F12" s="2">
        <v>2.08</v>
      </c>
      <c r="G12" s="2">
        <v>2.72</v>
      </c>
      <c r="H12" s="2">
        <v>3.61</v>
      </c>
      <c r="O12" s="1" t="s">
        <v>21</v>
      </c>
      <c r="P12" s="5">
        <v>6111</v>
      </c>
      <c r="Q12" s="5">
        <v>6210</v>
      </c>
      <c r="R12" s="5">
        <f t="shared" si="0"/>
        <v>6160.5</v>
      </c>
    </row>
    <row r="13" spans="4:18" x14ac:dyDescent="0.35">
      <c r="D13" t="s">
        <v>7</v>
      </c>
      <c r="E13" s="2">
        <v>0.52</v>
      </c>
      <c r="F13" s="2"/>
      <c r="G13" s="2"/>
      <c r="H13" s="2">
        <v>3.32</v>
      </c>
      <c r="O13" s="1" t="s">
        <v>22</v>
      </c>
      <c r="P13" s="5">
        <v>6111</v>
      </c>
      <c r="Q13" s="5">
        <v>6210</v>
      </c>
      <c r="R13" s="5">
        <f t="shared" si="0"/>
        <v>6160.5</v>
      </c>
    </row>
    <row r="14" spans="4:18" x14ac:dyDescent="0.35">
      <c r="D14" t="s">
        <v>6</v>
      </c>
      <c r="E14" s="2">
        <v>0.6</v>
      </c>
      <c r="F14" s="2">
        <v>2.19</v>
      </c>
      <c r="G14" s="2"/>
      <c r="H14" s="2"/>
    </row>
    <row r="15" spans="4:18" x14ac:dyDescent="0.35">
      <c r="D15" t="s">
        <v>8</v>
      </c>
      <c r="E15" s="2">
        <v>0.84</v>
      </c>
      <c r="F15" s="2"/>
      <c r="G15" s="2"/>
      <c r="H15" s="2">
        <v>5.3</v>
      </c>
      <c r="O15" s="1" t="s">
        <v>24</v>
      </c>
      <c r="P15" s="5">
        <f>ROUND(AVERAGE(P8:P11)/10,0)*10</f>
        <v>10690</v>
      </c>
      <c r="Q15" s="5">
        <f>ROUND(AVERAGE(Q8:Q11)/10,0)*10</f>
        <v>10520</v>
      </c>
      <c r="R15" s="5">
        <f>ROUND(AVERAGE(R8:R11)/10,0)*10</f>
        <v>10610</v>
      </c>
    </row>
    <row r="16" spans="4:18" x14ac:dyDescent="0.35">
      <c r="E16" s="2"/>
      <c r="F16" s="2"/>
      <c r="G16" s="2"/>
      <c r="H16" s="2"/>
      <c r="O16" s="1" t="s">
        <v>23</v>
      </c>
      <c r="P16" s="5">
        <f>ROUND(AVERAGE(P12:P13)/10,0)*10</f>
        <v>6110</v>
      </c>
      <c r="Q16" s="5">
        <f t="shared" ref="Q16:R16" si="2">ROUND(AVERAGE(Q12:Q13)/10,0)*10</f>
        <v>6210</v>
      </c>
      <c r="R16" s="5">
        <f t="shared" si="2"/>
        <v>6160</v>
      </c>
    </row>
    <row r="17" spans="4:8" x14ac:dyDescent="0.35">
      <c r="E17" t="s">
        <v>4</v>
      </c>
    </row>
    <row r="18" spans="4:8" x14ac:dyDescent="0.35">
      <c r="D18" t="s">
        <v>12</v>
      </c>
      <c r="E18" s="4">
        <f>R15</f>
        <v>10610</v>
      </c>
    </row>
    <row r="19" spans="4:8" x14ac:dyDescent="0.35">
      <c r="D19" t="s">
        <v>5</v>
      </c>
      <c r="F19" s="3">
        <f>+F12*$E18/1000</f>
        <v>22.0688</v>
      </c>
      <c r="G19" s="3">
        <f t="shared" ref="G19:H19" si="3">+G12*$E18/1000</f>
        <v>28.859200000000001</v>
      </c>
      <c r="H19" s="3">
        <f t="shared" si="3"/>
        <v>38.302099999999996</v>
      </c>
    </row>
    <row r="20" spans="4:8" x14ac:dyDescent="0.35">
      <c r="D20" t="s">
        <v>7</v>
      </c>
      <c r="F20" s="3"/>
      <c r="G20" s="3"/>
      <c r="H20" s="3">
        <f>+H13*$E$18/1000</f>
        <v>35.225199999999994</v>
      </c>
    </row>
    <row r="21" spans="4:8" x14ac:dyDescent="0.35">
      <c r="D21" t="s">
        <v>6</v>
      </c>
      <c r="F21" s="3">
        <f t="shared" ref="F21:H22" si="4">+F14*$E$18/1000</f>
        <v>23.235899999999997</v>
      </c>
      <c r="G21" s="3"/>
      <c r="H21" s="3"/>
    </row>
    <row r="22" spans="4:8" x14ac:dyDescent="0.35">
      <c r="D22" t="s">
        <v>8</v>
      </c>
      <c r="F22" s="3"/>
      <c r="G22" s="3"/>
      <c r="H22" s="3">
        <f t="shared" si="4"/>
        <v>56.232999999999997</v>
      </c>
    </row>
    <row r="24" spans="4:8" x14ac:dyDescent="0.35">
      <c r="D24" t="s">
        <v>13</v>
      </c>
    </row>
    <row r="25" spans="4:8" x14ac:dyDescent="0.35">
      <c r="D25" t="s">
        <v>5</v>
      </c>
      <c r="F25" s="3">
        <f>+F$9-F19</f>
        <v>0.41519999999999868</v>
      </c>
      <c r="G25" s="3">
        <f>+G$9-G19</f>
        <v>0.58559999999999945</v>
      </c>
      <c r="H25" s="3">
        <f>+H$9-H19</f>
        <v>0.7523000000000053</v>
      </c>
    </row>
    <row r="26" spans="4:8" x14ac:dyDescent="0.35">
      <c r="D26" t="s">
        <v>7</v>
      </c>
      <c r="F26" s="3"/>
      <c r="G26" s="3"/>
      <c r="H26" s="3">
        <f t="shared" ref="H26" si="5">+H$9-H20</f>
        <v>3.8292000000000073</v>
      </c>
    </row>
    <row r="27" spans="4:8" x14ac:dyDescent="0.35">
      <c r="D27" t="s">
        <v>6</v>
      </c>
      <c r="F27" s="3">
        <f t="shared" ref="F27" si="6">+F$9-F21</f>
        <v>-0.75189999999999912</v>
      </c>
      <c r="G27" s="3"/>
      <c r="H27" s="3"/>
    </row>
    <row r="28" spans="4:8" x14ac:dyDescent="0.35">
      <c r="D28" t="s">
        <v>8</v>
      </c>
      <c r="F28" s="3"/>
      <c r="G28" s="3"/>
      <c r="H28" s="3">
        <f t="shared" ref="H28" si="7">+H$9-H22</f>
        <v>-17.178599999999996</v>
      </c>
    </row>
  </sheetData>
  <pageMargins left="0.7" right="0.7" top="0.75" bottom="0.75" header="0.3" footer="0.3"/>
  <headerFoot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FA50-C088-418A-B176-6608D52B4CA6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3358-AB17-47B9-B1E0-247D187FB9CE}">
  <dimension ref="A1"/>
  <sheetViews>
    <sheetView workbookViewId="0"/>
  </sheetViews>
  <sheetFormatPr defaultRowHeight="14.5" x14ac:dyDescent="0.35"/>
  <sheetData/>
  <pageMargins left="0.7" right="0.7" top="0.75" bottom="0.75" header="0.3" footer="0.3"/>
  <headerFoot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c3dcd3a24cc76b4d05064e37ac6bb3af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665b32156b6ff9a0ceca4e81f57e2f5a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Initial Briefs"/>
          <xsd:enumeration value="Post-Hearing Response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2022</Year>
    <Review_x0020_Case_x0020_Doc_x0020_Types xmlns="65bfb563-8fe2-4d34-a09f-38a217d8feea">Post-Hearing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1FABCC02-0984-4BB9-B2E8-D50EC98EFB08}"/>
</file>

<file path=customXml/itemProps2.xml><?xml version="1.0" encoding="utf-8"?>
<ds:datastoreItem xmlns:ds="http://schemas.openxmlformats.org/officeDocument/2006/customXml" ds:itemID="{307CD740-DA43-464F-9D86-21E34AF5DC1E}"/>
</file>

<file path=customXml/itemProps3.xml><?xml version="1.0" encoding="utf-8"?>
<ds:datastoreItem xmlns:ds="http://schemas.openxmlformats.org/officeDocument/2006/customXml" ds:itemID="{C3AEFF2B-9046-4C02-8E6C-B16633F48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Sinclair, David</dc:creator>
  <cp:lastModifiedBy>Wilson, Stuart</cp:lastModifiedBy>
  <dcterms:created xsi:type="dcterms:W3CDTF">2023-09-08T15:02:46Z</dcterms:created>
  <dcterms:modified xsi:type="dcterms:W3CDTF">2023-09-13T20:58:15Z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2023-09-08T15:37:46Z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52ad96db-14e5-49d1-b513-c9c3061367a1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