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 DSM Filing\Program Inputs Budget Outputs\Updated Avoided Capacity Cost Review\"/>
    </mc:Choice>
  </mc:AlternateContent>
  <xr:revisionPtr revIDLastSave="0" documentId="13_ncr:1_{8F128A65-2473-4528-8CD2-82E583E6F9FC}" xr6:coauthVersionLast="47" xr6:coauthVersionMax="47" xr10:uidLastSave="{00000000-0000-0000-0000-000000000000}"/>
  <bookViews>
    <workbookView xWindow="-110" yWindow="-110" windowWidth="19420" windowHeight="10420" xr2:uid="{884ACC2D-16A0-4620-B9DF-AAC4967CD797}"/>
  </bookViews>
  <sheets>
    <sheet name="Portfolio" sheetId="3" r:id="rId1"/>
    <sheet name="LGE" sheetId="2" r:id="rId2"/>
    <sheet name="KU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3" l="1"/>
  <c r="U9" i="3"/>
  <c r="V8" i="3"/>
  <c r="U8" i="3"/>
  <c r="V7" i="3"/>
  <c r="U7" i="3"/>
  <c r="V6" i="3"/>
  <c r="U6" i="3"/>
  <c r="U17" i="3"/>
  <c r="V17" i="3"/>
  <c r="V16" i="3"/>
  <c r="U16" i="3"/>
  <c r="V15" i="3"/>
  <c r="U15" i="3"/>
  <c r="V24" i="3"/>
  <c r="U24" i="3"/>
  <c r="V23" i="3"/>
  <c r="U23" i="3"/>
  <c r="S25" i="3"/>
  <c r="R25" i="3"/>
  <c r="P25" i="3"/>
  <c r="V25" i="3" s="1"/>
  <c r="O25" i="3"/>
  <c r="U25" i="3" s="1"/>
  <c r="S18" i="3"/>
  <c r="R18" i="3"/>
  <c r="P18" i="3"/>
  <c r="V18" i="3" s="1"/>
  <c r="O18" i="3"/>
  <c r="S10" i="3"/>
  <c r="R10" i="3"/>
  <c r="P10" i="3"/>
  <c r="O10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J57" i="3"/>
  <c r="J56" i="3"/>
  <c r="J55" i="3"/>
  <c r="J54" i="3"/>
  <c r="J53" i="3"/>
  <c r="J52" i="3"/>
  <c r="J51" i="3"/>
  <c r="L51" i="3" s="1"/>
  <c r="J50" i="3"/>
  <c r="J49" i="3"/>
  <c r="J48" i="3"/>
  <c r="J47" i="3"/>
  <c r="J46" i="3"/>
  <c r="J45" i="3"/>
  <c r="J44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H76" i="3"/>
  <c r="I76" i="3" s="1"/>
  <c r="G76" i="3"/>
  <c r="F76" i="3"/>
  <c r="E76" i="3"/>
  <c r="K76" i="3" s="1"/>
  <c r="L76" i="3" s="1"/>
  <c r="D76" i="3"/>
  <c r="J76" i="3" s="1"/>
  <c r="H75" i="3"/>
  <c r="I75" i="3" s="1"/>
  <c r="G75" i="3"/>
  <c r="E75" i="3"/>
  <c r="F75" i="3" s="1"/>
  <c r="D75" i="3"/>
  <c r="J75" i="3" s="1"/>
  <c r="H74" i="3"/>
  <c r="I74" i="3" s="1"/>
  <c r="G74" i="3"/>
  <c r="J74" i="3" s="1"/>
  <c r="E74" i="3"/>
  <c r="F74" i="3" s="1"/>
  <c r="D74" i="3"/>
  <c r="I73" i="3"/>
  <c r="H73" i="3"/>
  <c r="K73" i="3" s="1"/>
  <c r="G73" i="3"/>
  <c r="E73" i="3"/>
  <c r="D73" i="3"/>
  <c r="F73" i="3" s="1"/>
  <c r="J72" i="3"/>
  <c r="H72" i="3"/>
  <c r="I72" i="3" s="1"/>
  <c r="G72" i="3"/>
  <c r="E72" i="3"/>
  <c r="F72" i="3" s="1"/>
  <c r="D72" i="3"/>
  <c r="K71" i="3"/>
  <c r="L71" i="3" s="1"/>
  <c r="H71" i="3"/>
  <c r="I71" i="3" s="1"/>
  <c r="G71" i="3"/>
  <c r="E71" i="3"/>
  <c r="F71" i="3" s="1"/>
  <c r="D71" i="3"/>
  <c r="J71" i="3" s="1"/>
  <c r="H70" i="3"/>
  <c r="G70" i="3"/>
  <c r="I70" i="3" s="1"/>
  <c r="E70" i="3"/>
  <c r="K70" i="3" s="1"/>
  <c r="D70" i="3"/>
  <c r="J70" i="3" s="1"/>
  <c r="H69" i="3"/>
  <c r="I69" i="3" s="1"/>
  <c r="G69" i="3"/>
  <c r="E69" i="3"/>
  <c r="K69" i="3" s="1"/>
  <c r="D69" i="3"/>
  <c r="J69" i="3" s="1"/>
  <c r="H68" i="3"/>
  <c r="I68" i="3" s="1"/>
  <c r="G68" i="3"/>
  <c r="F68" i="3"/>
  <c r="E68" i="3"/>
  <c r="K68" i="3" s="1"/>
  <c r="L68" i="3" s="1"/>
  <c r="D68" i="3"/>
  <c r="J68" i="3" s="1"/>
  <c r="H67" i="3"/>
  <c r="I67" i="3" s="1"/>
  <c r="G67" i="3"/>
  <c r="E67" i="3"/>
  <c r="F67" i="3" s="1"/>
  <c r="D67" i="3"/>
  <c r="J67" i="3" s="1"/>
  <c r="H66" i="3"/>
  <c r="I66" i="3" s="1"/>
  <c r="G66" i="3"/>
  <c r="J66" i="3" s="1"/>
  <c r="E66" i="3"/>
  <c r="F66" i="3" s="1"/>
  <c r="D66" i="3"/>
  <c r="I65" i="3"/>
  <c r="H65" i="3"/>
  <c r="G65" i="3"/>
  <c r="E65" i="3"/>
  <c r="F65" i="3" s="1"/>
  <c r="D65" i="3"/>
  <c r="J65" i="3" s="1"/>
  <c r="J64" i="3"/>
  <c r="H64" i="3"/>
  <c r="I64" i="3" s="1"/>
  <c r="G64" i="3"/>
  <c r="E64" i="3"/>
  <c r="F64" i="3" s="1"/>
  <c r="D64" i="3"/>
  <c r="K63" i="3"/>
  <c r="H63" i="3"/>
  <c r="I63" i="3" s="1"/>
  <c r="G63" i="3"/>
  <c r="G77" i="3" s="1"/>
  <c r="E63" i="3"/>
  <c r="F63" i="3" s="1"/>
  <c r="D63" i="3"/>
  <c r="D77" i="3" s="1"/>
  <c r="J77" i="3" s="1"/>
  <c r="H57" i="3"/>
  <c r="G57" i="3"/>
  <c r="E57" i="3"/>
  <c r="D57" i="3"/>
  <c r="H56" i="3"/>
  <c r="G56" i="3"/>
  <c r="F56" i="3"/>
  <c r="E56" i="3"/>
  <c r="D56" i="3"/>
  <c r="H55" i="3"/>
  <c r="G55" i="3"/>
  <c r="E55" i="3"/>
  <c r="F55" i="3" s="1"/>
  <c r="D55" i="3"/>
  <c r="H54" i="3"/>
  <c r="L54" i="3" s="1"/>
  <c r="G54" i="3"/>
  <c r="E54" i="3"/>
  <c r="F54" i="3" s="1"/>
  <c r="D54" i="3"/>
  <c r="H53" i="3"/>
  <c r="G53" i="3"/>
  <c r="E53" i="3"/>
  <c r="F53" i="3" s="1"/>
  <c r="D53" i="3"/>
  <c r="H52" i="3"/>
  <c r="G52" i="3"/>
  <c r="E52" i="3"/>
  <c r="F52" i="3" s="1"/>
  <c r="D52" i="3"/>
  <c r="H51" i="3"/>
  <c r="G51" i="3"/>
  <c r="F51" i="3"/>
  <c r="E51" i="3"/>
  <c r="D51" i="3"/>
  <c r="H50" i="3"/>
  <c r="G50" i="3"/>
  <c r="E50" i="3"/>
  <c r="D50" i="3"/>
  <c r="H49" i="3"/>
  <c r="G49" i="3"/>
  <c r="E49" i="3"/>
  <c r="L49" i="3" s="1"/>
  <c r="D49" i="3"/>
  <c r="H48" i="3"/>
  <c r="G48" i="3"/>
  <c r="F48" i="3"/>
  <c r="E48" i="3"/>
  <c r="L48" i="3" s="1"/>
  <c r="D48" i="3"/>
  <c r="H47" i="3"/>
  <c r="G47" i="3"/>
  <c r="E47" i="3"/>
  <c r="F47" i="3" s="1"/>
  <c r="D47" i="3"/>
  <c r="H46" i="3"/>
  <c r="L46" i="3" s="1"/>
  <c r="G46" i="3"/>
  <c r="E46" i="3"/>
  <c r="F46" i="3" s="1"/>
  <c r="D46" i="3"/>
  <c r="H45" i="3"/>
  <c r="G45" i="3"/>
  <c r="E45" i="3"/>
  <c r="F45" i="3" s="1"/>
  <c r="D45" i="3"/>
  <c r="H44" i="3"/>
  <c r="G44" i="3"/>
  <c r="G58" i="3" s="1"/>
  <c r="E44" i="3"/>
  <c r="F44" i="3" s="1"/>
  <c r="D44" i="3"/>
  <c r="H38" i="3"/>
  <c r="I38" i="3" s="1"/>
  <c r="G38" i="3"/>
  <c r="E38" i="3"/>
  <c r="K38" i="3" s="1"/>
  <c r="L38" i="3" s="1"/>
  <c r="D38" i="3"/>
  <c r="J38" i="3" s="1"/>
  <c r="J37" i="3"/>
  <c r="H37" i="3"/>
  <c r="I37" i="3" s="1"/>
  <c r="G37" i="3"/>
  <c r="E37" i="3"/>
  <c r="K37" i="3" s="1"/>
  <c r="L37" i="3" s="1"/>
  <c r="D37" i="3"/>
  <c r="K36" i="3"/>
  <c r="L36" i="3" s="1"/>
  <c r="I36" i="3"/>
  <c r="H36" i="3"/>
  <c r="G36" i="3"/>
  <c r="F36" i="3"/>
  <c r="E36" i="3"/>
  <c r="D36" i="3"/>
  <c r="J36" i="3" s="1"/>
  <c r="H35" i="3"/>
  <c r="I35" i="3" s="1"/>
  <c r="G35" i="3"/>
  <c r="J35" i="3" s="1"/>
  <c r="E35" i="3"/>
  <c r="F35" i="3" s="1"/>
  <c r="D35" i="3"/>
  <c r="H34" i="3"/>
  <c r="K34" i="3" s="1"/>
  <c r="L34" i="3" s="1"/>
  <c r="G34" i="3"/>
  <c r="E34" i="3"/>
  <c r="F34" i="3" s="1"/>
  <c r="D34" i="3"/>
  <c r="J34" i="3" s="1"/>
  <c r="I33" i="3"/>
  <c r="H33" i="3"/>
  <c r="G33" i="3"/>
  <c r="E33" i="3"/>
  <c r="K33" i="3" s="1"/>
  <c r="D33" i="3"/>
  <c r="F33" i="3" s="1"/>
  <c r="J32" i="3"/>
  <c r="H32" i="3"/>
  <c r="I32" i="3" s="1"/>
  <c r="G32" i="3"/>
  <c r="E32" i="3"/>
  <c r="F32" i="3" s="1"/>
  <c r="D32" i="3"/>
  <c r="K31" i="3"/>
  <c r="L31" i="3" s="1"/>
  <c r="H31" i="3"/>
  <c r="I31" i="3" s="1"/>
  <c r="G31" i="3"/>
  <c r="F31" i="3"/>
  <c r="E31" i="3"/>
  <c r="D31" i="3"/>
  <c r="J31" i="3" s="1"/>
  <c r="H30" i="3"/>
  <c r="G30" i="3"/>
  <c r="I30" i="3" s="1"/>
  <c r="E30" i="3"/>
  <c r="K30" i="3" s="1"/>
  <c r="L30" i="3" s="1"/>
  <c r="D30" i="3"/>
  <c r="J30" i="3" s="1"/>
  <c r="H29" i="3"/>
  <c r="I29" i="3" s="1"/>
  <c r="G29" i="3"/>
  <c r="E29" i="3"/>
  <c r="K29" i="3" s="1"/>
  <c r="L29" i="3" s="1"/>
  <c r="D29" i="3"/>
  <c r="J29" i="3" s="1"/>
  <c r="I28" i="3"/>
  <c r="H28" i="3"/>
  <c r="G28" i="3"/>
  <c r="F28" i="3"/>
  <c r="E28" i="3"/>
  <c r="K28" i="3" s="1"/>
  <c r="L28" i="3" s="1"/>
  <c r="D28" i="3"/>
  <c r="J28" i="3" s="1"/>
  <c r="H27" i="3"/>
  <c r="I27" i="3" s="1"/>
  <c r="G27" i="3"/>
  <c r="J27" i="3" s="1"/>
  <c r="E27" i="3"/>
  <c r="F27" i="3" s="1"/>
  <c r="D27" i="3"/>
  <c r="H26" i="3"/>
  <c r="K26" i="3" s="1"/>
  <c r="L26" i="3" s="1"/>
  <c r="G26" i="3"/>
  <c r="E26" i="3"/>
  <c r="F26" i="3" s="1"/>
  <c r="D26" i="3"/>
  <c r="J26" i="3" s="1"/>
  <c r="I25" i="3"/>
  <c r="H25" i="3"/>
  <c r="H39" i="3" s="1"/>
  <c r="G25" i="3"/>
  <c r="G39" i="3" s="1"/>
  <c r="E25" i="3"/>
  <c r="E39" i="3" s="1"/>
  <c r="D25" i="3"/>
  <c r="F25" i="3" s="1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K19" i="3"/>
  <c r="L19" i="3" s="1"/>
  <c r="K15" i="3"/>
  <c r="K11" i="3"/>
  <c r="L11" i="3" s="1"/>
  <c r="K7" i="3"/>
  <c r="I19" i="3"/>
  <c r="I15" i="3"/>
  <c r="I11" i="3"/>
  <c r="I7" i="3"/>
  <c r="H19" i="3"/>
  <c r="G19" i="3"/>
  <c r="H18" i="3"/>
  <c r="I18" i="3" s="1"/>
  <c r="G18" i="3"/>
  <c r="H17" i="3"/>
  <c r="G17" i="3"/>
  <c r="J17" i="3" s="1"/>
  <c r="H16" i="3"/>
  <c r="I16" i="3" s="1"/>
  <c r="G16" i="3"/>
  <c r="H15" i="3"/>
  <c r="G15" i="3"/>
  <c r="H14" i="3"/>
  <c r="I14" i="3" s="1"/>
  <c r="G14" i="3"/>
  <c r="H13" i="3"/>
  <c r="G13" i="3"/>
  <c r="I13" i="3" s="1"/>
  <c r="H12" i="3"/>
  <c r="I12" i="3" s="1"/>
  <c r="G12" i="3"/>
  <c r="H11" i="3"/>
  <c r="G11" i="3"/>
  <c r="H10" i="3"/>
  <c r="I10" i="3" s="1"/>
  <c r="G10" i="3"/>
  <c r="H9" i="3"/>
  <c r="G9" i="3"/>
  <c r="J9" i="3" s="1"/>
  <c r="H8" i="3"/>
  <c r="I8" i="3" s="1"/>
  <c r="G8" i="3"/>
  <c r="H7" i="3"/>
  <c r="G7" i="3"/>
  <c r="H6" i="3"/>
  <c r="I6" i="3" s="1"/>
  <c r="G6" i="3"/>
  <c r="G20" i="3" s="1"/>
  <c r="E19" i="3"/>
  <c r="D19" i="3"/>
  <c r="J19" i="3" s="1"/>
  <c r="E18" i="3"/>
  <c r="K18" i="3" s="1"/>
  <c r="D18" i="3"/>
  <c r="E17" i="3"/>
  <c r="K17" i="3" s="1"/>
  <c r="L17" i="3" s="1"/>
  <c r="D17" i="3"/>
  <c r="E16" i="3"/>
  <c r="K16" i="3" s="1"/>
  <c r="L16" i="3" s="1"/>
  <c r="D16" i="3"/>
  <c r="J16" i="3" s="1"/>
  <c r="E15" i="3"/>
  <c r="D15" i="3"/>
  <c r="E14" i="3"/>
  <c r="K14" i="3" s="1"/>
  <c r="D14" i="3"/>
  <c r="E13" i="3"/>
  <c r="D13" i="3"/>
  <c r="E12" i="3"/>
  <c r="K12" i="3" s="1"/>
  <c r="D12" i="3"/>
  <c r="E11" i="3"/>
  <c r="D11" i="3"/>
  <c r="J11" i="3" s="1"/>
  <c r="E10" i="3"/>
  <c r="K10" i="3" s="1"/>
  <c r="L10" i="3" s="1"/>
  <c r="D10" i="3"/>
  <c r="J10" i="3" s="1"/>
  <c r="E9" i="3"/>
  <c r="K9" i="3" s="1"/>
  <c r="L9" i="3" s="1"/>
  <c r="D9" i="3"/>
  <c r="E8" i="3"/>
  <c r="K8" i="3" s="1"/>
  <c r="L8" i="3" s="1"/>
  <c r="D8" i="3"/>
  <c r="J8" i="3" s="1"/>
  <c r="E7" i="3"/>
  <c r="D7" i="3"/>
  <c r="E6" i="3"/>
  <c r="K6" i="3" s="1"/>
  <c r="D6" i="3"/>
  <c r="H20" i="3"/>
  <c r="H77" i="2"/>
  <c r="G77" i="2"/>
  <c r="E77" i="2"/>
  <c r="F77" i="2" s="1"/>
  <c r="D77" i="2"/>
  <c r="H58" i="2"/>
  <c r="G58" i="2"/>
  <c r="F58" i="2"/>
  <c r="E58" i="2"/>
  <c r="D58" i="2"/>
  <c r="H39" i="2"/>
  <c r="G39" i="2"/>
  <c r="E39" i="2"/>
  <c r="F39" i="2" s="1"/>
  <c r="D39" i="2"/>
  <c r="H20" i="2"/>
  <c r="G20" i="2"/>
  <c r="E20" i="2"/>
  <c r="F20" i="2" s="1"/>
  <c r="D20" i="2"/>
  <c r="Q10" i="3" l="1"/>
  <c r="U18" i="3"/>
  <c r="T25" i="3"/>
  <c r="W18" i="3"/>
  <c r="T18" i="3"/>
  <c r="U10" i="3"/>
  <c r="V10" i="3"/>
  <c r="W25" i="3"/>
  <c r="Q18" i="3"/>
  <c r="T10" i="3"/>
  <c r="Q25" i="3"/>
  <c r="L50" i="3"/>
  <c r="L56" i="3"/>
  <c r="L70" i="3"/>
  <c r="L63" i="3"/>
  <c r="K39" i="3"/>
  <c r="L39" i="3" s="1"/>
  <c r="F39" i="3"/>
  <c r="L57" i="3"/>
  <c r="L69" i="3"/>
  <c r="L55" i="3"/>
  <c r="I39" i="3"/>
  <c r="E77" i="3"/>
  <c r="J25" i="3"/>
  <c r="I26" i="3"/>
  <c r="F29" i="3"/>
  <c r="K32" i="3"/>
  <c r="L32" i="3" s="1"/>
  <c r="J33" i="3"/>
  <c r="L33" i="3" s="1"/>
  <c r="I34" i="3"/>
  <c r="F37" i="3"/>
  <c r="D39" i="3"/>
  <c r="J39" i="3" s="1"/>
  <c r="L44" i="3"/>
  <c r="F49" i="3"/>
  <c r="L52" i="3"/>
  <c r="F57" i="3"/>
  <c r="E58" i="3"/>
  <c r="K64" i="3"/>
  <c r="L64" i="3" s="1"/>
  <c r="F69" i="3"/>
  <c r="K72" i="3"/>
  <c r="L72" i="3" s="1"/>
  <c r="J73" i="3"/>
  <c r="L73" i="3" s="1"/>
  <c r="K25" i="3"/>
  <c r="L25" i="3" s="1"/>
  <c r="F30" i="3"/>
  <c r="F38" i="3"/>
  <c r="L45" i="3"/>
  <c r="F50" i="3"/>
  <c r="L53" i="3"/>
  <c r="K65" i="3"/>
  <c r="L65" i="3" s="1"/>
  <c r="F70" i="3"/>
  <c r="K66" i="3"/>
  <c r="L66" i="3" s="1"/>
  <c r="K74" i="3"/>
  <c r="L74" i="3" s="1"/>
  <c r="H77" i="3"/>
  <c r="I77" i="3" s="1"/>
  <c r="K27" i="3"/>
  <c r="L27" i="3" s="1"/>
  <c r="K35" i="3"/>
  <c r="L35" i="3" s="1"/>
  <c r="L47" i="3"/>
  <c r="H58" i="3"/>
  <c r="I58" i="3" s="1"/>
  <c r="K67" i="3"/>
  <c r="L67" i="3" s="1"/>
  <c r="K75" i="3"/>
  <c r="L75" i="3" s="1"/>
  <c r="D58" i="3"/>
  <c r="J58" i="3" s="1"/>
  <c r="J63" i="3"/>
  <c r="L6" i="3"/>
  <c r="L14" i="3"/>
  <c r="L18" i="3"/>
  <c r="I20" i="3"/>
  <c r="I9" i="3"/>
  <c r="I17" i="3"/>
  <c r="J12" i="3"/>
  <c r="L12" i="3" s="1"/>
  <c r="J13" i="3"/>
  <c r="E20" i="3"/>
  <c r="K13" i="3"/>
  <c r="L13" i="3" s="1"/>
  <c r="J6" i="3"/>
  <c r="J14" i="3"/>
  <c r="J18" i="3"/>
  <c r="D20" i="3"/>
  <c r="J20" i="3" s="1"/>
  <c r="J7" i="3"/>
  <c r="L7" i="3" s="1"/>
  <c r="J15" i="3"/>
  <c r="L15" i="3" s="1"/>
  <c r="W10" i="3" l="1"/>
  <c r="K77" i="3"/>
  <c r="L77" i="3" s="1"/>
  <c r="F77" i="3"/>
  <c r="K58" i="3"/>
  <c r="L58" i="3" s="1"/>
  <c r="F58" i="3"/>
  <c r="K20" i="3"/>
  <c r="L20" i="3" s="1"/>
  <c r="F20" i="3"/>
  <c r="H77" i="1" l="1"/>
  <c r="G77" i="1"/>
  <c r="E77" i="1"/>
  <c r="F77" i="1" s="1"/>
  <c r="D77" i="1"/>
  <c r="H58" i="1"/>
  <c r="G58" i="1"/>
  <c r="E58" i="1"/>
  <c r="F58" i="1" s="1"/>
  <c r="D58" i="1"/>
  <c r="H39" i="1"/>
  <c r="G39" i="1"/>
  <c r="E39" i="1"/>
  <c r="F39" i="1" s="1"/>
  <c r="D39" i="1"/>
  <c r="F20" i="1"/>
  <c r="H20" i="1"/>
  <c r="G20" i="1"/>
  <c r="E20" i="1"/>
  <c r="D20" i="1"/>
</calcChain>
</file>

<file path=xl/sharedStrings.xml><?xml version="1.0" encoding="utf-8"?>
<sst xmlns="http://schemas.openxmlformats.org/spreadsheetml/2006/main" count="451" uniqueCount="36">
  <si>
    <t>% Dif</t>
  </si>
  <si>
    <t>Appliance Recycling</t>
  </si>
  <si>
    <t>Business Rebates</t>
  </si>
  <si>
    <t>BYOT &amp; BYOD</t>
  </si>
  <si>
    <t>Large Nonres Demand Con.</t>
  </si>
  <si>
    <t>LI Multifamily - Whole Building</t>
  </si>
  <si>
    <t>NonRes Midstream Lighting</t>
  </si>
  <si>
    <t>Online Marketplace</t>
  </si>
  <si>
    <t>PDA</t>
  </si>
  <si>
    <t>Peak Time Rebate</t>
  </si>
  <si>
    <t>Residential Audit Online</t>
  </si>
  <si>
    <t>Residential Demand Conservation</t>
  </si>
  <si>
    <t>Residential Managed Charging</t>
  </si>
  <si>
    <t>Small Business - Audit &amp; DI</t>
  </si>
  <si>
    <t>WeCare V2</t>
  </si>
  <si>
    <t>TRC</t>
  </si>
  <si>
    <t>PAC</t>
  </si>
  <si>
    <t>PCT</t>
  </si>
  <si>
    <t>RIM</t>
  </si>
  <si>
    <t>N/A</t>
  </si>
  <si>
    <t>Base Bens</t>
  </si>
  <si>
    <t>Base Costs</t>
  </si>
  <si>
    <t>Base</t>
  </si>
  <si>
    <t>Update</t>
  </si>
  <si>
    <t>Update Costs</t>
  </si>
  <si>
    <t>Update Bens</t>
  </si>
  <si>
    <t>Program</t>
  </si>
  <si>
    <t>KU Updated Avoided Capacity Results</t>
  </si>
  <si>
    <t>Total</t>
  </si>
  <si>
    <t>LGE Updated Avoided Capacity Results</t>
  </si>
  <si>
    <t>LGE-KU Updated Avoided Capacity Results</t>
  </si>
  <si>
    <t>Connected Solutions</t>
  </si>
  <si>
    <t>Business Solutions</t>
  </si>
  <si>
    <t>Income Qualified Solutions</t>
  </si>
  <si>
    <t>*EE Avoided Capacity Costs are applied to energy efficiency measures and their respective expected useful life. Specifically, the EE Avoided Capacity Costs are in Table 6 - Avoided Capacity Cost for EE Programs with Intermediate Energy Reductions, Assuming 2027 Capacity Need ($/kW-yr) of the 20220718_LAK_AvoidedCapacityCost CONFIDENTIAL.pdf file.</t>
  </si>
  <si>
    <t>**DR Avoided Capacity Costs are applied to the DR capacity in the year it is provided. Specifically, the DR Avoided Capacity Costs are in Table 1 - Avoided Capacity Cost for DR Programs with Peaking Energy Reductions ($/kW-yr) of the 20220718_LAK_AvoidedCapacityCost CONFIDENTIAL.pdf file and assuming a capacity need of 2027.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</si>
</sst>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%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2" fontId="0" fillId="0" borderId="4" xfId="0" applyNumberFormat="1" applyBorder="1"/>
    <xf numFmtId="2" fontId="0" fillId="0" borderId="5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0" xfId="0" applyNumberFormat="1"/>
    <xf numFmtId="3" fontId="0" fillId="0" borderId="6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2" fontId="0" fillId="0" borderId="0" xfId="0" applyNumberFormat="1"/>
    <xf numFmtId="2" fontId="0" fillId="0" borderId="6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165" fontId="0" fillId="0" borderId="3" xfId="0" applyNumberFormat="1" applyBorder="1"/>
    <xf numFmtId="2" fontId="0" fillId="0" borderId="16" xfId="0" applyNumberFormat="1" applyBorder="1"/>
    <xf numFmtId="165" fontId="0" fillId="0" borderId="17" xfId="0" applyNumberFormat="1" applyBorder="1"/>
    <xf numFmtId="0" fontId="0" fillId="0" borderId="0" xfId="0" applyFill="1"/>
    <xf numFmtId="0" fontId="0" fillId="0" borderId="19" xfId="0" applyBorder="1"/>
    <xf numFmtId="0" fontId="0" fillId="0" borderId="20" xfId="0" applyBorder="1"/>
    <xf numFmtId="0" fontId="0" fillId="4" borderId="18" xfId="0" applyFill="1" applyBorder="1"/>
    <xf numFmtId="0" fontId="0" fillId="5" borderId="18" xfId="0" applyFill="1" applyBorder="1"/>
    <xf numFmtId="165" fontId="0" fillId="0" borderId="11" xfId="0" applyNumberFormat="1" applyBorder="1" applyAlignment="1">
      <alignment horizontal="right"/>
    </xf>
    <xf numFmtId="0" fontId="0" fillId="0" borderId="18" xfId="0" applyFill="1" applyBorder="1"/>
    <xf numFmtId="3" fontId="0" fillId="0" borderId="8" xfId="0" applyNumberFormat="1" applyBorder="1"/>
    <xf numFmtId="165" fontId="0" fillId="0" borderId="10" xfId="0" applyNumberFormat="1" applyBorder="1"/>
    <xf numFmtId="164" fontId="1" fillId="0" borderId="8" xfId="0" applyNumberFormat="1" applyFont="1" applyBorder="1"/>
    <xf numFmtId="165" fontId="1" fillId="0" borderId="9" xfId="0" applyNumberFormat="1" applyFont="1" applyBorder="1"/>
    <xf numFmtId="3" fontId="0" fillId="0" borderId="7" xfId="0" applyNumberFormat="1" applyBorder="1"/>
    <xf numFmtId="165" fontId="0" fillId="0" borderId="9" xfId="1" applyNumberFormat="1" applyFont="1" applyBorder="1"/>
    <xf numFmtId="164" fontId="1" fillId="0" borderId="7" xfId="0" applyNumberFormat="1" applyFont="1" applyBorder="1"/>
    <xf numFmtId="0" fontId="1" fillId="0" borderId="0" xfId="0" applyFont="1"/>
    <xf numFmtId="166" fontId="0" fillId="0" borderId="17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166" fontId="0" fillId="0" borderId="9" xfId="1" applyNumberFormat="1" applyFont="1" applyBorder="1"/>
    <xf numFmtId="166" fontId="0" fillId="0" borderId="10" xfId="0" applyNumberForma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166" fontId="0" fillId="0" borderId="3" xfId="1" applyNumberFormat="1" applyFont="1" applyBorder="1"/>
    <xf numFmtId="166" fontId="0" fillId="0" borderId="11" xfId="1" applyNumberFormat="1" applyFont="1" applyBorder="1"/>
    <xf numFmtId="166" fontId="0" fillId="0" borderId="12" xfId="1" applyNumberFormat="1" applyFont="1" applyBorder="1"/>
    <xf numFmtId="166" fontId="1" fillId="0" borderId="9" xfId="1" applyNumberFormat="1" applyFont="1" applyBorder="1"/>
    <xf numFmtId="0" fontId="0" fillId="0" borderId="19" xfId="0" applyFill="1" applyBorder="1"/>
    <xf numFmtId="3" fontId="0" fillId="0" borderId="4" xfId="0" applyNumberFormat="1" applyFill="1" applyBorder="1"/>
    <xf numFmtId="165" fontId="0" fillId="0" borderId="11" xfId="0" applyNumberFormat="1" applyFill="1" applyBorder="1"/>
    <xf numFmtId="4" fontId="0" fillId="0" borderId="4" xfId="0" applyNumberFormat="1" applyFill="1" applyBorder="1"/>
    <xf numFmtId="2" fontId="0" fillId="0" borderId="15" xfId="0" applyNumberFormat="1" applyFill="1" applyBorder="1"/>
    <xf numFmtId="0" fontId="0" fillId="0" borderId="20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165" fontId="0" fillId="0" borderId="12" xfId="0" applyNumberFormat="1" applyFill="1" applyBorder="1"/>
    <xf numFmtId="4" fontId="0" fillId="0" borderId="5" xfId="0" applyNumberFormat="1" applyFill="1" applyBorder="1"/>
    <xf numFmtId="2" fontId="0" fillId="0" borderId="16" xfId="0" applyNumberFormat="1" applyFill="1" applyBorder="1"/>
    <xf numFmtId="0" fontId="0" fillId="0" borderId="1" xfId="0" applyFill="1" applyBorder="1"/>
    <xf numFmtId="3" fontId="0" fillId="0" borderId="0" xfId="0" applyNumberFormat="1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DD82-7476-4310-AA8A-60129C735D4E}">
  <dimension ref="C2:W77"/>
  <sheetViews>
    <sheetView tabSelected="1" workbookViewId="0">
      <selection activeCell="Q37" sqref="Q37"/>
    </sheetView>
  </sheetViews>
  <sheetFormatPr defaultRowHeight="14.5" x14ac:dyDescent="0.35"/>
  <cols>
    <col min="1" max="1" width="4.1796875" customWidth="1"/>
    <col min="2" max="2" width="4" customWidth="1"/>
    <col min="3" max="3" width="31.7265625" bestFit="1" customWidth="1"/>
    <col min="4" max="5" width="12.7265625" bestFit="1" customWidth="1"/>
    <col min="6" max="6" width="9.81640625" bestFit="1" customWidth="1"/>
    <col min="7" max="7" width="12.7265625" customWidth="1"/>
    <col min="8" max="8" width="12.54296875" bestFit="1" customWidth="1"/>
    <col min="9" max="9" width="10.81640625" customWidth="1"/>
    <col min="10" max="10" width="8.453125" customWidth="1"/>
    <col min="11" max="11" width="7.81640625" customWidth="1"/>
    <col min="12" max="12" width="9.81640625" bestFit="1" customWidth="1"/>
    <col min="14" max="14" width="30.26953125" bestFit="1" customWidth="1"/>
    <col min="15" max="15" width="10.7265625" bestFit="1" customWidth="1"/>
    <col min="16" max="16" width="11.54296875" bestFit="1" customWidth="1"/>
    <col min="17" max="17" width="9.453125" bestFit="1" customWidth="1"/>
    <col min="18" max="18" width="11.54296875" customWidth="1"/>
    <col min="19" max="19" width="12" bestFit="1" customWidth="1"/>
    <col min="20" max="20" width="7.81640625" bestFit="1" customWidth="1"/>
    <col min="21" max="21" width="5.453125" bestFit="1" customWidth="1"/>
    <col min="22" max="22" width="7.1796875" bestFit="1" customWidth="1"/>
    <col min="23" max="23" width="9.453125" bestFit="1" customWidth="1"/>
  </cols>
  <sheetData>
    <row r="2" spans="3:23" x14ac:dyDescent="0.35">
      <c r="C2" s="35" t="s">
        <v>30</v>
      </c>
    </row>
    <row r="3" spans="3:23" ht="15" thickBot="1" x14ac:dyDescent="0.4"/>
    <row r="4" spans="3:23" ht="15" thickBot="1" x14ac:dyDescent="0.4">
      <c r="D4" s="72" t="s">
        <v>15</v>
      </c>
      <c r="E4" s="73"/>
      <c r="F4" s="73"/>
      <c r="G4" s="73"/>
      <c r="H4" s="73"/>
      <c r="I4" s="73"/>
      <c r="J4" s="73"/>
      <c r="K4" s="73"/>
      <c r="L4" s="74"/>
      <c r="N4" s="58" t="s">
        <v>31</v>
      </c>
      <c r="O4" s="72" t="s">
        <v>15</v>
      </c>
      <c r="P4" s="73"/>
      <c r="Q4" s="73"/>
      <c r="R4" s="73"/>
      <c r="S4" s="73"/>
      <c r="T4" s="73"/>
      <c r="U4" s="73"/>
      <c r="V4" s="73"/>
      <c r="W4" s="74"/>
    </row>
    <row r="5" spans="3:23" ht="15" thickBot="1" x14ac:dyDescent="0.4">
      <c r="C5" s="25" t="s">
        <v>26</v>
      </c>
      <c r="D5" s="60" t="s">
        <v>20</v>
      </c>
      <c r="E5" s="61" t="s">
        <v>25</v>
      </c>
      <c r="F5" s="62" t="s">
        <v>0</v>
      </c>
      <c r="G5" s="63" t="s">
        <v>21</v>
      </c>
      <c r="H5" s="64" t="s">
        <v>24</v>
      </c>
      <c r="I5" s="62" t="s">
        <v>0</v>
      </c>
      <c r="J5" s="63" t="s">
        <v>22</v>
      </c>
      <c r="K5" s="64" t="s">
        <v>23</v>
      </c>
      <c r="L5" s="65" t="s">
        <v>0</v>
      </c>
      <c r="N5" s="25" t="s">
        <v>26</v>
      </c>
      <c r="O5" s="60" t="s">
        <v>20</v>
      </c>
      <c r="P5" s="61" t="s">
        <v>25</v>
      </c>
      <c r="Q5" s="62" t="s">
        <v>0</v>
      </c>
      <c r="R5" s="63" t="s">
        <v>21</v>
      </c>
      <c r="S5" s="64" t="s">
        <v>24</v>
      </c>
      <c r="T5" s="62" t="s">
        <v>0</v>
      </c>
      <c r="U5" s="63" t="s">
        <v>22</v>
      </c>
      <c r="V5" s="64" t="s">
        <v>23</v>
      </c>
      <c r="W5" s="65" t="s">
        <v>0</v>
      </c>
    </row>
    <row r="6" spans="3:23" x14ac:dyDescent="0.35">
      <c r="C6" s="22" t="s">
        <v>1</v>
      </c>
      <c r="D6" s="3">
        <f>LGE!D6+KU!D6</f>
        <v>5604307.7840472292</v>
      </c>
      <c r="E6" s="6">
        <f>LGE!E6+KU!E6</f>
        <v>4720139.8909117952</v>
      </c>
      <c r="F6" s="36">
        <f>IFERROR((E6-D6)/D6,"N/A")</f>
        <v>-0.15776576291049452</v>
      </c>
      <c r="G6" s="3">
        <f>LGE!G6+KU!G6</f>
        <v>5502464.1434281785</v>
      </c>
      <c r="H6" s="6">
        <f>LGE!H6+KU!H6</f>
        <v>5502464.1434281785</v>
      </c>
      <c r="I6" s="36">
        <f t="shared" ref="I6:I19" si="0">(H6-G6)/G6</f>
        <v>0</v>
      </c>
      <c r="J6" s="9">
        <f t="shared" ref="J6:J19" si="1">D6/G6</f>
        <v>1.0185087331719711</v>
      </c>
      <c r="K6" s="16">
        <f t="shared" ref="K6:K19" si="2">E6/H6</f>
        <v>0.85782292585209385</v>
      </c>
      <c r="L6" s="43">
        <f>IFERROR((K6-J6)/J6,"N/A")</f>
        <v>-0.15776576291049446</v>
      </c>
      <c r="N6" s="47" t="s">
        <v>3</v>
      </c>
      <c r="O6" s="48">
        <v>11609180.66664484</v>
      </c>
      <c r="P6" s="59">
        <v>13998992.766467964</v>
      </c>
      <c r="Q6" s="49">
        <v>0.2058553629619585</v>
      </c>
      <c r="R6" s="48">
        <v>7849578.2310108952</v>
      </c>
      <c r="S6" s="59">
        <v>7849578.2310108952</v>
      </c>
      <c r="T6" s="49">
        <v>0</v>
      </c>
      <c r="U6" s="50">
        <f t="shared" ref="U6:U9" si="3">O6/R6</f>
        <v>1.4789559801800676</v>
      </c>
      <c r="V6" s="51">
        <f t="shared" ref="V6:V9" si="4">P6/S6</f>
        <v>1.7834070002847946</v>
      </c>
      <c r="W6" s="49">
        <v>0.17071314627345796</v>
      </c>
    </row>
    <row r="7" spans="3:23" x14ac:dyDescent="0.35">
      <c r="C7" s="22" t="s">
        <v>2</v>
      </c>
      <c r="D7" s="4">
        <f>LGE!D7+KU!D7</f>
        <v>160177548.27039909</v>
      </c>
      <c r="E7" s="7">
        <f>LGE!E7+KU!E7</f>
        <v>144713497.6393168</v>
      </c>
      <c r="F7" s="37">
        <f t="shared" ref="F7:F19" si="5">IFERROR((E7-D7)/D7,"N/A")</f>
        <v>-9.6543184722599873E-2</v>
      </c>
      <c r="G7" s="4">
        <f>LGE!G7+KU!G7</f>
        <v>86317060.808950827</v>
      </c>
      <c r="H7" s="7">
        <f>LGE!H7+KU!H7</f>
        <v>86317060.808950827</v>
      </c>
      <c r="I7" s="37">
        <f t="shared" si="0"/>
        <v>0</v>
      </c>
      <c r="J7" s="10">
        <f t="shared" si="1"/>
        <v>1.85568816603854</v>
      </c>
      <c r="K7" s="17">
        <f t="shared" si="2"/>
        <v>1.6765341206371387</v>
      </c>
      <c r="L7" s="44">
        <f t="shared" ref="L7:L19" si="6">IFERROR((K7-J7)/J7,"N/A")</f>
        <v>-9.6543184722599859E-2</v>
      </c>
      <c r="N7" s="47" t="s">
        <v>7</v>
      </c>
      <c r="O7" s="48">
        <v>3692578.7463394026</v>
      </c>
      <c r="P7" s="59">
        <v>3692578.7463394026</v>
      </c>
      <c r="Q7" s="49">
        <v>0</v>
      </c>
      <c r="R7" s="48">
        <v>7371681.9962332305</v>
      </c>
      <c r="S7" s="59">
        <v>7371681.9962332305</v>
      </c>
      <c r="T7" s="49">
        <v>0</v>
      </c>
      <c r="U7" s="50">
        <f t="shared" si="3"/>
        <v>0.5009140041887632</v>
      </c>
      <c r="V7" s="51">
        <f t="shared" si="4"/>
        <v>0.5009140041887632</v>
      </c>
      <c r="W7" s="49">
        <v>0</v>
      </c>
    </row>
    <row r="8" spans="3:23" x14ac:dyDescent="0.35">
      <c r="C8" s="22" t="s">
        <v>3</v>
      </c>
      <c r="D8" s="4">
        <f>LGE!D8+KU!D8</f>
        <v>11609180.66664484</v>
      </c>
      <c r="E8" s="7">
        <f>LGE!E8+KU!E8</f>
        <v>13998992.766467964</v>
      </c>
      <c r="F8" s="37">
        <f t="shared" si="5"/>
        <v>0.2058553629619585</v>
      </c>
      <c r="G8" s="4">
        <f>LGE!G8+KU!G8</f>
        <v>7849578.2310108952</v>
      </c>
      <c r="H8" s="7">
        <f>LGE!H8+KU!H8</f>
        <v>7849578.2310108952</v>
      </c>
      <c r="I8" s="37">
        <f t="shared" si="0"/>
        <v>0</v>
      </c>
      <c r="J8" s="10">
        <f t="shared" si="1"/>
        <v>1.4789559801800676</v>
      </c>
      <c r="K8" s="17">
        <f t="shared" si="2"/>
        <v>1.7834070002847946</v>
      </c>
      <c r="L8" s="44">
        <f t="shared" si="6"/>
        <v>0.20585536296195858</v>
      </c>
      <c r="N8" s="47" t="s">
        <v>11</v>
      </c>
      <c r="O8" s="48">
        <v>75395979.031876281</v>
      </c>
      <c r="P8" s="59">
        <v>85171794.97530064</v>
      </c>
      <c r="Q8" s="49">
        <v>0.12965964589824203</v>
      </c>
      <c r="R8" s="48">
        <v>6878289.8197754752</v>
      </c>
      <c r="S8" s="59">
        <v>6878289.8197754752</v>
      </c>
      <c r="T8" s="49">
        <v>0</v>
      </c>
      <c r="U8" s="50">
        <f t="shared" si="3"/>
        <v>10.961442597999948</v>
      </c>
      <c r="V8" s="51">
        <f t="shared" si="4"/>
        <v>12.382699363790527</v>
      </c>
      <c r="W8" s="49">
        <v>0.11477762029389296</v>
      </c>
    </row>
    <row r="9" spans="3:23" ht="15" thickBot="1" x14ac:dyDescent="0.4">
      <c r="C9" s="22" t="s">
        <v>4</v>
      </c>
      <c r="D9" s="4">
        <f>LGE!D9+KU!D9</f>
        <v>42714944.278307572</v>
      </c>
      <c r="E9" s="7">
        <f>LGE!E9+KU!E9</f>
        <v>50151828.601218112</v>
      </c>
      <c r="F9" s="37">
        <f t="shared" si="5"/>
        <v>0.17410497540288961</v>
      </c>
      <c r="G9" s="4">
        <f>LGE!G9+KU!G9</f>
        <v>25382509.233339</v>
      </c>
      <c r="H9" s="7">
        <f>LGE!H9+KU!H9</f>
        <v>25382509.233339</v>
      </c>
      <c r="I9" s="37">
        <f t="shared" si="0"/>
        <v>0</v>
      </c>
      <c r="J9" s="10">
        <f t="shared" si="1"/>
        <v>1.6828495514621167</v>
      </c>
      <c r="K9" s="17">
        <f t="shared" si="2"/>
        <v>1.9758420312261924</v>
      </c>
      <c r="L9" s="44">
        <f t="shared" si="6"/>
        <v>0.17410497540288966</v>
      </c>
      <c r="N9" s="52" t="s">
        <v>12</v>
      </c>
      <c r="O9" s="53">
        <v>1073788.5538840289</v>
      </c>
      <c r="P9" s="54">
        <v>1283208.1666660709</v>
      </c>
      <c r="Q9" s="55">
        <v>0.19502872518480924</v>
      </c>
      <c r="R9" s="53">
        <v>3969708.0819599191</v>
      </c>
      <c r="S9" s="54">
        <v>3969708.0819599191</v>
      </c>
      <c r="T9" s="55">
        <v>0</v>
      </c>
      <c r="U9" s="56">
        <f t="shared" si="3"/>
        <v>0.270495596077654</v>
      </c>
      <c r="V9" s="57">
        <f t="shared" si="4"/>
        <v>0.32325000734878395</v>
      </c>
      <c r="W9" s="55">
        <v>0.16320003115795262</v>
      </c>
    </row>
    <row r="10" spans="3:23" ht="15" thickBot="1" x14ac:dyDescent="0.4">
      <c r="C10" s="22" t="s">
        <v>5</v>
      </c>
      <c r="D10" s="4">
        <f>LGE!D10+KU!D10</f>
        <v>1821150.1912640911</v>
      </c>
      <c r="E10" s="7">
        <f>LGE!E10+KU!E10</f>
        <v>1766143.8616046228</v>
      </c>
      <c r="F10" s="37">
        <f t="shared" si="5"/>
        <v>-3.0204169828127927E-2</v>
      </c>
      <c r="G10" s="4">
        <f>LGE!G10+KU!G10</f>
        <v>6687939.5300134066</v>
      </c>
      <c r="H10" s="7">
        <f>LGE!H10+KU!H10</f>
        <v>6687939.5300134066</v>
      </c>
      <c r="I10" s="37">
        <f t="shared" si="0"/>
        <v>0</v>
      </c>
      <c r="J10" s="10">
        <f t="shared" si="1"/>
        <v>0.2723036270126743</v>
      </c>
      <c r="K10" s="17">
        <f t="shared" si="2"/>
        <v>0.26407892201756827</v>
      </c>
      <c r="L10" s="44">
        <f t="shared" si="6"/>
        <v>-3.0204169828127951E-2</v>
      </c>
      <c r="N10" s="52" t="s">
        <v>28</v>
      </c>
      <c r="O10" s="53">
        <f>SUM(O6:O9)</f>
        <v>91771526.998744547</v>
      </c>
      <c r="P10" s="54">
        <f>SUM(P6:P9)</f>
        <v>104146574.65477408</v>
      </c>
      <c r="Q10" s="55">
        <f>(P10-O10)/O10</f>
        <v>0.13484626507521041</v>
      </c>
      <c r="R10" s="53">
        <f>SUM(R6:R9)</f>
        <v>26069258.128979519</v>
      </c>
      <c r="S10" s="54">
        <f>SUM(S6:S9)</f>
        <v>26069258.128979519</v>
      </c>
      <c r="T10" s="55">
        <f>(S10-R10)/R10</f>
        <v>0</v>
      </c>
      <c r="U10" s="56">
        <f>O10/R10</f>
        <v>3.5202968394688625</v>
      </c>
      <c r="V10" s="57">
        <f>P10/S10</f>
        <v>3.9949957202273061</v>
      </c>
      <c r="W10" s="55">
        <f>(V10-U10)/U10</f>
        <v>0.13484626507521039</v>
      </c>
    </row>
    <row r="11" spans="3:23" x14ac:dyDescent="0.35">
      <c r="C11" s="22" t="s">
        <v>6</v>
      </c>
      <c r="D11" s="4">
        <f>LGE!D11+KU!D11</f>
        <v>164800503.18439823</v>
      </c>
      <c r="E11" s="7">
        <f>LGE!E11+KU!E11</f>
        <v>146761923.95086232</v>
      </c>
      <c r="F11" s="37">
        <f t="shared" si="5"/>
        <v>-0.10945706405612261</v>
      </c>
      <c r="G11" s="4">
        <f>LGE!G11+KU!G11</f>
        <v>87769074.254394144</v>
      </c>
      <c r="H11" s="7">
        <f>LGE!H11+KU!H11</f>
        <v>87769074.254394144</v>
      </c>
      <c r="I11" s="37">
        <f t="shared" si="0"/>
        <v>0</v>
      </c>
      <c r="J11" s="10">
        <f t="shared" si="1"/>
        <v>1.8776602645566531</v>
      </c>
      <c r="K11" s="17">
        <f t="shared" si="2"/>
        <v>1.6721370847034394</v>
      </c>
      <c r="L11" s="44">
        <f t="shared" si="6"/>
        <v>-0.10945706405612264</v>
      </c>
    </row>
    <row r="12" spans="3:23" ht="15" thickBot="1" x14ac:dyDescent="0.4">
      <c r="C12" s="22" t="s">
        <v>7</v>
      </c>
      <c r="D12" s="4">
        <f>LGE!D12+KU!D12</f>
        <v>3692578.7463394026</v>
      </c>
      <c r="E12" s="7">
        <f>LGE!E12+KU!E12</f>
        <v>3692578.7463394026</v>
      </c>
      <c r="F12" s="37">
        <f t="shared" si="5"/>
        <v>0</v>
      </c>
      <c r="G12" s="4">
        <f>LGE!G12+KU!G12</f>
        <v>7371681.9962332305</v>
      </c>
      <c r="H12" s="7">
        <f>LGE!H12+KU!H12</f>
        <v>7371681.9962332305</v>
      </c>
      <c r="I12" s="37">
        <f t="shared" si="0"/>
        <v>0</v>
      </c>
      <c r="J12" s="10">
        <f t="shared" si="1"/>
        <v>0.5009140041887632</v>
      </c>
      <c r="K12" s="17">
        <f t="shared" si="2"/>
        <v>0.5009140041887632</v>
      </c>
      <c r="L12" s="44">
        <f t="shared" si="6"/>
        <v>0</v>
      </c>
    </row>
    <row r="13" spans="3:23" ht="15" thickBot="1" x14ac:dyDescent="0.4">
      <c r="C13" s="22" t="s">
        <v>8</v>
      </c>
      <c r="D13" s="4">
        <f>LGE!D13+KU!D13</f>
        <v>0</v>
      </c>
      <c r="E13" s="7">
        <f>LGE!E13+KU!E13</f>
        <v>0</v>
      </c>
      <c r="F13" s="37" t="str">
        <f t="shared" si="5"/>
        <v>N/A</v>
      </c>
      <c r="G13" s="4">
        <f>LGE!G13+KU!G13</f>
        <v>18028252.376986597</v>
      </c>
      <c r="H13" s="7">
        <f>LGE!H13+KU!H13</f>
        <v>18028252.376986597</v>
      </c>
      <c r="I13" s="37">
        <f t="shared" si="0"/>
        <v>0</v>
      </c>
      <c r="J13" s="10">
        <f t="shared" si="1"/>
        <v>0</v>
      </c>
      <c r="K13" s="17">
        <f t="shared" si="2"/>
        <v>0</v>
      </c>
      <c r="L13" s="44" t="str">
        <f t="shared" si="6"/>
        <v>N/A</v>
      </c>
      <c r="N13" s="58" t="s">
        <v>32</v>
      </c>
      <c r="O13" s="72" t="s">
        <v>15</v>
      </c>
      <c r="P13" s="73"/>
      <c r="Q13" s="73"/>
      <c r="R13" s="73"/>
      <c r="S13" s="73"/>
      <c r="T13" s="73"/>
      <c r="U13" s="73"/>
      <c r="V13" s="73"/>
      <c r="W13" s="74"/>
    </row>
    <row r="14" spans="3:23" ht="15" thickBot="1" x14ac:dyDescent="0.4">
      <c r="C14" s="22" t="s">
        <v>9</v>
      </c>
      <c r="D14" s="4">
        <f>LGE!D14+KU!D14</f>
        <v>12788960.871283105</v>
      </c>
      <c r="E14" s="7">
        <f>LGE!E14+KU!E14</f>
        <v>15464627.859322853</v>
      </c>
      <c r="F14" s="37">
        <f t="shared" si="5"/>
        <v>0.20921691879187848</v>
      </c>
      <c r="G14" s="4">
        <f>LGE!G14+KU!G14</f>
        <v>4880948.973541135</v>
      </c>
      <c r="H14" s="7">
        <f>LGE!H14+KU!H14</f>
        <v>4880948.973541135</v>
      </c>
      <c r="I14" s="37">
        <f t="shared" si="0"/>
        <v>0</v>
      </c>
      <c r="J14" s="10">
        <f t="shared" si="1"/>
        <v>2.6201791783954458</v>
      </c>
      <c r="K14" s="17">
        <f t="shared" si="2"/>
        <v>3.1683649927819766</v>
      </c>
      <c r="L14" s="44">
        <f t="shared" si="6"/>
        <v>0.20921691879187845</v>
      </c>
      <c r="N14" s="25" t="s">
        <v>26</v>
      </c>
      <c r="O14" s="60" t="s">
        <v>20</v>
      </c>
      <c r="P14" s="61" t="s">
        <v>25</v>
      </c>
      <c r="Q14" s="62" t="s">
        <v>0</v>
      </c>
      <c r="R14" s="63" t="s">
        <v>21</v>
      </c>
      <c r="S14" s="64" t="s">
        <v>24</v>
      </c>
      <c r="T14" s="62" t="s">
        <v>0</v>
      </c>
      <c r="U14" s="63" t="s">
        <v>22</v>
      </c>
      <c r="V14" s="64" t="s">
        <v>23</v>
      </c>
      <c r="W14" s="65" t="s">
        <v>0</v>
      </c>
    </row>
    <row r="15" spans="3:23" x14ac:dyDescent="0.35">
      <c r="C15" s="22" t="s">
        <v>10</v>
      </c>
      <c r="D15" s="4">
        <f>LGE!D15+KU!D15</f>
        <v>7536031.8772080075</v>
      </c>
      <c r="E15" s="7">
        <f>LGE!E15+KU!E15</f>
        <v>7225758.6707087606</v>
      </c>
      <c r="F15" s="37">
        <f t="shared" si="5"/>
        <v>-4.1171960463388946E-2</v>
      </c>
      <c r="G15" s="4">
        <f>LGE!G15+KU!G15</f>
        <v>10208781.719321433</v>
      </c>
      <c r="H15" s="7">
        <f>LGE!H15+KU!H15</f>
        <v>10208781.719321433</v>
      </c>
      <c r="I15" s="37">
        <f t="shared" si="0"/>
        <v>0</v>
      </c>
      <c r="J15" s="10">
        <f t="shared" si="1"/>
        <v>0.73819110687273259</v>
      </c>
      <c r="K15" s="17">
        <f t="shared" si="2"/>
        <v>0.70779833180614316</v>
      </c>
      <c r="L15" s="44">
        <f t="shared" si="6"/>
        <v>-4.1171960463388904E-2</v>
      </c>
      <c r="N15" s="47" t="s">
        <v>2</v>
      </c>
      <c r="O15" s="48">
        <v>160177548.27039909</v>
      </c>
      <c r="P15" s="59">
        <v>144713497.6393168</v>
      </c>
      <c r="Q15" s="49">
        <v>-9.6543184722599873E-2</v>
      </c>
      <c r="R15" s="48">
        <v>86317060.808950827</v>
      </c>
      <c r="S15" s="59">
        <v>86317060.808950827</v>
      </c>
      <c r="T15" s="49">
        <v>0</v>
      </c>
      <c r="U15" s="50">
        <f t="shared" ref="U15:V18" si="7">O15/R15</f>
        <v>1.85568816603854</v>
      </c>
      <c r="V15" s="51">
        <f t="shared" si="7"/>
        <v>1.6765341206371387</v>
      </c>
      <c r="W15" s="49">
        <v>-0.10684009683330341</v>
      </c>
    </row>
    <row r="16" spans="3:23" x14ac:dyDescent="0.35">
      <c r="C16" s="22" t="s">
        <v>11</v>
      </c>
      <c r="D16" s="4">
        <f>LGE!D16+KU!D16</f>
        <v>75395979.031876281</v>
      </c>
      <c r="E16" s="7">
        <f>LGE!E16+KU!E16</f>
        <v>85171794.97530064</v>
      </c>
      <c r="F16" s="37">
        <f t="shared" si="5"/>
        <v>0.12965964589824203</v>
      </c>
      <c r="G16" s="4">
        <f>LGE!G16+KU!G16</f>
        <v>6878289.8197754752</v>
      </c>
      <c r="H16" s="7">
        <f>LGE!H16+KU!H16</f>
        <v>6878289.8197754752</v>
      </c>
      <c r="I16" s="37">
        <f t="shared" si="0"/>
        <v>0</v>
      </c>
      <c r="J16" s="10">
        <f t="shared" si="1"/>
        <v>10.961442597999948</v>
      </c>
      <c r="K16" s="17">
        <f t="shared" si="2"/>
        <v>12.382699363790527</v>
      </c>
      <c r="L16" s="44">
        <f t="shared" si="6"/>
        <v>0.129659645898242</v>
      </c>
      <c r="N16" s="47" t="s">
        <v>6</v>
      </c>
      <c r="O16" s="48">
        <v>164800503.18439823</v>
      </c>
      <c r="P16" s="59">
        <v>146761923.95086232</v>
      </c>
      <c r="Q16" s="49">
        <v>-0.10945706405612261</v>
      </c>
      <c r="R16" s="48">
        <v>87769074.254394144</v>
      </c>
      <c r="S16" s="59">
        <v>87769074.254394144</v>
      </c>
      <c r="T16" s="49">
        <v>0</v>
      </c>
      <c r="U16" s="50">
        <f t="shared" si="7"/>
        <v>1.8776602645566531</v>
      </c>
      <c r="V16" s="51">
        <f t="shared" si="7"/>
        <v>1.6721370847034394</v>
      </c>
      <c r="W16" s="49">
        <v>-0.12277450959930146</v>
      </c>
    </row>
    <row r="17" spans="3:23" ht="15" thickBot="1" x14ac:dyDescent="0.4">
      <c r="C17" s="22" t="s">
        <v>12</v>
      </c>
      <c r="D17" s="4">
        <f>LGE!D17+KU!D17</f>
        <v>1073788.5538840289</v>
      </c>
      <c r="E17" s="7">
        <f>LGE!E17+KU!E17</f>
        <v>1283208.1666660709</v>
      </c>
      <c r="F17" s="37">
        <f t="shared" si="5"/>
        <v>0.19502872518480924</v>
      </c>
      <c r="G17" s="4">
        <f>LGE!G17+KU!G17</f>
        <v>3969708.0819599191</v>
      </c>
      <c r="H17" s="7">
        <f>LGE!H17+KU!H17</f>
        <v>3969708.0819599191</v>
      </c>
      <c r="I17" s="37">
        <f t="shared" si="0"/>
        <v>0</v>
      </c>
      <c r="J17" s="10">
        <f t="shared" si="1"/>
        <v>0.270495596077654</v>
      </c>
      <c r="K17" s="17">
        <f t="shared" si="2"/>
        <v>0.32325000734878395</v>
      </c>
      <c r="L17" s="44">
        <f t="shared" si="6"/>
        <v>0.19502872518480927</v>
      </c>
      <c r="N17" s="52" t="s">
        <v>13</v>
      </c>
      <c r="O17" s="53">
        <v>1430338.2058710456</v>
      </c>
      <c r="P17" s="54">
        <v>1295447.6891942979</v>
      </c>
      <c r="Q17" s="55">
        <v>-9.4306728382887769E-2</v>
      </c>
      <c r="R17" s="53">
        <v>3724750.5160802142</v>
      </c>
      <c r="S17" s="54">
        <v>3724750.5160802142</v>
      </c>
      <c r="T17" s="55">
        <v>0</v>
      </c>
      <c r="U17" s="56">
        <f t="shared" si="7"/>
        <v>0.38400913019438387</v>
      </c>
      <c r="V17" s="57">
        <f t="shared" si="7"/>
        <v>0.34779448545659314</v>
      </c>
      <c r="W17" s="55">
        <v>-0.10439168084296659</v>
      </c>
    </row>
    <row r="18" spans="3:23" ht="15" thickBot="1" x14ac:dyDescent="0.4">
      <c r="C18" s="22" t="s">
        <v>13</v>
      </c>
      <c r="D18" s="4">
        <f>LGE!D18+KU!D18</f>
        <v>1430338.2058710456</v>
      </c>
      <c r="E18" s="7">
        <f>LGE!E18+KU!E18</f>
        <v>1295447.6891942979</v>
      </c>
      <c r="F18" s="37">
        <f t="shared" si="5"/>
        <v>-9.4306728382887769E-2</v>
      </c>
      <c r="G18" s="4">
        <f>LGE!G18+KU!G18</f>
        <v>3724750.5160802142</v>
      </c>
      <c r="H18" s="7">
        <f>LGE!H18+KU!H18</f>
        <v>3724750.5160802142</v>
      </c>
      <c r="I18" s="37">
        <f t="shared" si="0"/>
        <v>0</v>
      </c>
      <c r="J18" s="10">
        <f t="shared" si="1"/>
        <v>0.38400913019438387</v>
      </c>
      <c r="K18" s="17">
        <f t="shared" si="2"/>
        <v>0.34779448545659314</v>
      </c>
      <c r="L18" s="44">
        <f t="shared" si="6"/>
        <v>-9.4306728382887742E-2</v>
      </c>
      <c r="N18" s="52" t="s">
        <v>28</v>
      </c>
      <c r="O18" s="53">
        <f>SUM(O15:O17)</f>
        <v>326408389.66066837</v>
      </c>
      <c r="P18" s="54">
        <f>SUM(P15:P17)</f>
        <v>292770869.27937341</v>
      </c>
      <c r="Q18" s="55">
        <f>(P18-O18)/O18</f>
        <v>-0.1030534797719638</v>
      </c>
      <c r="R18" s="53">
        <f>SUM(R15:R17)</f>
        <v>177810885.57942516</v>
      </c>
      <c r="S18" s="54">
        <f>SUM(S15:S17)</f>
        <v>177810885.57942516</v>
      </c>
      <c r="T18" s="55">
        <f>(S18-R18)/R18</f>
        <v>0</v>
      </c>
      <c r="U18" s="56">
        <f t="shared" si="7"/>
        <v>1.8357053258973124</v>
      </c>
      <c r="V18" s="57">
        <f t="shared" si="7"/>
        <v>1.6465295042276675</v>
      </c>
      <c r="W18" s="55">
        <f>(V18-U18)/U18</f>
        <v>-0.10305347977196377</v>
      </c>
    </row>
    <row r="19" spans="3:23" ht="15" thickBot="1" x14ac:dyDescent="0.4">
      <c r="C19" s="23" t="s">
        <v>14</v>
      </c>
      <c r="D19" s="5">
        <f>LGE!D19+KU!D19</f>
        <v>14380455.400231045</v>
      </c>
      <c r="E19" s="8">
        <f>LGE!E19+KU!E19</f>
        <v>14111634.118315831</v>
      </c>
      <c r="F19" s="38">
        <f t="shared" si="5"/>
        <v>-1.8693516612199559E-2</v>
      </c>
      <c r="G19" s="5">
        <f>LGE!G19+KU!G19</f>
        <v>52594890.634199113</v>
      </c>
      <c r="H19" s="8">
        <f>LGE!H19+KU!H19</f>
        <v>52594890.634199113</v>
      </c>
      <c r="I19" s="38">
        <f t="shared" si="0"/>
        <v>0</v>
      </c>
      <c r="J19" s="11">
        <f t="shared" si="1"/>
        <v>0.27341924713273097</v>
      </c>
      <c r="K19" s="19">
        <f t="shared" si="2"/>
        <v>0.26830807989436017</v>
      </c>
      <c r="L19" s="45">
        <f t="shared" si="6"/>
        <v>-1.8693516612199531E-2</v>
      </c>
    </row>
    <row r="20" spans="3:23" ht="15" thickBot="1" x14ac:dyDescent="0.4">
      <c r="C20" s="27" t="s">
        <v>28</v>
      </c>
      <c r="D20" s="32">
        <f>SUM(D6:D19)</f>
        <v>503025767.06175393</v>
      </c>
      <c r="E20" s="28">
        <f>SUM(E6:E19)</f>
        <v>490357576.93622953</v>
      </c>
      <c r="F20" s="39">
        <f>(E20-D20)/D20</f>
        <v>-2.5183978545514931E-2</v>
      </c>
      <c r="G20" s="28">
        <f>SUM(G6:G19)</f>
        <v>327165930.31923354</v>
      </c>
      <c r="H20" s="28">
        <f>SUM(H6:H19)</f>
        <v>327165930.31923354</v>
      </c>
      <c r="I20" s="40">
        <f>(H20-G20)/G20</f>
        <v>0</v>
      </c>
      <c r="J20" s="41">
        <f>D20/G20</f>
        <v>1.5375249084491298</v>
      </c>
      <c r="K20" s="42">
        <f>E20/H20</f>
        <v>1.4988039141415521</v>
      </c>
      <c r="L20" s="46">
        <f>(K20-J20)/J20</f>
        <v>-2.5183978545514931E-2</v>
      </c>
    </row>
    <row r="21" spans="3:23" ht="15" thickBot="1" x14ac:dyDescent="0.4">
      <c r="N21" s="58" t="s">
        <v>33</v>
      </c>
      <c r="O21" s="72" t="s">
        <v>15</v>
      </c>
      <c r="P21" s="73"/>
      <c r="Q21" s="73"/>
      <c r="R21" s="73"/>
      <c r="S21" s="73"/>
      <c r="T21" s="73"/>
      <c r="U21" s="73"/>
      <c r="V21" s="73"/>
      <c r="W21" s="74"/>
    </row>
    <row r="22" spans="3:23" ht="15" thickBot="1" x14ac:dyDescent="0.4">
      <c r="N22" s="25" t="s">
        <v>26</v>
      </c>
      <c r="O22" s="60" t="s">
        <v>20</v>
      </c>
      <c r="P22" s="61" t="s">
        <v>25</v>
      </c>
      <c r="Q22" s="62" t="s">
        <v>0</v>
      </c>
      <c r="R22" s="63" t="s">
        <v>21</v>
      </c>
      <c r="S22" s="64" t="s">
        <v>24</v>
      </c>
      <c r="T22" s="62" t="s">
        <v>0</v>
      </c>
      <c r="U22" s="63" t="s">
        <v>22</v>
      </c>
      <c r="V22" s="64" t="s">
        <v>23</v>
      </c>
      <c r="W22" s="65" t="s">
        <v>0</v>
      </c>
    </row>
    <row r="23" spans="3:23" ht="15" thickBot="1" x14ac:dyDescent="0.4">
      <c r="D23" s="75" t="s">
        <v>16</v>
      </c>
      <c r="E23" s="76"/>
      <c r="F23" s="76"/>
      <c r="G23" s="76"/>
      <c r="H23" s="76"/>
      <c r="I23" s="76"/>
      <c r="J23" s="76"/>
      <c r="K23" s="76"/>
      <c r="L23" s="77"/>
      <c r="N23" s="47" t="s">
        <v>5</v>
      </c>
      <c r="O23" s="48">
        <v>1821150.1912640911</v>
      </c>
      <c r="P23" s="59">
        <v>1766143.8616046228</v>
      </c>
      <c r="Q23" s="49">
        <v>-3.0204169828127927E-2</v>
      </c>
      <c r="R23" s="48">
        <v>6687939.5300134066</v>
      </c>
      <c r="S23" s="59">
        <v>6687939.5300134066</v>
      </c>
      <c r="T23" s="49">
        <v>0</v>
      </c>
      <c r="U23" s="50">
        <f t="shared" ref="U23:V25" si="8">O23/R23</f>
        <v>0.2723036270126743</v>
      </c>
      <c r="V23" s="51">
        <f t="shared" si="8"/>
        <v>0.26407892201756827</v>
      </c>
      <c r="W23" s="49">
        <v>-3.720476768531774E-2</v>
      </c>
    </row>
    <row r="24" spans="3:23" ht="15" thickBot="1" x14ac:dyDescent="0.4">
      <c r="C24" s="24" t="s">
        <v>26</v>
      </c>
      <c r="D24" s="66" t="s">
        <v>20</v>
      </c>
      <c r="E24" s="67" t="s">
        <v>25</v>
      </c>
      <c r="F24" s="68" t="s">
        <v>0</v>
      </c>
      <c r="G24" s="69" t="s">
        <v>21</v>
      </c>
      <c r="H24" s="70" t="s">
        <v>24</v>
      </c>
      <c r="I24" s="68" t="s">
        <v>0</v>
      </c>
      <c r="J24" s="70" t="s">
        <v>22</v>
      </c>
      <c r="K24" s="70" t="s">
        <v>23</v>
      </c>
      <c r="L24" s="68" t="s">
        <v>0</v>
      </c>
      <c r="N24" s="52" t="s">
        <v>14</v>
      </c>
      <c r="O24" s="53">
        <v>14380455.400231045</v>
      </c>
      <c r="P24" s="54">
        <v>14111634.118315831</v>
      </c>
      <c r="Q24" s="55">
        <v>-1.8693516612199559E-2</v>
      </c>
      <c r="R24" s="53">
        <v>52594890.634199113</v>
      </c>
      <c r="S24" s="54">
        <v>52594890.634199113</v>
      </c>
      <c r="T24" s="55">
        <v>0</v>
      </c>
      <c r="U24" s="56">
        <f t="shared" si="8"/>
        <v>0.27341924713273097</v>
      </c>
      <c r="V24" s="57">
        <f t="shared" si="8"/>
        <v>0.26830807989436017</v>
      </c>
      <c r="W24" s="55">
        <v>-2.9596312297081581E-2</v>
      </c>
    </row>
    <row r="25" spans="3:23" ht="15" thickBot="1" x14ac:dyDescent="0.4">
      <c r="C25" s="22" t="s">
        <v>1</v>
      </c>
      <c r="D25" s="3">
        <f>LGE!D25+KU!D25</f>
        <v>5604307.7840472292</v>
      </c>
      <c r="E25" s="6">
        <f>LGE!E25+KU!E25</f>
        <v>4720139.8909117952</v>
      </c>
      <c r="F25" s="36">
        <f>IFERROR((E25-D25)/D25,"N/A")</f>
        <v>-0.15776576291049452</v>
      </c>
      <c r="G25" s="3">
        <f>LGE!G25+KU!G25</f>
        <v>6938591.829864745</v>
      </c>
      <c r="H25" s="6">
        <f>LGE!H25+KU!H25</f>
        <v>6938591.829864745</v>
      </c>
      <c r="I25" s="36">
        <f t="shared" ref="I25:I38" si="9">(H25-G25)/G25</f>
        <v>0</v>
      </c>
      <c r="J25" s="9">
        <f t="shared" ref="J25:J38" si="10">D25/G25</f>
        <v>0.80770103235146995</v>
      </c>
      <c r="K25" s="16">
        <f t="shared" ref="K25:K38" si="11">E25/H25</f>
        <v>0.68027346277894629</v>
      </c>
      <c r="L25" s="43">
        <f>IFERROR((K25-J25)/J25,"N/A")</f>
        <v>-0.15776576291049449</v>
      </c>
      <c r="N25" s="52" t="s">
        <v>28</v>
      </c>
      <c r="O25" s="53">
        <f>SUM(O23:O24)</f>
        <v>16201605.591495136</v>
      </c>
      <c r="P25" s="54">
        <f>SUM(P23:P24)</f>
        <v>15877777.979920454</v>
      </c>
      <c r="Q25" s="55">
        <f>(P25-O25)/O25</f>
        <v>-1.9987377778451255E-2</v>
      </c>
      <c r="R25" s="53">
        <f>SUM(R23:R24)</f>
        <v>59282830.164212517</v>
      </c>
      <c r="S25" s="54">
        <f>SUM(S23:S24)</f>
        <v>59282830.164212517</v>
      </c>
      <c r="T25" s="55">
        <f>(S25-R25)/R25</f>
        <v>0</v>
      </c>
      <c r="U25" s="56">
        <f t="shared" si="8"/>
        <v>0.27329338944542525</v>
      </c>
      <c r="V25" s="57">
        <f t="shared" si="8"/>
        <v>0.26783097122622612</v>
      </c>
      <c r="W25" s="55">
        <f>(V25-U25)/U25</f>
        <v>-1.9987377778451294E-2</v>
      </c>
    </row>
    <row r="26" spans="3:23" x14ac:dyDescent="0.35">
      <c r="C26" s="22" t="s">
        <v>2</v>
      </c>
      <c r="D26" s="4">
        <f>LGE!D26+KU!D26</f>
        <v>160110079.85321078</v>
      </c>
      <c r="E26" s="7">
        <f>LGE!E26+KU!E26</f>
        <v>144646029.22212848</v>
      </c>
      <c r="F26" s="37">
        <f t="shared" ref="F26:F38" si="12">IFERROR((E26-D26)/D26,"N/A")</f>
        <v>-9.6583866832492787E-2</v>
      </c>
      <c r="G26" s="4">
        <f>LGE!G26+KU!G26</f>
        <v>24874428.197455317</v>
      </c>
      <c r="H26" s="7">
        <f>LGE!H26+KU!H26</f>
        <v>24874428.197455317</v>
      </c>
      <c r="I26" s="37">
        <f t="shared" si="9"/>
        <v>0</v>
      </c>
      <c r="J26" s="10">
        <f t="shared" si="10"/>
        <v>6.436734086196612</v>
      </c>
      <c r="K26" s="17">
        <f t="shared" si="11"/>
        <v>5.8150494183792309</v>
      </c>
      <c r="L26" s="44">
        <f t="shared" ref="L26:L38" si="13">IFERROR((K26-J26)/J26,"N/A")</f>
        <v>-9.6583866832492843E-2</v>
      </c>
    </row>
    <row r="27" spans="3:23" x14ac:dyDescent="0.35">
      <c r="C27" s="22" t="s">
        <v>3</v>
      </c>
      <c r="D27" s="4">
        <f>LGE!D27+KU!D27</f>
        <v>11609180.66664484</v>
      </c>
      <c r="E27" s="7">
        <f>LGE!E27+KU!E27</f>
        <v>13998992.766467964</v>
      </c>
      <c r="F27" s="37">
        <f t="shared" si="12"/>
        <v>0.2058553629619585</v>
      </c>
      <c r="G27" s="4">
        <f>LGE!G27+KU!G27</f>
        <v>31468992.039813586</v>
      </c>
      <c r="H27" s="7">
        <f>LGE!H27+KU!H27</f>
        <v>31468992.039813586</v>
      </c>
      <c r="I27" s="37">
        <f t="shared" si="9"/>
        <v>0</v>
      </c>
      <c r="J27" s="10">
        <f t="shared" si="10"/>
        <v>0.3689085640861095</v>
      </c>
      <c r="K27" s="17">
        <f t="shared" si="11"/>
        <v>0.44485037044583048</v>
      </c>
      <c r="L27" s="44">
        <f t="shared" si="13"/>
        <v>0.20585536296195844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3:23" ht="15" customHeight="1" x14ac:dyDescent="0.35">
      <c r="C28" s="22" t="s">
        <v>4</v>
      </c>
      <c r="D28" s="4">
        <f>LGE!D28+KU!D28</f>
        <v>42714944.278307572</v>
      </c>
      <c r="E28" s="7">
        <f>LGE!E28+KU!E28</f>
        <v>50151828.601218112</v>
      </c>
      <c r="F28" s="37">
        <f t="shared" si="12"/>
        <v>0.17410497540288961</v>
      </c>
      <c r="G28" s="4">
        <f>LGE!G28+KU!G28</f>
        <v>31253004.811829001</v>
      </c>
      <c r="H28" s="7">
        <f>LGE!H28+KU!H28</f>
        <v>31253004.811829001</v>
      </c>
      <c r="I28" s="37">
        <f t="shared" si="9"/>
        <v>0</v>
      </c>
      <c r="J28" s="10">
        <f t="shared" si="10"/>
        <v>1.3667467987635007</v>
      </c>
      <c r="K28" s="17">
        <f t="shared" si="11"/>
        <v>1.6047042165441983</v>
      </c>
      <c r="L28" s="44">
        <f t="shared" si="13"/>
        <v>0.17410497540288972</v>
      </c>
      <c r="N28" s="79" t="s">
        <v>34</v>
      </c>
      <c r="O28" s="79"/>
      <c r="P28" s="79"/>
      <c r="Q28" s="79"/>
      <c r="R28" s="79"/>
      <c r="S28" s="79"/>
      <c r="T28" s="79"/>
      <c r="U28" s="79"/>
      <c r="V28" s="79"/>
      <c r="W28" s="79"/>
    </row>
    <row r="29" spans="3:23" x14ac:dyDescent="0.35">
      <c r="C29" s="22" t="s">
        <v>5</v>
      </c>
      <c r="D29" s="4">
        <f>LGE!D29+KU!D29</f>
        <v>1821150.1912640911</v>
      </c>
      <c r="E29" s="7">
        <f>LGE!E29+KU!E29</f>
        <v>1766143.8616046228</v>
      </c>
      <c r="F29" s="37">
        <f t="shared" si="12"/>
        <v>-3.0204169828127927E-2</v>
      </c>
      <c r="G29" s="4">
        <f>LGE!G29+KU!G29</f>
        <v>6687939.5300134066</v>
      </c>
      <c r="H29" s="7">
        <f>LGE!H29+KU!H29</f>
        <v>6687939.5300134066</v>
      </c>
      <c r="I29" s="37">
        <f t="shared" si="9"/>
        <v>0</v>
      </c>
      <c r="J29" s="10">
        <f t="shared" si="10"/>
        <v>0.2723036270126743</v>
      </c>
      <c r="K29" s="17">
        <f t="shared" si="11"/>
        <v>0.26407892201756827</v>
      </c>
      <c r="L29" s="44">
        <f t="shared" si="13"/>
        <v>-3.0204169828127951E-2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3:23" ht="15" customHeight="1" x14ac:dyDescent="0.35">
      <c r="C30" s="22" t="s">
        <v>6</v>
      </c>
      <c r="D30" s="4">
        <f>LGE!D30+KU!D30</f>
        <v>164679925.06818312</v>
      </c>
      <c r="E30" s="7">
        <f>LGE!E30+KU!E30</f>
        <v>146641345.83464721</v>
      </c>
      <c r="F30" s="37">
        <f t="shared" si="12"/>
        <v>-0.10953720816952842</v>
      </c>
      <c r="G30" s="4">
        <f>LGE!G30+KU!G30</f>
        <v>12628744.320922501</v>
      </c>
      <c r="H30" s="7">
        <f>LGE!H30+KU!H30</f>
        <v>12628744.320922501</v>
      </c>
      <c r="I30" s="37">
        <f t="shared" si="9"/>
        <v>0</v>
      </c>
      <c r="J30" s="10">
        <f t="shared" si="10"/>
        <v>13.040087033463168</v>
      </c>
      <c r="K30" s="17">
        <f t="shared" si="11"/>
        <v>11.611712305529943</v>
      </c>
      <c r="L30" s="44">
        <f t="shared" si="13"/>
        <v>-0.10953720816952851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3:23" x14ac:dyDescent="0.35">
      <c r="C31" s="22" t="s">
        <v>7</v>
      </c>
      <c r="D31" s="4">
        <f>LGE!D31+KU!D31</f>
        <v>3692578.7463394026</v>
      </c>
      <c r="E31" s="7">
        <f>LGE!E31+KU!E31</f>
        <v>3692578.7463394026</v>
      </c>
      <c r="F31" s="37">
        <f t="shared" si="12"/>
        <v>0</v>
      </c>
      <c r="G31" s="4">
        <f>LGE!G31+KU!G31</f>
        <v>4205446.3731327485</v>
      </c>
      <c r="H31" s="7">
        <f>LGE!H31+KU!H31</f>
        <v>4205446.3731327485</v>
      </c>
      <c r="I31" s="37">
        <f t="shared" si="9"/>
        <v>0</v>
      </c>
      <c r="J31" s="10">
        <f t="shared" si="10"/>
        <v>0.87804680376620825</v>
      </c>
      <c r="K31" s="17">
        <f t="shared" si="11"/>
        <v>0.87804680376620825</v>
      </c>
      <c r="L31" s="44">
        <f t="shared" si="13"/>
        <v>0</v>
      </c>
      <c r="N31" s="78" t="s">
        <v>35</v>
      </c>
      <c r="O31" s="78"/>
      <c r="P31" s="78"/>
      <c r="Q31" s="78"/>
      <c r="R31" s="78"/>
      <c r="S31" s="78"/>
      <c r="T31" s="78"/>
      <c r="U31" s="78"/>
      <c r="V31" s="78"/>
      <c r="W31" s="78"/>
    </row>
    <row r="32" spans="3:23" x14ac:dyDescent="0.35">
      <c r="C32" s="22" t="s">
        <v>8</v>
      </c>
      <c r="D32" s="4">
        <f>LGE!D32+KU!D32</f>
        <v>0</v>
      </c>
      <c r="E32" s="7">
        <f>LGE!E32+KU!E32</f>
        <v>0</v>
      </c>
      <c r="F32" s="37" t="str">
        <f t="shared" si="12"/>
        <v>N/A</v>
      </c>
      <c r="G32" s="4">
        <f>LGE!G32+KU!G32</f>
        <v>18028252.376986597</v>
      </c>
      <c r="H32" s="7">
        <f>LGE!H32+KU!H32</f>
        <v>18028252.376986597</v>
      </c>
      <c r="I32" s="37">
        <f t="shared" si="9"/>
        <v>0</v>
      </c>
      <c r="J32" s="10">
        <f t="shared" si="10"/>
        <v>0</v>
      </c>
      <c r="K32" s="17">
        <f t="shared" si="11"/>
        <v>0</v>
      </c>
      <c r="L32" s="44" t="str">
        <f t="shared" si="13"/>
        <v>N/A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</row>
    <row r="33" spans="3:23" x14ac:dyDescent="0.35">
      <c r="C33" s="22" t="s">
        <v>9</v>
      </c>
      <c r="D33" s="4">
        <f>LGE!D33+KU!D33</f>
        <v>12788960.871283105</v>
      </c>
      <c r="E33" s="7">
        <f>LGE!E33+KU!E33</f>
        <v>15464627.859322853</v>
      </c>
      <c r="F33" s="37">
        <f t="shared" si="12"/>
        <v>0.20921691879187848</v>
      </c>
      <c r="G33" s="4">
        <f>LGE!G33+KU!G33</f>
        <v>32121135.227874525</v>
      </c>
      <c r="H33" s="7">
        <f>LGE!H33+KU!H33</f>
        <v>32121135.227874525</v>
      </c>
      <c r="I33" s="37">
        <f t="shared" si="9"/>
        <v>0</v>
      </c>
      <c r="J33" s="10">
        <f t="shared" si="10"/>
        <v>0.3981478481552832</v>
      </c>
      <c r="K33" s="17">
        <f t="shared" si="11"/>
        <v>0.48144711416994829</v>
      </c>
      <c r="L33" s="44">
        <f t="shared" si="13"/>
        <v>0.20921691879187856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</row>
    <row r="34" spans="3:23" x14ac:dyDescent="0.35">
      <c r="C34" s="22" t="s">
        <v>10</v>
      </c>
      <c r="D34" s="4">
        <f>LGE!D34+KU!D34</f>
        <v>7536031.8772080075</v>
      </c>
      <c r="E34" s="7">
        <f>LGE!E34+KU!E34</f>
        <v>7225758.6707087606</v>
      </c>
      <c r="F34" s="37">
        <f t="shared" si="12"/>
        <v>-4.1171960463388946E-2</v>
      </c>
      <c r="G34" s="4">
        <f>LGE!G34+KU!G34</f>
        <v>7102486.9870101865</v>
      </c>
      <c r="H34" s="7">
        <f>LGE!H34+KU!H34</f>
        <v>7102486.9870101865</v>
      </c>
      <c r="I34" s="37">
        <f t="shared" si="9"/>
        <v>0</v>
      </c>
      <c r="J34" s="10">
        <f t="shared" si="10"/>
        <v>1.0610412790605228</v>
      </c>
      <c r="K34" s="17">
        <f t="shared" si="11"/>
        <v>1.0173561294690194</v>
      </c>
      <c r="L34" s="44">
        <f t="shared" si="13"/>
        <v>-4.1171960463388849E-2</v>
      </c>
    </row>
    <row r="35" spans="3:23" x14ac:dyDescent="0.35">
      <c r="C35" s="22" t="s">
        <v>11</v>
      </c>
      <c r="D35" s="4">
        <f>LGE!D35+KU!D35</f>
        <v>75395979.031876281</v>
      </c>
      <c r="E35" s="7">
        <f>LGE!E35+KU!E35</f>
        <v>85171794.97530064</v>
      </c>
      <c r="F35" s="37">
        <f t="shared" si="12"/>
        <v>0.12965964589824203</v>
      </c>
      <c r="G35" s="4">
        <f>LGE!G35+KU!G35</f>
        <v>37574058.108952582</v>
      </c>
      <c r="H35" s="7">
        <f>LGE!H35+KU!H35</f>
        <v>37574058.108952582</v>
      </c>
      <c r="I35" s="37">
        <f t="shared" si="9"/>
        <v>0</v>
      </c>
      <c r="J35" s="10">
        <f t="shared" si="10"/>
        <v>2.0065966474329815</v>
      </c>
      <c r="K35" s="17">
        <f t="shared" si="11"/>
        <v>2.2667712581997415</v>
      </c>
      <c r="L35" s="44">
        <f t="shared" si="13"/>
        <v>0.12965964589824203</v>
      </c>
    </row>
    <row r="36" spans="3:23" x14ac:dyDescent="0.35">
      <c r="C36" s="22" t="s">
        <v>12</v>
      </c>
      <c r="D36" s="4">
        <f>LGE!D36+KU!D36</f>
        <v>1073788.5538840289</v>
      </c>
      <c r="E36" s="7">
        <f>LGE!E36+KU!E36</f>
        <v>1283208.1666660709</v>
      </c>
      <c r="F36" s="37">
        <f t="shared" si="12"/>
        <v>0.19502872518480924</v>
      </c>
      <c r="G36" s="4">
        <f>LGE!G36+KU!G36</f>
        <v>5454443.851079626</v>
      </c>
      <c r="H36" s="7">
        <f>LGE!H36+KU!H36</f>
        <v>5454443.851079626</v>
      </c>
      <c r="I36" s="37">
        <f t="shared" si="9"/>
        <v>0</v>
      </c>
      <c r="J36" s="10">
        <f t="shared" si="10"/>
        <v>0.19686490194073378</v>
      </c>
      <c r="K36" s="17">
        <f t="shared" si="11"/>
        <v>0.23525921279986758</v>
      </c>
      <c r="L36" s="44">
        <f t="shared" si="13"/>
        <v>0.19502872518480935</v>
      </c>
    </row>
    <row r="37" spans="3:23" x14ac:dyDescent="0.35">
      <c r="C37" s="22" t="s">
        <v>13</v>
      </c>
      <c r="D37" s="4">
        <f>LGE!D37+KU!D37</f>
        <v>1430338.2058710456</v>
      </c>
      <c r="E37" s="7">
        <f>LGE!E37+KU!E37</f>
        <v>1295447.6891942979</v>
      </c>
      <c r="F37" s="37">
        <f t="shared" si="12"/>
        <v>-9.4306728382887769E-2</v>
      </c>
      <c r="G37" s="4">
        <f>LGE!G37+KU!G37</f>
        <v>3724750.5160802142</v>
      </c>
      <c r="H37" s="7">
        <f>LGE!H37+KU!H37</f>
        <v>3724750.5160802142</v>
      </c>
      <c r="I37" s="37">
        <f t="shared" si="9"/>
        <v>0</v>
      </c>
      <c r="J37" s="10">
        <f t="shared" si="10"/>
        <v>0.38400913019438387</v>
      </c>
      <c r="K37" s="17">
        <f t="shared" si="11"/>
        <v>0.34779448545659314</v>
      </c>
      <c r="L37" s="44">
        <f t="shared" si="13"/>
        <v>-9.4306728382887742E-2</v>
      </c>
    </row>
    <row r="38" spans="3:23" ht="15" thickBot="1" x14ac:dyDescent="0.4">
      <c r="C38" s="23" t="s">
        <v>14</v>
      </c>
      <c r="D38" s="5">
        <f>LGE!D38+KU!D38</f>
        <v>14380455.400231045</v>
      </c>
      <c r="E38" s="8">
        <f>LGE!E38+KU!E38</f>
        <v>14111634.118315831</v>
      </c>
      <c r="F38" s="38">
        <f t="shared" si="12"/>
        <v>-1.8693516612199559E-2</v>
      </c>
      <c r="G38" s="5">
        <f>LGE!G38+KU!G38</f>
        <v>52594890.634199113</v>
      </c>
      <c r="H38" s="8">
        <f>LGE!H38+KU!H38</f>
        <v>52594890.634199113</v>
      </c>
      <c r="I38" s="38">
        <f t="shared" si="9"/>
        <v>0</v>
      </c>
      <c r="J38" s="11">
        <f t="shared" si="10"/>
        <v>0.27341924713273097</v>
      </c>
      <c r="K38" s="19">
        <f t="shared" si="11"/>
        <v>0.26830807989436017</v>
      </c>
      <c r="L38" s="45">
        <f t="shared" si="13"/>
        <v>-1.8693516612199531E-2</v>
      </c>
    </row>
    <row r="39" spans="3:23" ht="15" thickBot="1" x14ac:dyDescent="0.4">
      <c r="C39" s="27" t="s">
        <v>28</v>
      </c>
      <c r="D39" s="32">
        <f>SUM(D25:D38)</f>
        <v>502837720.52835053</v>
      </c>
      <c r="E39" s="28">
        <f>SUM(E25:E38)</f>
        <v>490169530.40282601</v>
      </c>
      <c r="F39" s="39">
        <f>(E39-D39)/D39</f>
        <v>-2.5193396613550741E-2</v>
      </c>
      <c r="G39" s="28">
        <f>SUM(G25:G38)</f>
        <v>274657164.80521417</v>
      </c>
      <c r="H39" s="28">
        <f>SUM(H25:H38)</f>
        <v>274657164.80521417</v>
      </c>
      <c r="I39" s="40">
        <f>(H39-G39)/G39</f>
        <v>0</v>
      </c>
      <c r="J39" s="41">
        <f>D39/G39</f>
        <v>1.8307831906914249</v>
      </c>
      <c r="K39" s="42">
        <f>E39/H39</f>
        <v>1.784659543654914</v>
      </c>
      <c r="L39" s="46">
        <f>(K39-J39)/J39</f>
        <v>-2.5193396613550734E-2</v>
      </c>
    </row>
    <row r="41" spans="3:23" ht="15" thickBot="1" x14ac:dyDescent="0.4"/>
    <row r="42" spans="3:23" ht="15" thickBot="1" x14ac:dyDescent="0.4">
      <c r="D42" s="72" t="s">
        <v>17</v>
      </c>
      <c r="E42" s="73"/>
      <c r="F42" s="73"/>
      <c r="G42" s="73"/>
      <c r="H42" s="73"/>
      <c r="I42" s="73"/>
      <c r="J42" s="73"/>
      <c r="K42" s="73"/>
      <c r="L42" s="74"/>
    </row>
    <row r="43" spans="3:23" ht="15" thickBot="1" x14ac:dyDescent="0.4">
      <c r="C43" s="25" t="s">
        <v>26</v>
      </c>
      <c r="D43" s="60" t="s">
        <v>20</v>
      </c>
      <c r="E43" s="61" t="s">
        <v>25</v>
      </c>
      <c r="F43" s="62" t="s">
        <v>0</v>
      </c>
      <c r="G43" s="63" t="s">
        <v>21</v>
      </c>
      <c r="H43" s="64" t="s">
        <v>24</v>
      </c>
      <c r="I43" s="62" t="s">
        <v>0</v>
      </c>
      <c r="J43" s="63" t="s">
        <v>22</v>
      </c>
      <c r="K43" s="64" t="s">
        <v>23</v>
      </c>
      <c r="L43" s="65" t="s">
        <v>0</v>
      </c>
    </row>
    <row r="44" spans="3:23" x14ac:dyDescent="0.35">
      <c r="C44" s="22" t="s">
        <v>1</v>
      </c>
      <c r="D44" s="3">
        <f>LGE!D44+KU!D44</f>
        <v>24850835.486797802</v>
      </c>
      <c r="E44" s="6">
        <f>LGE!E44+KU!E44</f>
        <v>24850835.486797802</v>
      </c>
      <c r="F44" s="36">
        <f>IFERROR((E44-D44)/D44,"N/A")</f>
        <v>0</v>
      </c>
      <c r="G44" s="3">
        <f>LGE!G44+KU!G44</f>
        <v>0</v>
      </c>
      <c r="H44" s="6">
        <f>LGE!H44+KU!H44</f>
        <v>0</v>
      </c>
      <c r="I44" s="36" t="str">
        <f>IFERROR((H44-G44)/G44,"N/A")</f>
        <v>N/A</v>
      </c>
      <c r="J44" s="9" t="str">
        <f>IFERROR(D44/G44,"N/A")</f>
        <v>N/A</v>
      </c>
      <c r="K44" s="16" t="str">
        <f>IFERROR(E44/H44,"N/A")</f>
        <v>N/A</v>
      </c>
      <c r="L44" s="43" t="str">
        <f>IFERROR((K44-J44)/J44,"N/A")</f>
        <v>N/A</v>
      </c>
    </row>
    <row r="45" spans="3:23" x14ac:dyDescent="0.35">
      <c r="C45" s="22" t="s">
        <v>2</v>
      </c>
      <c r="D45" s="4">
        <f>LGE!D45+KU!D45</f>
        <v>526849450.35982794</v>
      </c>
      <c r="E45" s="7">
        <f>LGE!E45+KU!E45</f>
        <v>526849450.35982794</v>
      </c>
      <c r="F45" s="37">
        <f t="shared" ref="F45:F57" si="14">IFERROR((E45-D45)/D45,"N/A")</f>
        <v>0</v>
      </c>
      <c r="G45" s="4">
        <f>LGE!G45+KU!G45</f>
        <v>77170545.815472409</v>
      </c>
      <c r="H45" s="7">
        <f>LGE!H45+KU!H45</f>
        <v>77170545.815472409</v>
      </c>
      <c r="I45" s="37">
        <f t="shared" ref="I45:I57" si="15">IFERROR((H45-G45)/G45,"N/A")</f>
        <v>0</v>
      </c>
      <c r="J45" s="10">
        <f t="shared" ref="J45:K57" si="16">IFERROR(D45/G45,"N/A")</f>
        <v>6.8270794872905585</v>
      </c>
      <c r="K45" s="17">
        <f t="shared" si="16"/>
        <v>6.8270794872905585</v>
      </c>
      <c r="L45" s="44">
        <f t="shared" ref="L45:L57" si="17">IFERROR((K45-J45)/J45,"N/A")</f>
        <v>0</v>
      </c>
    </row>
    <row r="46" spans="3:23" x14ac:dyDescent="0.35">
      <c r="C46" s="22" t="s">
        <v>3</v>
      </c>
      <c r="D46" s="4">
        <f>LGE!D46+KU!D46</f>
        <v>23619413.80880269</v>
      </c>
      <c r="E46" s="7">
        <f>LGE!E46+KU!E46</f>
        <v>23619413.80880269</v>
      </c>
      <c r="F46" s="37">
        <f t="shared" si="14"/>
        <v>0</v>
      </c>
      <c r="G46" s="4">
        <f>LGE!G46+KU!G46</f>
        <v>0</v>
      </c>
      <c r="H46" s="7">
        <f>LGE!H46+KU!H46</f>
        <v>0</v>
      </c>
      <c r="I46" s="37" t="str">
        <f t="shared" si="15"/>
        <v>N/A</v>
      </c>
      <c r="J46" s="10" t="str">
        <f t="shared" si="16"/>
        <v>N/A</v>
      </c>
      <c r="K46" s="17" t="str">
        <f t="shared" si="16"/>
        <v>N/A</v>
      </c>
      <c r="L46" s="44" t="str">
        <f t="shared" si="17"/>
        <v>N/A</v>
      </c>
    </row>
    <row r="47" spans="3:23" x14ac:dyDescent="0.35">
      <c r="C47" s="22" t="s">
        <v>4</v>
      </c>
      <c r="D47" s="4">
        <f>LGE!D47+KU!D47</f>
        <v>24480977.524987608</v>
      </c>
      <c r="E47" s="7">
        <f>LGE!E47+KU!E47</f>
        <v>24480977.524987608</v>
      </c>
      <c r="F47" s="37">
        <f t="shared" si="14"/>
        <v>0</v>
      </c>
      <c r="G47" s="4">
        <f>LGE!G47+KU!G47</f>
        <v>17611486.735470019</v>
      </c>
      <c r="H47" s="7">
        <f>LGE!H47+KU!H47</f>
        <v>17611486.735470019</v>
      </c>
      <c r="I47" s="37">
        <f t="shared" si="15"/>
        <v>0</v>
      </c>
      <c r="J47" s="10">
        <f t="shared" si="16"/>
        <v>1.390057403596838</v>
      </c>
      <c r="K47" s="17">
        <f t="shared" si="16"/>
        <v>1.390057403596838</v>
      </c>
      <c r="L47" s="44">
        <f t="shared" si="17"/>
        <v>0</v>
      </c>
    </row>
    <row r="48" spans="3:23" x14ac:dyDescent="0.35">
      <c r="C48" s="22" t="s">
        <v>5</v>
      </c>
      <c r="D48" s="4">
        <f>LGE!D48+KU!D48</f>
        <v>8347074.9865341075</v>
      </c>
      <c r="E48" s="7">
        <f>LGE!E48+KU!E48</f>
        <v>8347074.9865341075</v>
      </c>
      <c r="F48" s="37">
        <f t="shared" si="14"/>
        <v>0</v>
      </c>
      <c r="G48" s="4">
        <f>LGE!G48+KU!G48</f>
        <v>0</v>
      </c>
      <c r="H48" s="7">
        <f>LGE!H48+KU!H48</f>
        <v>0</v>
      </c>
      <c r="I48" s="37" t="str">
        <f t="shared" si="15"/>
        <v>N/A</v>
      </c>
      <c r="J48" s="10" t="str">
        <f t="shared" si="16"/>
        <v>N/A</v>
      </c>
      <c r="K48" s="17" t="str">
        <f t="shared" si="16"/>
        <v>N/A</v>
      </c>
      <c r="L48" s="44" t="str">
        <f t="shared" si="17"/>
        <v>N/A</v>
      </c>
    </row>
    <row r="49" spans="3:12" x14ac:dyDescent="0.35">
      <c r="C49" s="22" t="s">
        <v>6</v>
      </c>
      <c r="D49" s="4">
        <f>LGE!D49+KU!D49</f>
        <v>695726835.75001633</v>
      </c>
      <c r="E49" s="7">
        <f>LGE!E49+KU!E49</f>
        <v>695726835.75001633</v>
      </c>
      <c r="F49" s="37">
        <f t="shared" si="14"/>
        <v>0</v>
      </c>
      <c r="G49" s="4">
        <f>LGE!G49+KU!G49</f>
        <v>85086968.727502048</v>
      </c>
      <c r="H49" s="7">
        <f>LGE!H49+KU!H49</f>
        <v>85086968.727502048</v>
      </c>
      <c r="I49" s="37">
        <f t="shared" si="15"/>
        <v>0</v>
      </c>
      <c r="J49" s="10">
        <f t="shared" si="16"/>
        <v>8.1766555578932216</v>
      </c>
      <c r="K49" s="17">
        <f t="shared" si="16"/>
        <v>8.1766555578932216</v>
      </c>
      <c r="L49" s="44">
        <f t="shared" si="17"/>
        <v>0</v>
      </c>
    </row>
    <row r="50" spans="3:12" x14ac:dyDescent="0.35">
      <c r="C50" s="22" t="s">
        <v>7</v>
      </c>
      <c r="D50" s="4">
        <f>LGE!D50+KU!D50</f>
        <v>21610377.552896403</v>
      </c>
      <c r="E50" s="7">
        <f>LGE!E50+KU!E50</f>
        <v>21610377.552896403</v>
      </c>
      <c r="F50" s="37">
        <f t="shared" si="14"/>
        <v>0</v>
      </c>
      <c r="G50" s="4">
        <f>LGE!G50+KU!G50</f>
        <v>6177275.7310183346</v>
      </c>
      <c r="H50" s="7">
        <f>LGE!H50+KU!H50</f>
        <v>6177275.7310183346</v>
      </c>
      <c r="I50" s="37">
        <f t="shared" si="15"/>
        <v>0</v>
      </c>
      <c r="J50" s="10">
        <f t="shared" si="16"/>
        <v>3.4983669976690348</v>
      </c>
      <c r="K50" s="17">
        <f t="shared" si="16"/>
        <v>3.4983669976690348</v>
      </c>
      <c r="L50" s="44">
        <f t="shared" si="17"/>
        <v>0</v>
      </c>
    </row>
    <row r="51" spans="3:12" x14ac:dyDescent="0.35">
      <c r="C51" s="22" t="s">
        <v>8</v>
      </c>
      <c r="D51" s="4">
        <f>LGE!D51+KU!D51</f>
        <v>0</v>
      </c>
      <c r="E51" s="7">
        <f>LGE!E51+KU!E51</f>
        <v>0</v>
      </c>
      <c r="F51" s="37" t="str">
        <f t="shared" si="14"/>
        <v>N/A</v>
      </c>
      <c r="G51" s="4">
        <f>LGE!G51+KU!G51</f>
        <v>0</v>
      </c>
      <c r="H51" s="7">
        <f>LGE!H51+KU!H51</f>
        <v>0</v>
      </c>
      <c r="I51" s="37" t="str">
        <f t="shared" si="15"/>
        <v>N/A</v>
      </c>
      <c r="J51" s="10" t="str">
        <f t="shared" si="16"/>
        <v>N/A</v>
      </c>
      <c r="K51" s="17" t="str">
        <f t="shared" si="16"/>
        <v>N/A</v>
      </c>
      <c r="L51" s="44" t="str">
        <f t="shared" si="17"/>
        <v>N/A</v>
      </c>
    </row>
    <row r="52" spans="3:12" x14ac:dyDescent="0.35">
      <c r="C52" s="22" t="s">
        <v>9</v>
      </c>
      <c r="D52" s="4">
        <f>LGE!D52+KU!D52</f>
        <v>27240186.254333392</v>
      </c>
      <c r="E52" s="7">
        <f>LGE!E52+KU!E52</f>
        <v>27240186.254333392</v>
      </c>
      <c r="F52" s="37">
        <f t="shared" si="14"/>
        <v>0</v>
      </c>
      <c r="G52" s="4">
        <f>LGE!G52+KU!G52</f>
        <v>0</v>
      </c>
      <c r="H52" s="7">
        <f>LGE!H52+KU!H52</f>
        <v>0</v>
      </c>
      <c r="I52" s="37" t="str">
        <f t="shared" si="15"/>
        <v>N/A</v>
      </c>
      <c r="J52" s="10" t="str">
        <f t="shared" si="16"/>
        <v>N/A</v>
      </c>
      <c r="K52" s="17" t="str">
        <f t="shared" si="16"/>
        <v>N/A</v>
      </c>
      <c r="L52" s="44" t="str">
        <f t="shared" si="17"/>
        <v>N/A</v>
      </c>
    </row>
    <row r="53" spans="3:12" x14ac:dyDescent="0.35">
      <c r="C53" s="22" t="s">
        <v>10</v>
      </c>
      <c r="D53" s="4">
        <f>LGE!D53+KU!D53</f>
        <v>38139733.869691446</v>
      </c>
      <c r="E53" s="7">
        <f>LGE!E53+KU!E53</f>
        <v>38139733.869691446</v>
      </c>
      <c r="F53" s="37">
        <f t="shared" si="14"/>
        <v>0</v>
      </c>
      <c r="G53" s="4">
        <f>LGE!G53+KU!G53</f>
        <v>7419392.6653582184</v>
      </c>
      <c r="H53" s="7">
        <f>LGE!H53+KU!H53</f>
        <v>7419392.6653582184</v>
      </c>
      <c r="I53" s="37">
        <f t="shared" si="15"/>
        <v>0</v>
      </c>
      <c r="J53" s="10">
        <f t="shared" si="16"/>
        <v>5.1405466174838192</v>
      </c>
      <c r="K53" s="17">
        <f t="shared" si="16"/>
        <v>5.1405466174838192</v>
      </c>
      <c r="L53" s="44">
        <f t="shared" si="17"/>
        <v>0</v>
      </c>
    </row>
    <row r="54" spans="3:12" x14ac:dyDescent="0.35">
      <c r="C54" s="22" t="s">
        <v>11</v>
      </c>
      <c r="D54" s="4">
        <f>LGE!D54+KU!D54</f>
        <v>30695768.289177105</v>
      </c>
      <c r="E54" s="7">
        <f>LGE!E54+KU!E54</f>
        <v>30695768.289177105</v>
      </c>
      <c r="F54" s="37">
        <f t="shared" si="14"/>
        <v>0</v>
      </c>
      <c r="G54" s="4">
        <f>LGE!G54+KU!G54</f>
        <v>0</v>
      </c>
      <c r="H54" s="7">
        <f>LGE!H54+KU!H54</f>
        <v>0</v>
      </c>
      <c r="I54" s="37" t="str">
        <f t="shared" si="15"/>
        <v>N/A</v>
      </c>
      <c r="J54" s="10" t="str">
        <f t="shared" si="16"/>
        <v>N/A</v>
      </c>
      <c r="K54" s="17" t="str">
        <f t="shared" si="16"/>
        <v>N/A</v>
      </c>
      <c r="L54" s="44" t="str">
        <f t="shared" si="17"/>
        <v>N/A</v>
      </c>
    </row>
    <row r="55" spans="3:12" x14ac:dyDescent="0.35">
      <c r="C55" s="22" t="s">
        <v>12</v>
      </c>
      <c r="D55" s="4">
        <f>LGE!D55+KU!D55</f>
        <v>1484735.7691197074</v>
      </c>
      <c r="E55" s="7">
        <f>LGE!E55+KU!E55</f>
        <v>1484735.7691197074</v>
      </c>
      <c r="F55" s="37">
        <f t="shared" si="14"/>
        <v>0</v>
      </c>
      <c r="G55" s="4">
        <f>LGE!G55+KU!G55</f>
        <v>0</v>
      </c>
      <c r="H55" s="7">
        <f>LGE!H55+KU!H55</f>
        <v>0</v>
      </c>
      <c r="I55" s="37" t="str">
        <f t="shared" si="15"/>
        <v>N/A</v>
      </c>
      <c r="J55" s="10" t="str">
        <f t="shared" si="16"/>
        <v>N/A</v>
      </c>
      <c r="K55" s="17" t="str">
        <f t="shared" si="16"/>
        <v>N/A</v>
      </c>
      <c r="L55" s="44" t="str">
        <f t="shared" si="17"/>
        <v>N/A</v>
      </c>
    </row>
    <row r="56" spans="3:12" x14ac:dyDescent="0.35">
      <c r="C56" s="22" t="s">
        <v>13</v>
      </c>
      <c r="D56" s="4">
        <f>LGE!D56+KU!D56</f>
        <v>4324534.9788385779</v>
      </c>
      <c r="E56" s="7">
        <f>LGE!E56+KU!E56</f>
        <v>4324534.9788385779</v>
      </c>
      <c r="F56" s="37">
        <f t="shared" si="14"/>
        <v>0</v>
      </c>
      <c r="G56" s="4">
        <f>LGE!G56+KU!G56</f>
        <v>0</v>
      </c>
      <c r="H56" s="7">
        <f>LGE!H56+KU!H56</f>
        <v>0</v>
      </c>
      <c r="I56" s="37" t="str">
        <f t="shared" si="15"/>
        <v>N/A</v>
      </c>
      <c r="J56" s="10" t="str">
        <f t="shared" si="16"/>
        <v>N/A</v>
      </c>
      <c r="K56" s="17" t="str">
        <f t="shared" si="16"/>
        <v>N/A</v>
      </c>
      <c r="L56" s="44" t="str">
        <f t="shared" si="17"/>
        <v>N/A</v>
      </c>
    </row>
    <row r="57" spans="3:12" ht="15" thickBot="1" x14ac:dyDescent="0.4">
      <c r="C57" s="23" t="s">
        <v>14</v>
      </c>
      <c r="D57" s="5">
        <f>LGE!D57+KU!D57</f>
        <v>55561861.198673218</v>
      </c>
      <c r="E57" s="8">
        <f>LGE!E57+KU!E57</f>
        <v>55561861.198673218</v>
      </c>
      <c r="F57" s="38">
        <f t="shared" si="14"/>
        <v>0</v>
      </c>
      <c r="G57" s="5">
        <f>LGE!G57+KU!G57</f>
        <v>0</v>
      </c>
      <c r="H57" s="8">
        <f>LGE!H57+KU!H57</f>
        <v>0</v>
      </c>
      <c r="I57" s="38" t="str">
        <f t="shared" si="15"/>
        <v>N/A</v>
      </c>
      <c r="J57" s="11" t="str">
        <f t="shared" si="16"/>
        <v>N/A</v>
      </c>
      <c r="K57" s="19" t="str">
        <f t="shared" si="16"/>
        <v>N/A</v>
      </c>
      <c r="L57" s="45" t="str">
        <f t="shared" si="17"/>
        <v>N/A</v>
      </c>
    </row>
    <row r="58" spans="3:12" ht="15" thickBot="1" x14ac:dyDescent="0.4">
      <c r="C58" s="27" t="s">
        <v>28</v>
      </c>
      <c r="D58" s="32">
        <f>SUM(D44:D57)</f>
        <v>1482931785.8296967</v>
      </c>
      <c r="E58" s="28">
        <f>SUM(E44:E57)</f>
        <v>1482931785.8296967</v>
      </c>
      <c r="F58" s="39">
        <f>(E58-D58)/D58</f>
        <v>0</v>
      </c>
      <c r="G58" s="28">
        <f>SUM(G44:G57)</f>
        <v>193465669.67482102</v>
      </c>
      <c r="H58" s="28">
        <f>SUM(H44:H57)</f>
        <v>193465669.67482102</v>
      </c>
      <c r="I58" s="40">
        <f>(H58-G58)/G58</f>
        <v>0</v>
      </c>
      <c r="J58" s="41">
        <f>D58/G58</f>
        <v>7.6650900819883079</v>
      </c>
      <c r="K58" s="42">
        <f>E58/H58</f>
        <v>7.6650900819883079</v>
      </c>
      <c r="L58" s="46">
        <f>(K58-J58)/J58</f>
        <v>0</v>
      </c>
    </row>
    <row r="60" spans="3:12" ht="15" thickBot="1" x14ac:dyDescent="0.4"/>
    <row r="61" spans="3:12" ht="15" thickBot="1" x14ac:dyDescent="0.4">
      <c r="D61" s="75" t="s">
        <v>18</v>
      </c>
      <c r="E61" s="76"/>
      <c r="F61" s="76"/>
      <c r="G61" s="76"/>
      <c r="H61" s="76"/>
      <c r="I61" s="76"/>
      <c r="J61" s="76"/>
      <c r="K61" s="76"/>
      <c r="L61" s="77"/>
    </row>
    <row r="62" spans="3:12" ht="15" thickBot="1" x14ac:dyDescent="0.4">
      <c r="C62" s="24" t="s">
        <v>26</v>
      </c>
      <c r="D62" s="66" t="s">
        <v>20</v>
      </c>
      <c r="E62" s="67" t="s">
        <v>25</v>
      </c>
      <c r="F62" s="68" t="s">
        <v>0</v>
      </c>
      <c r="G62" s="69" t="s">
        <v>21</v>
      </c>
      <c r="H62" s="70" t="s">
        <v>24</v>
      </c>
      <c r="I62" s="68" t="s">
        <v>0</v>
      </c>
      <c r="J62" s="70" t="s">
        <v>22</v>
      </c>
      <c r="K62" s="70" t="s">
        <v>23</v>
      </c>
      <c r="L62" s="68" t="s">
        <v>0</v>
      </c>
    </row>
    <row r="63" spans="3:12" x14ac:dyDescent="0.35">
      <c r="C63" s="22" t="s">
        <v>1</v>
      </c>
      <c r="D63" s="3">
        <f>LGE!D63+KU!D63</f>
        <v>5604307.7840472292</v>
      </c>
      <c r="E63" s="6">
        <f>LGE!E63+KU!E63</f>
        <v>4720139.8909117952</v>
      </c>
      <c r="F63" s="36">
        <f>IFERROR((E63-D63)/D63,"N/A")</f>
        <v>-0.15776576291049452</v>
      </c>
      <c r="G63" s="3">
        <f>LGE!G63+KU!G63</f>
        <v>30353299.630225979</v>
      </c>
      <c r="H63" s="6">
        <f>LGE!H63+KU!H63</f>
        <v>30353299.630225979</v>
      </c>
      <c r="I63" s="36">
        <f t="shared" ref="I63:I76" si="18">(H63-G63)/G63</f>
        <v>0</v>
      </c>
      <c r="J63" s="9">
        <f t="shared" ref="J63:J76" si="19">D63/G63</f>
        <v>0.18463586668733797</v>
      </c>
      <c r="K63" s="16">
        <f t="shared" ref="K63:K76" si="20">E63/H63</f>
        <v>0.15550664831876976</v>
      </c>
      <c r="L63" s="43">
        <f>IFERROR((K63-J63)/J63,"N/A")</f>
        <v>-0.15776576291049441</v>
      </c>
    </row>
    <row r="64" spans="3:12" x14ac:dyDescent="0.35">
      <c r="C64" s="22" t="s">
        <v>2</v>
      </c>
      <c r="D64" s="4">
        <f>LGE!D64+KU!D64</f>
        <v>160110079.85321078</v>
      </c>
      <c r="E64" s="7">
        <f>LGE!E64+KU!E64</f>
        <v>144646029.22212848</v>
      </c>
      <c r="F64" s="37">
        <f t="shared" ref="F64:F76" si="21">IFERROR((E64-D64)/D64,"N/A")</f>
        <v>-9.6583866832492787E-2</v>
      </c>
      <c r="G64" s="4">
        <f>LGE!G64+KU!G64</f>
        <v>535928496.93611801</v>
      </c>
      <c r="H64" s="7">
        <f>LGE!H64+KU!H64</f>
        <v>535928496.93611801</v>
      </c>
      <c r="I64" s="37">
        <f t="shared" si="18"/>
        <v>0</v>
      </c>
      <c r="J64" s="10">
        <f t="shared" si="19"/>
        <v>0.2987526895258486</v>
      </c>
      <c r="K64" s="17">
        <f t="shared" si="20"/>
        <v>0.26989799954483501</v>
      </c>
      <c r="L64" s="44">
        <f t="shared" ref="L64:L76" si="22">IFERROR((K64-J64)/J64,"N/A")</f>
        <v>-9.6583866832492676E-2</v>
      </c>
    </row>
    <row r="65" spans="3:12" x14ac:dyDescent="0.35">
      <c r="C65" s="22" t="s">
        <v>3</v>
      </c>
      <c r="D65" s="4">
        <f>LGE!D65+KU!D65</f>
        <v>11609180.66664484</v>
      </c>
      <c r="E65" s="7">
        <f>LGE!E65+KU!E65</f>
        <v>13998992.766467964</v>
      </c>
      <c r="F65" s="37">
        <f t="shared" si="21"/>
        <v>0.2058553629619585</v>
      </c>
      <c r="G65" s="4">
        <f>LGE!G65+KU!G65</f>
        <v>31468992.039813586</v>
      </c>
      <c r="H65" s="7">
        <f>LGE!H65+KU!H65</f>
        <v>31468992.039813586</v>
      </c>
      <c r="I65" s="37">
        <f t="shared" si="18"/>
        <v>0</v>
      </c>
      <c r="J65" s="10">
        <f t="shared" si="19"/>
        <v>0.3689085640861095</v>
      </c>
      <c r="K65" s="17">
        <f t="shared" si="20"/>
        <v>0.44485037044583048</v>
      </c>
      <c r="L65" s="44">
        <f t="shared" si="22"/>
        <v>0.20585536296195844</v>
      </c>
    </row>
    <row r="66" spans="3:12" x14ac:dyDescent="0.35">
      <c r="C66" s="22" t="s">
        <v>4</v>
      </c>
      <c r="D66" s="4">
        <f>LGE!D66+KU!D66</f>
        <v>42714944.278307572</v>
      </c>
      <c r="E66" s="7">
        <f>LGE!E66+KU!E66</f>
        <v>50151828.601218112</v>
      </c>
      <c r="F66" s="37">
        <f t="shared" si="21"/>
        <v>0.17410497540288961</v>
      </c>
      <c r="G66" s="4">
        <f>LGE!G66+KU!G66</f>
        <v>32252000.022856589</v>
      </c>
      <c r="H66" s="7">
        <f>LGE!H66+KU!H66</f>
        <v>32252000.022856589</v>
      </c>
      <c r="I66" s="37">
        <f t="shared" si="18"/>
        <v>0</v>
      </c>
      <c r="J66" s="10">
        <f t="shared" si="19"/>
        <v>1.3244122611942213</v>
      </c>
      <c r="K66" s="17">
        <f t="shared" si="20"/>
        <v>1.5549990253527266</v>
      </c>
      <c r="L66" s="44">
        <f t="shared" si="22"/>
        <v>0.17410497540288963</v>
      </c>
    </row>
    <row r="67" spans="3:12" x14ac:dyDescent="0.35">
      <c r="C67" s="22" t="s">
        <v>5</v>
      </c>
      <c r="D67" s="4">
        <f>LGE!D67+KU!D67</f>
        <v>1821150.1912640911</v>
      </c>
      <c r="E67" s="7">
        <f>LGE!E67+KU!E67</f>
        <v>1766143.8616046228</v>
      </c>
      <c r="F67" s="37">
        <f t="shared" si="21"/>
        <v>-3.0204169828127927E-2</v>
      </c>
      <c r="G67" s="4">
        <f>LGE!G67+KU!G67</f>
        <v>15035014.516547514</v>
      </c>
      <c r="H67" s="7">
        <f>LGE!H67+KU!H67</f>
        <v>15035014.516547514</v>
      </c>
      <c r="I67" s="37">
        <f t="shared" si="18"/>
        <v>0</v>
      </c>
      <c r="J67" s="10">
        <f t="shared" si="19"/>
        <v>0.12112726524206119</v>
      </c>
      <c r="K67" s="17">
        <f t="shared" si="20"/>
        <v>0.11746871675187327</v>
      </c>
      <c r="L67" s="44">
        <f t="shared" si="22"/>
        <v>-3.0204169828127948E-2</v>
      </c>
    </row>
    <row r="68" spans="3:12" x14ac:dyDescent="0.35">
      <c r="C68" s="22" t="s">
        <v>6</v>
      </c>
      <c r="D68" s="4">
        <f>LGE!D68+KU!D68</f>
        <v>164679925.06818312</v>
      </c>
      <c r="E68" s="7">
        <f>LGE!E68+KU!E68</f>
        <v>146641345.83464721</v>
      </c>
      <c r="F68" s="37">
        <f t="shared" si="21"/>
        <v>-0.10953720816952842</v>
      </c>
      <c r="G68" s="4">
        <f>LGE!G68+KU!G68</f>
        <v>698288363.16069329</v>
      </c>
      <c r="H68" s="7">
        <f>LGE!H68+KU!H68</f>
        <v>698288363.16069329</v>
      </c>
      <c r="I68" s="37">
        <f t="shared" si="18"/>
        <v>0</v>
      </c>
      <c r="J68" s="10">
        <f t="shared" si="19"/>
        <v>0.23583369529858</v>
      </c>
      <c r="K68" s="17">
        <f t="shared" si="20"/>
        <v>0.21000113072327031</v>
      </c>
      <c r="L68" s="44">
        <f t="shared" si="22"/>
        <v>-0.1095372081695284</v>
      </c>
    </row>
    <row r="69" spans="3:12" x14ac:dyDescent="0.35">
      <c r="C69" s="22" t="s">
        <v>7</v>
      </c>
      <c r="D69" s="4">
        <f>LGE!D69+KU!D69</f>
        <v>3692578.7463394026</v>
      </c>
      <c r="E69" s="7">
        <f>LGE!E69+KU!E69</f>
        <v>3692578.7463394026</v>
      </c>
      <c r="F69" s="37">
        <f t="shared" si="21"/>
        <v>0</v>
      </c>
      <c r="G69" s="4">
        <f>LGE!G69+KU!G69</f>
        <v>22804783.8181113</v>
      </c>
      <c r="H69" s="7">
        <f>LGE!H69+KU!H69</f>
        <v>22804783.8181113</v>
      </c>
      <c r="I69" s="37">
        <f t="shared" si="18"/>
        <v>0</v>
      </c>
      <c r="J69" s="10">
        <f t="shared" si="19"/>
        <v>0.16192123441252701</v>
      </c>
      <c r="K69" s="17">
        <f t="shared" si="20"/>
        <v>0.16192123441252701</v>
      </c>
      <c r="L69" s="44">
        <f t="shared" si="22"/>
        <v>0</v>
      </c>
    </row>
    <row r="70" spans="3:12" x14ac:dyDescent="0.35">
      <c r="C70" s="22" t="s">
        <v>8</v>
      </c>
      <c r="D70" s="4">
        <f>LGE!D70+KU!D70</f>
        <v>0</v>
      </c>
      <c r="E70" s="7">
        <f>LGE!E70+KU!E70</f>
        <v>0</v>
      </c>
      <c r="F70" s="37" t="str">
        <f t="shared" si="21"/>
        <v>N/A</v>
      </c>
      <c r="G70" s="4">
        <f>LGE!G70+KU!G70</f>
        <v>18028252.376986597</v>
      </c>
      <c r="H70" s="7">
        <f>LGE!H70+KU!H70</f>
        <v>18028252.376986597</v>
      </c>
      <c r="I70" s="37">
        <f t="shared" si="18"/>
        <v>0</v>
      </c>
      <c r="J70" s="10">
        <f t="shared" si="19"/>
        <v>0</v>
      </c>
      <c r="K70" s="17">
        <f t="shared" si="20"/>
        <v>0</v>
      </c>
      <c r="L70" s="44" t="str">
        <f t="shared" si="22"/>
        <v>N/A</v>
      </c>
    </row>
    <row r="71" spans="3:12" x14ac:dyDescent="0.35">
      <c r="C71" s="22" t="s">
        <v>9</v>
      </c>
      <c r="D71" s="4">
        <f>LGE!D71+KU!D71</f>
        <v>12788960.871283105</v>
      </c>
      <c r="E71" s="7">
        <f>LGE!E71+KU!E71</f>
        <v>15464627.859322853</v>
      </c>
      <c r="F71" s="37">
        <f t="shared" si="21"/>
        <v>0.20921691879187848</v>
      </c>
      <c r="G71" s="4">
        <f>LGE!G71+KU!G71</f>
        <v>32121135.227874525</v>
      </c>
      <c r="H71" s="7">
        <f>LGE!H71+KU!H71</f>
        <v>32121135.227874525</v>
      </c>
      <c r="I71" s="37">
        <f t="shared" si="18"/>
        <v>0</v>
      </c>
      <c r="J71" s="10">
        <f t="shared" si="19"/>
        <v>0.3981478481552832</v>
      </c>
      <c r="K71" s="17">
        <f t="shared" si="20"/>
        <v>0.48144711416994829</v>
      </c>
      <c r="L71" s="44">
        <f t="shared" si="22"/>
        <v>0.20921691879187856</v>
      </c>
    </row>
    <row r="72" spans="3:12" x14ac:dyDescent="0.35">
      <c r="C72" s="22" t="s">
        <v>10</v>
      </c>
      <c r="D72" s="4">
        <f>LGE!D72+KU!D72</f>
        <v>7536031.8772080075</v>
      </c>
      <c r="E72" s="7">
        <f>LGE!E72+KU!E72</f>
        <v>7225758.6707087606</v>
      </c>
      <c r="F72" s="37">
        <f t="shared" si="21"/>
        <v>-4.1171960463388946E-2</v>
      </c>
      <c r="G72" s="4">
        <f>LGE!G72+KU!G72</f>
        <v>40929122.923654661</v>
      </c>
      <c r="H72" s="7">
        <f>LGE!H72+KU!H72</f>
        <v>40929122.923654661</v>
      </c>
      <c r="I72" s="37">
        <f t="shared" si="18"/>
        <v>0</v>
      </c>
      <c r="J72" s="10">
        <f t="shared" si="19"/>
        <v>0.18412395230811598</v>
      </c>
      <c r="K72" s="17">
        <f t="shared" si="20"/>
        <v>0.17654320822332331</v>
      </c>
      <c r="L72" s="44">
        <f t="shared" si="22"/>
        <v>-4.1171960463389001E-2</v>
      </c>
    </row>
    <row r="73" spans="3:12" x14ac:dyDescent="0.35">
      <c r="C73" s="22" t="s">
        <v>11</v>
      </c>
      <c r="D73" s="4">
        <f>LGE!D73+KU!D73</f>
        <v>75395979.031876281</v>
      </c>
      <c r="E73" s="7">
        <f>LGE!E73+KU!E73</f>
        <v>85171794.97530064</v>
      </c>
      <c r="F73" s="37">
        <f t="shared" si="21"/>
        <v>0.12965964589824203</v>
      </c>
      <c r="G73" s="4">
        <f>LGE!G73+KU!G73</f>
        <v>37574058.108952582</v>
      </c>
      <c r="H73" s="7">
        <f>LGE!H73+KU!H73</f>
        <v>37574058.108952582</v>
      </c>
      <c r="I73" s="37">
        <f t="shared" si="18"/>
        <v>0</v>
      </c>
      <c r="J73" s="10">
        <f t="shared" si="19"/>
        <v>2.0065966474329815</v>
      </c>
      <c r="K73" s="17">
        <f t="shared" si="20"/>
        <v>2.2667712581997415</v>
      </c>
      <c r="L73" s="44">
        <f t="shared" si="22"/>
        <v>0.12965964589824203</v>
      </c>
    </row>
    <row r="74" spans="3:12" x14ac:dyDescent="0.35">
      <c r="C74" s="22" t="s">
        <v>12</v>
      </c>
      <c r="D74" s="4">
        <f>LGE!D74+KU!D74</f>
        <v>1073788.5538840289</v>
      </c>
      <c r="E74" s="7">
        <f>LGE!E74+KU!E74</f>
        <v>1283208.1666660709</v>
      </c>
      <c r="F74" s="37">
        <f t="shared" si="21"/>
        <v>0.19502872518480924</v>
      </c>
      <c r="G74" s="4">
        <f>LGE!G74+KU!G74</f>
        <v>5454443.851079626</v>
      </c>
      <c r="H74" s="7">
        <f>LGE!H74+KU!H74</f>
        <v>5454443.851079626</v>
      </c>
      <c r="I74" s="37">
        <f t="shared" si="18"/>
        <v>0</v>
      </c>
      <c r="J74" s="10">
        <f t="shared" si="19"/>
        <v>0.19686490194073378</v>
      </c>
      <c r="K74" s="17">
        <f t="shared" si="20"/>
        <v>0.23525921279986758</v>
      </c>
      <c r="L74" s="44">
        <f t="shared" si="22"/>
        <v>0.19502872518480935</v>
      </c>
    </row>
    <row r="75" spans="3:12" x14ac:dyDescent="0.35">
      <c r="C75" s="22" t="s">
        <v>13</v>
      </c>
      <c r="D75" s="4">
        <f>LGE!D75+KU!D75</f>
        <v>1430338.2058710456</v>
      </c>
      <c r="E75" s="7">
        <f>LGE!E75+KU!E75</f>
        <v>1295447.6891942979</v>
      </c>
      <c r="F75" s="37">
        <f t="shared" si="21"/>
        <v>-9.4306728382887769E-2</v>
      </c>
      <c r="G75" s="4">
        <f>LGE!G75+KU!G75</f>
        <v>8049285.4949187916</v>
      </c>
      <c r="H75" s="7">
        <f>LGE!H75+KU!H75</f>
        <v>8049285.4949187916</v>
      </c>
      <c r="I75" s="37">
        <f t="shared" si="18"/>
        <v>0</v>
      </c>
      <c r="J75" s="10">
        <f t="shared" si="19"/>
        <v>0.17769753685267639</v>
      </c>
      <c r="K75" s="17">
        <f t="shared" si="20"/>
        <v>0.16093946351040286</v>
      </c>
      <c r="L75" s="44">
        <f t="shared" si="22"/>
        <v>-9.4306728382887686E-2</v>
      </c>
    </row>
    <row r="76" spans="3:12" ht="15" thickBot="1" x14ac:dyDescent="0.4">
      <c r="C76" s="23" t="s">
        <v>14</v>
      </c>
      <c r="D76" s="5">
        <f>LGE!D76+KU!D76</f>
        <v>14380455.400231045</v>
      </c>
      <c r="E76" s="8">
        <f>LGE!E76+KU!E76</f>
        <v>14111634.118315831</v>
      </c>
      <c r="F76" s="38">
        <f t="shared" si="21"/>
        <v>-1.8693516612199559E-2</v>
      </c>
      <c r="G76" s="5">
        <f>LGE!G76+KU!G76</f>
        <v>108156751.83287233</v>
      </c>
      <c r="H76" s="8">
        <f>LGE!H76+KU!H76</f>
        <v>108156751.83287233</v>
      </c>
      <c r="I76" s="38">
        <f t="shared" si="18"/>
        <v>0</v>
      </c>
      <c r="J76" s="11">
        <f t="shared" si="19"/>
        <v>0.13295938678384348</v>
      </c>
      <c r="K76" s="19">
        <f t="shared" si="20"/>
        <v>0.13047390827825184</v>
      </c>
      <c r="L76" s="45">
        <f t="shared" si="22"/>
        <v>-1.8693516612199503E-2</v>
      </c>
    </row>
    <row r="77" spans="3:12" ht="15" thickBot="1" x14ac:dyDescent="0.4">
      <c r="C77" s="27" t="s">
        <v>28</v>
      </c>
      <c r="D77" s="32">
        <f>SUM(D63:D76)</f>
        <v>502837720.52835053</v>
      </c>
      <c r="E77" s="28">
        <f>SUM(E63:E76)</f>
        <v>490169530.40282601</v>
      </c>
      <c r="F77" s="39">
        <f>(E77-D77)/D77</f>
        <v>-2.5193396613550741E-2</v>
      </c>
      <c r="G77" s="28">
        <f>SUM(G63:G76)</f>
        <v>1616443999.9407053</v>
      </c>
      <c r="H77" s="28">
        <f>SUM(H63:H76)</f>
        <v>1616443999.9407053</v>
      </c>
      <c r="I77" s="40">
        <f>(H77-G77)/G77</f>
        <v>0</v>
      </c>
      <c r="J77" s="41">
        <f>D77/G77</f>
        <v>0.31107648674918259</v>
      </c>
      <c r="K77" s="42">
        <f>E77/H77</f>
        <v>0.30323941344136046</v>
      </c>
      <c r="L77" s="46">
        <f>(K77-J77)/J77</f>
        <v>-2.5193396613550773E-2</v>
      </c>
    </row>
  </sheetData>
  <mergeCells count="9">
    <mergeCell ref="D4:L4"/>
    <mergeCell ref="D23:L23"/>
    <mergeCell ref="D42:L42"/>
    <mergeCell ref="D61:L61"/>
    <mergeCell ref="O4:W4"/>
    <mergeCell ref="O13:W13"/>
    <mergeCell ref="O21:W21"/>
    <mergeCell ref="N31:W33"/>
    <mergeCell ref="N28:W30"/>
  </mergeCells>
  <pageMargins left="0.7" right="0.7" top="0.75" bottom="0.75" header="0.3" footer="0.3"/>
  <pageSetup orientation="portrait" r:id="rId1"/>
  <headerFooter>
    <oddFooter>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55DF-179A-4C18-AD76-50CF8694A12F}">
  <dimension ref="C2:L77"/>
  <sheetViews>
    <sheetView topLeftCell="A52" workbookViewId="0">
      <selection activeCell="D61" sqref="D61:L61"/>
    </sheetView>
  </sheetViews>
  <sheetFormatPr defaultRowHeight="14.5" x14ac:dyDescent="0.35"/>
  <cols>
    <col min="1" max="1" width="3.1796875" customWidth="1"/>
    <col min="2" max="2" width="4.26953125" customWidth="1"/>
    <col min="3" max="3" width="35.81640625" bestFit="1" customWidth="1"/>
    <col min="4" max="4" width="11.1796875" bestFit="1" customWidth="1"/>
    <col min="5" max="5" width="12.1796875" bestFit="1" customWidth="1"/>
    <col min="6" max="6" width="9.81640625" bestFit="1" customWidth="1"/>
    <col min="7" max="7" width="11.1796875" bestFit="1" customWidth="1"/>
    <col min="8" max="8" width="12.54296875" bestFit="1" customWidth="1"/>
    <col min="9" max="9" width="8.1796875" bestFit="1" customWidth="1"/>
    <col min="10" max="11" width="7.7265625" bestFit="1" customWidth="1"/>
    <col min="12" max="12" width="9.81640625" bestFit="1" customWidth="1"/>
  </cols>
  <sheetData>
    <row r="2" spans="3:12" x14ac:dyDescent="0.35">
      <c r="C2" s="35" t="s">
        <v>29</v>
      </c>
    </row>
    <row r="3" spans="3:12" ht="15" thickBot="1" x14ac:dyDescent="0.4"/>
    <row r="4" spans="3:12" ht="15" thickBot="1" x14ac:dyDescent="0.4">
      <c r="D4" s="72" t="s">
        <v>15</v>
      </c>
      <c r="E4" s="73"/>
      <c r="F4" s="73"/>
      <c r="G4" s="73"/>
      <c r="H4" s="73"/>
      <c r="I4" s="73"/>
      <c r="J4" s="73"/>
      <c r="K4" s="73"/>
      <c r="L4" s="74"/>
    </row>
    <row r="5" spans="3:12" ht="15" thickBot="1" x14ac:dyDescent="0.4">
      <c r="C5" s="25" t="s">
        <v>26</v>
      </c>
      <c r="D5" s="60" t="s">
        <v>20</v>
      </c>
      <c r="E5" s="61" t="s">
        <v>25</v>
      </c>
      <c r="F5" s="62" t="s">
        <v>0</v>
      </c>
      <c r="G5" s="63" t="s">
        <v>21</v>
      </c>
      <c r="H5" s="64" t="s">
        <v>24</v>
      </c>
      <c r="I5" s="62" t="s">
        <v>0</v>
      </c>
      <c r="J5" s="63" t="s">
        <v>22</v>
      </c>
      <c r="K5" s="64" t="s">
        <v>23</v>
      </c>
      <c r="L5" s="65" t="s">
        <v>0</v>
      </c>
    </row>
    <row r="6" spans="3:12" x14ac:dyDescent="0.35">
      <c r="C6" s="22" t="s">
        <v>1</v>
      </c>
      <c r="D6" s="3">
        <v>2798944.5160498633</v>
      </c>
      <c r="E6" s="6">
        <v>2356860.5694821463</v>
      </c>
      <c r="F6" s="20">
        <v>-0.18757322868058016</v>
      </c>
      <c r="G6" s="3">
        <v>2751232.0717140893</v>
      </c>
      <c r="H6" s="6">
        <v>2751232.0717140893</v>
      </c>
      <c r="I6" s="20">
        <v>0</v>
      </c>
      <c r="J6" s="9">
        <v>1.0173422099961376</v>
      </c>
      <c r="K6" s="16">
        <v>0.8566564026762602</v>
      </c>
      <c r="L6" s="18">
        <v>-0.18757322868058021</v>
      </c>
    </row>
    <row r="7" spans="3:12" x14ac:dyDescent="0.35">
      <c r="C7" s="22" t="s">
        <v>2</v>
      </c>
      <c r="D7" s="4">
        <v>80075452.68428348</v>
      </c>
      <c r="E7" s="7">
        <v>72343427.368742332</v>
      </c>
      <c r="F7" s="14">
        <v>-0.10687944429464438</v>
      </c>
      <c r="G7" s="4">
        <v>43158530.404475413</v>
      </c>
      <c r="H7" s="7">
        <v>43158530.404475413</v>
      </c>
      <c r="I7" s="14">
        <v>0</v>
      </c>
      <c r="J7" s="10">
        <v>1.8553795028196765</v>
      </c>
      <c r="K7" s="17">
        <v>1.6762254574182751</v>
      </c>
      <c r="L7" s="14">
        <v>-0.10687944429464438</v>
      </c>
    </row>
    <row r="8" spans="3:12" x14ac:dyDescent="0.35">
      <c r="C8" s="22" t="s">
        <v>3</v>
      </c>
      <c r="D8" s="4">
        <v>5804590.3333224198</v>
      </c>
      <c r="E8" s="7">
        <v>6999496.3832339821</v>
      </c>
      <c r="F8" s="14">
        <v>0.17071314627345791</v>
      </c>
      <c r="G8" s="4">
        <v>3924789.1155054476</v>
      </c>
      <c r="H8" s="7">
        <v>3924789.1155054476</v>
      </c>
      <c r="I8" s="14">
        <v>0</v>
      </c>
      <c r="J8" s="10">
        <v>1.4789559801800676</v>
      </c>
      <c r="K8" s="17">
        <v>1.7834070002847946</v>
      </c>
      <c r="L8" s="14">
        <v>0.17071314627345796</v>
      </c>
    </row>
    <row r="9" spans="3:12" x14ac:dyDescent="0.35">
      <c r="C9" s="22" t="s">
        <v>4</v>
      </c>
      <c r="D9" s="4">
        <v>21357407.923576731</v>
      </c>
      <c r="E9" s="7">
        <v>25075850.085032001</v>
      </c>
      <c r="F9" s="14">
        <v>0.14828778082681399</v>
      </c>
      <c r="G9" s="4">
        <v>12691254.6166695</v>
      </c>
      <c r="H9" s="7">
        <v>12691254.6166695</v>
      </c>
      <c r="I9" s="14">
        <v>0</v>
      </c>
      <c r="J9" s="10">
        <v>1.6828444916332035</v>
      </c>
      <c r="K9" s="17">
        <v>1.975836971397279</v>
      </c>
      <c r="L9" s="14">
        <v>0.1482877808268139</v>
      </c>
    </row>
    <row r="10" spans="3:12" x14ac:dyDescent="0.35">
      <c r="C10" s="22" t="s">
        <v>5</v>
      </c>
      <c r="D10" s="4">
        <v>1139004.9254230473</v>
      </c>
      <c r="E10" s="7">
        <v>1108467.2994698805</v>
      </c>
      <c r="F10" s="14">
        <v>-2.7549415276184718E-2</v>
      </c>
      <c r="G10" s="4">
        <v>3343969.7650067033</v>
      </c>
      <c r="H10" s="7">
        <v>3343969.7650067033</v>
      </c>
      <c r="I10" s="14">
        <v>0</v>
      </c>
      <c r="J10" s="10">
        <v>0.34061460044952413</v>
      </c>
      <c r="K10" s="17">
        <v>0.33148245270323445</v>
      </c>
      <c r="L10" s="14">
        <v>-2.7549415276184749E-2</v>
      </c>
    </row>
    <row r="11" spans="3:12" x14ac:dyDescent="0.35">
      <c r="C11" s="22" t="s">
        <v>6</v>
      </c>
      <c r="D11" s="4">
        <v>82318980.680655867</v>
      </c>
      <c r="E11" s="7">
        <v>73299691.063887894</v>
      </c>
      <c r="F11" s="14">
        <v>-0.12304676166925144</v>
      </c>
      <c r="G11" s="4">
        <v>43884537.127197072</v>
      </c>
      <c r="H11" s="7">
        <v>43884537.127197072</v>
      </c>
      <c r="I11" s="14">
        <v>0</v>
      </c>
      <c r="J11" s="10">
        <v>1.8758083386423454</v>
      </c>
      <c r="K11" s="17">
        <v>1.6702851587891314</v>
      </c>
      <c r="L11" s="14">
        <v>-0.12304676166925141</v>
      </c>
    </row>
    <row r="12" spans="3:12" x14ac:dyDescent="0.35">
      <c r="C12" s="22" t="s">
        <v>7</v>
      </c>
      <c r="D12" s="4">
        <v>2758191.9062783988</v>
      </c>
      <c r="E12" s="7">
        <v>2758191.9062783988</v>
      </c>
      <c r="F12" s="14">
        <v>0</v>
      </c>
      <c r="G12" s="4">
        <v>3685840.9981166152</v>
      </c>
      <c r="H12" s="7">
        <v>3685840.9981166152</v>
      </c>
      <c r="I12" s="14">
        <v>0</v>
      </c>
      <c r="J12" s="10">
        <v>0.74832091446369364</v>
      </c>
      <c r="K12" s="17">
        <v>0.74832091446369364</v>
      </c>
      <c r="L12" s="14">
        <v>0</v>
      </c>
    </row>
    <row r="13" spans="3:12" x14ac:dyDescent="0.35">
      <c r="C13" s="22" t="s">
        <v>8</v>
      </c>
      <c r="D13" s="4">
        <v>0</v>
      </c>
      <c r="E13" s="7">
        <v>0</v>
      </c>
      <c r="F13" s="14" t="s">
        <v>19</v>
      </c>
      <c r="G13" s="4">
        <v>9014126.1884932984</v>
      </c>
      <c r="H13" s="7">
        <v>9014126.1884932984</v>
      </c>
      <c r="I13" s="14">
        <v>0</v>
      </c>
      <c r="J13" s="10">
        <v>0</v>
      </c>
      <c r="K13" s="17">
        <v>0</v>
      </c>
      <c r="L13" s="14" t="s">
        <v>19</v>
      </c>
    </row>
    <row r="14" spans="3:12" x14ac:dyDescent="0.35">
      <c r="C14" s="22" t="s">
        <v>9</v>
      </c>
      <c r="D14" s="4">
        <v>6394480.4356415523</v>
      </c>
      <c r="E14" s="7">
        <v>7732313.9296614267</v>
      </c>
      <c r="F14" s="14">
        <v>0.17301851763776666</v>
      </c>
      <c r="G14" s="4">
        <v>2440474.4867705675</v>
      </c>
      <c r="H14" s="7">
        <v>2440474.4867705675</v>
      </c>
      <c r="I14" s="14">
        <v>0</v>
      </c>
      <c r="J14" s="10">
        <v>2.6201791783954458</v>
      </c>
      <c r="K14" s="17">
        <v>3.1683649927819766</v>
      </c>
      <c r="L14" s="14">
        <v>0.17301851763776666</v>
      </c>
    </row>
    <row r="15" spans="3:12" x14ac:dyDescent="0.35">
      <c r="C15" s="22" t="s">
        <v>10</v>
      </c>
      <c r="D15" s="4">
        <v>3906301.4321846156</v>
      </c>
      <c r="E15" s="7">
        <v>3751164.8289349917</v>
      </c>
      <c r="F15" s="14">
        <v>-4.1356914538375367E-2</v>
      </c>
      <c r="G15" s="4">
        <v>5307473.7784122638</v>
      </c>
      <c r="H15" s="7">
        <v>5307473.7784122638</v>
      </c>
      <c r="I15" s="14">
        <v>0</v>
      </c>
      <c r="J15" s="10">
        <v>0.73600013778178097</v>
      </c>
      <c r="K15" s="17">
        <v>0.70677029893064425</v>
      </c>
      <c r="L15" s="14">
        <v>-4.135691453837545E-2</v>
      </c>
    </row>
    <row r="16" spans="3:12" x14ac:dyDescent="0.35">
      <c r="C16" s="22" t="s">
        <v>11</v>
      </c>
      <c r="D16" s="4">
        <v>37697989.51593814</v>
      </c>
      <c r="E16" s="7">
        <v>42585897.48765032</v>
      </c>
      <c r="F16" s="14">
        <v>0.11477762029389298</v>
      </c>
      <c r="G16" s="4">
        <v>3439144.9098877376</v>
      </c>
      <c r="H16" s="7">
        <v>3439144.9098877376</v>
      </c>
      <c r="I16" s="14">
        <v>0</v>
      </c>
      <c r="J16" s="10">
        <v>10.961442597999948</v>
      </c>
      <c r="K16" s="17">
        <v>12.382699363790527</v>
      </c>
      <c r="L16" s="14">
        <v>0.11477762029389296</v>
      </c>
    </row>
    <row r="17" spans="3:12" x14ac:dyDescent="0.35">
      <c r="C17" s="22" t="s">
        <v>12</v>
      </c>
      <c r="D17" s="4">
        <v>536894.27694201446</v>
      </c>
      <c r="E17" s="7">
        <v>641604.08333303547</v>
      </c>
      <c r="F17" s="14">
        <v>0.16320003115795259</v>
      </c>
      <c r="G17" s="4">
        <v>1984854.0409799595</v>
      </c>
      <c r="H17" s="7">
        <v>1984854.0409799595</v>
      </c>
      <c r="I17" s="14">
        <v>0</v>
      </c>
      <c r="J17" s="10">
        <v>0.270495596077654</v>
      </c>
      <c r="K17" s="17">
        <v>0.32325000734878395</v>
      </c>
      <c r="L17" s="14">
        <v>0.16320003115795262</v>
      </c>
    </row>
    <row r="18" spans="3:12" x14ac:dyDescent="0.35">
      <c r="C18" s="22" t="s">
        <v>13</v>
      </c>
      <c r="D18" s="4">
        <v>716814.08575220301</v>
      </c>
      <c r="E18" s="7">
        <v>649368.82741382916</v>
      </c>
      <c r="F18" s="14">
        <v>-0.10386279028357547</v>
      </c>
      <c r="G18" s="4">
        <v>1862375.2580401071</v>
      </c>
      <c r="H18" s="7">
        <v>1862375.2580401071</v>
      </c>
      <c r="I18" s="14">
        <v>0</v>
      </c>
      <c r="J18" s="10">
        <v>0.3848924016025379</v>
      </c>
      <c r="K18" s="17">
        <v>0.34867775686474711</v>
      </c>
      <c r="L18" s="14">
        <v>-0.1038627902835756</v>
      </c>
    </row>
    <row r="19" spans="3:12" ht="15" customHeight="1" thickBot="1" x14ac:dyDescent="0.4">
      <c r="C19" s="23" t="s">
        <v>14</v>
      </c>
      <c r="D19" s="5">
        <v>9163751.1130670812</v>
      </c>
      <c r="E19" s="8">
        <v>9044886.8651858829</v>
      </c>
      <c r="F19" s="15">
        <v>-1.3141595871001036E-2</v>
      </c>
      <c r="G19" s="5">
        <v>26297445.317099556</v>
      </c>
      <c r="H19" s="8">
        <v>26297445.317099556</v>
      </c>
      <c r="I19" s="15">
        <v>0</v>
      </c>
      <c r="J19" s="11">
        <v>0.34846544987807149</v>
      </c>
      <c r="K19" s="19">
        <v>0.34394545767168372</v>
      </c>
      <c r="L19" s="15">
        <v>-1.314159587100106E-2</v>
      </c>
    </row>
    <row r="20" spans="3:12" ht="15" thickBot="1" x14ac:dyDescent="0.4">
      <c r="C20" s="27" t="s">
        <v>28</v>
      </c>
      <c r="D20" s="32">
        <f>SUM(D6:D19)</f>
        <v>254668803.82911539</v>
      </c>
      <c r="E20" s="28">
        <f>SUM(E6:E19)</f>
        <v>248347220.69830611</v>
      </c>
      <c r="F20" s="33">
        <f>(E20-D20)/D20</f>
        <v>-2.4822762096338682E-2</v>
      </c>
      <c r="G20" s="28">
        <f>SUM(G6:G19)</f>
        <v>163786048.07836831</v>
      </c>
      <c r="H20" s="28">
        <f>SUM(H6:H19)</f>
        <v>163786048.07836831</v>
      </c>
      <c r="I20" s="29">
        <v>0</v>
      </c>
      <c r="J20" s="30">
        <v>1.5548870420712606</v>
      </c>
      <c r="K20" s="30">
        <v>1.5162904509392461</v>
      </c>
      <c r="L20" s="31">
        <v>-2.5454615972887236E-2</v>
      </c>
    </row>
    <row r="22" spans="3:12" ht="15" thickBot="1" x14ac:dyDescent="0.4"/>
    <row r="23" spans="3:12" ht="15" thickBot="1" x14ac:dyDescent="0.4">
      <c r="D23" s="75" t="s">
        <v>16</v>
      </c>
      <c r="E23" s="76"/>
      <c r="F23" s="76"/>
      <c r="G23" s="76"/>
      <c r="H23" s="76"/>
      <c r="I23" s="76"/>
      <c r="J23" s="76"/>
      <c r="K23" s="76"/>
      <c r="L23" s="77"/>
    </row>
    <row r="24" spans="3:12" ht="15" thickBot="1" x14ac:dyDescent="0.4">
      <c r="C24" s="24" t="s">
        <v>26</v>
      </c>
      <c r="D24" s="66" t="s">
        <v>20</v>
      </c>
      <c r="E24" s="67" t="s">
        <v>25</v>
      </c>
      <c r="F24" s="68" t="s">
        <v>0</v>
      </c>
      <c r="G24" s="69" t="s">
        <v>21</v>
      </c>
      <c r="H24" s="70" t="s">
        <v>24</v>
      </c>
      <c r="I24" s="68" t="s">
        <v>0</v>
      </c>
      <c r="J24" s="70" t="s">
        <v>22</v>
      </c>
      <c r="K24" s="70" t="s">
        <v>23</v>
      </c>
      <c r="L24" s="68" t="s">
        <v>0</v>
      </c>
    </row>
    <row r="25" spans="3:12" x14ac:dyDescent="0.35">
      <c r="C25" s="22" t="s">
        <v>1</v>
      </c>
      <c r="D25" s="3">
        <v>2798944.5160498633</v>
      </c>
      <c r="E25" s="6">
        <v>2356860.5694821463</v>
      </c>
      <c r="F25" s="20">
        <v>-0.18757322868058016</v>
      </c>
      <c r="G25" s="3">
        <v>3469295.9149323725</v>
      </c>
      <c r="H25" s="6">
        <v>3469295.9149323725</v>
      </c>
      <c r="I25" s="20">
        <v>0</v>
      </c>
      <c r="J25" s="9">
        <v>0.80677595243541611</v>
      </c>
      <c r="K25" s="16">
        <v>0.67934838286289245</v>
      </c>
      <c r="L25" s="18">
        <v>-0.18757322868058018</v>
      </c>
    </row>
    <row r="26" spans="3:12" x14ac:dyDescent="0.35">
      <c r="C26" s="22" t="s">
        <v>2</v>
      </c>
      <c r="D26" s="4">
        <v>80041718.475689322</v>
      </c>
      <c r="E26" s="7">
        <v>72309693.160148174</v>
      </c>
      <c r="F26" s="14">
        <v>-0.10692930612243942</v>
      </c>
      <c r="G26" s="4">
        <v>12437214.098727658</v>
      </c>
      <c r="H26" s="7">
        <v>12437214.098727658</v>
      </c>
      <c r="I26" s="14">
        <v>0</v>
      </c>
      <c r="J26" s="10">
        <v>6.4356629901448494</v>
      </c>
      <c r="K26" s="17">
        <v>5.8139783223274693</v>
      </c>
      <c r="L26" s="14">
        <v>-0.10692930612243932</v>
      </c>
    </row>
    <row r="27" spans="3:12" x14ac:dyDescent="0.35">
      <c r="C27" s="22" t="s">
        <v>3</v>
      </c>
      <c r="D27" s="4">
        <v>5804590.3333224198</v>
      </c>
      <c r="E27" s="7">
        <v>6999496.3832339821</v>
      </c>
      <c r="F27" s="14">
        <v>0.17071314627345791</v>
      </c>
      <c r="G27" s="4">
        <v>15734496.019906793</v>
      </c>
      <c r="H27" s="7">
        <v>15734496.019906793</v>
      </c>
      <c r="I27" s="14">
        <v>0</v>
      </c>
      <c r="J27" s="10">
        <v>0.3689085640861095</v>
      </c>
      <c r="K27" s="17">
        <v>0.44485037044583048</v>
      </c>
      <c r="L27" s="14">
        <v>0.17071314627345788</v>
      </c>
    </row>
    <row r="28" spans="3:12" x14ac:dyDescent="0.35">
      <c r="C28" s="22" t="s">
        <v>4</v>
      </c>
      <c r="D28" s="4">
        <v>21357407.923576731</v>
      </c>
      <c r="E28" s="7">
        <v>25075850.085032001</v>
      </c>
      <c r="F28" s="14">
        <v>0.14828778082681399</v>
      </c>
      <c r="G28" s="4">
        <v>15626502.4059145</v>
      </c>
      <c r="H28" s="7">
        <v>15626502.4059145</v>
      </c>
      <c r="I28" s="14">
        <v>0</v>
      </c>
      <c r="J28" s="10">
        <v>1.3667426893617045</v>
      </c>
      <c r="K28" s="17">
        <v>1.6047001071424021</v>
      </c>
      <c r="L28" s="14">
        <v>0.14828778082681407</v>
      </c>
    </row>
    <row r="29" spans="3:12" x14ac:dyDescent="0.35">
      <c r="C29" s="22" t="s">
        <v>5</v>
      </c>
      <c r="D29" s="4">
        <v>1139004.9254230473</v>
      </c>
      <c r="E29" s="7">
        <v>1108467.2994698805</v>
      </c>
      <c r="F29" s="14">
        <v>-2.7549415276184718E-2</v>
      </c>
      <c r="G29" s="4">
        <v>3343969.7650067033</v>
      </c>
      <c r="H29" s="7">
        <v>3343969.7650067033</v>
      </c>
      <c r="I29" s="14">
        <v>0</v>
      </c>
      <c r="J29" s="10">
        <v>0.34061460044952413</v>
      </c>
      <c r="K29" s="17">
        <v>0.33148245270323445</v>
      </c>
      <c r="L29" s="14">
        <v>-2.7549415276184749E-2</v>
      </c>
    </row>
    <row r="30" spans="3:12" x14ac:dyDescent="0.35">
      <c r="C30" s="22" t="s">
        <v>6</v>
      </c>
      <c r="D30" s="4">
        <v>82258691.622548312</v>
      </c>
      <c r="E30" s="7">
        <v>73239402.005780339</v>
      </c>
      <c r="F30" s="14">
        <v>-0.12314805104574905</v>
      </c>
      <c r="G30" s="4">
        <v>6314372.1604612507</v>
      </c>
      <c r="H30" s="7">
        <v>6314372.1604612507</v>
      </c>
      <c r="I30" s="14">
        <v>0</v>
      </c>
      <c r="J30" s="10">
        <v>13.027216250829836</v>
      </c>
      <c r="K30" s="17">
        <v>11.598841522896612</v>
      </c>
      <c r="L30" s="14">
        <v>-0.12314805104574897</v>
      </c>
    </row>
    <row r="31" spans="3:12" x14ac:dyDescent="0.35">
      <c r="C31" s="22" t="s">
        <v>7</v>
      </c>
      <c r="D31" s="4">
        <v>2758191.9062783988</v>
      </c>
      <c r="E31" s="7">
        <v>2758191.9062783988</v>
      </c>
      <c r="F31" s="14">
        <v>0</v>
      </c>
      <c r="G31" s="4">
        <v>2102723.1865663743</v>
      </c>
      <c r="H31" s="7">
        <v>2102723.1865663743</v>
      </c>
      <c r="I31" s="14">
        <v>0</v>
      </c>
      <c r="J31" s="10">
        <v>1.3117237323008586</v>
      </c>
      <c r="K31" s="17">
        <v>1.3117237323008586</v>
      </c>
      <c r="L31" s="14">
        <v>0</v>
      </c>
    </row>
    <row r="32" spans="3:12" x14ac:dyDescent="0.35">
      <c r="C32" s="22" t="s">
        <v>8</v>
      </c>
      <c r="D32" s="4">
        <v>0</v>
      </c>
      <c r="E32" s="7">
        <v>0</v>
      </c>
      <c r="F32" s="14" t="s">
        <v>19</v>
      </c>
      <c r="G32" s="4">
        <v>9014126.1884932984</v>
      </c>
      <c r="H32" s="7">
        <v>9014126.1884932984</v>
      </c>
      <c r="I32" s="14">
        <v>0</v>
      </c>
      <c r="J32" s="10">
        <v>0</v>
      </c>
      <c r="K32" s="17">
        <v>0</v>
      </c>
      <c r="L32" s="14" t="s">
        <v>19</v>
      </c>
    </row>
    <row r="33" spans="3:12" x14ac:dyDescent="0.35">
      <c r="C33" s="22" t="s">
        <v>9</v>
      </c>
      <c r="D33" s="4">
        <v>6394480.4356415523</v>
      </c>
      <c r="E33" s="7">
        <v>7732313.9296614267</v>
      </c>
      <c r="F33" s="14">
        <v>0.17301851763776666</v>
      </c>
      <c r="G33" s="4">
        <v>16060567.613937262</v>
      </c>
      <c r="H33" s="7">
        <v>16060567.613937262</v>
      </c>
      <c r="I33" s="14">
        <v>0</v>
      </c>
      <c r="J33" s="10">
        <v>0.3981478481552832</v>
      </c>
      <c r="K33" s="17">
        <v>0.48144711416994829</v>
      </c>
      <c r="L33" s="14">
        <v>0.17301851763776671</v>
      </c>
    </row>
    <row r="34" spans="3:12" x14ac:dyDescent="0.35">
      <c r="C34" s="22" t="s">
        <v>10</v>
      </c>
      <c r="D34" s="4">
        <v>3906301.4321846156</v>
      </c>
      <c r="E34" s="7">
        <v>3751164.8289349917</v>
      </c>
      <c r="F34" s="14">
        <v>-4.1356914538375367E-2</v>
      </c>
      <c r="G34" s="4">
        <v>3603216.8875307329</v>
      </c>
      <c r="H34" s="7">
        <v>3603216.8875307329</v>
      </c>
      <c r="I34" s="14">
        <v>0</v>
      </c>
      <c r="J34" s="10">
        <v>1.084114987832882</v>
      </c>
      <c r="K34" s="17">
        <v>1.0410599600363348</v>
      </c>
      <c r="L34" s="14">
        <v>-4.1356914538375325E-2</v>
      </c>
    </row>
    <row r="35" spans="3:12" x14ac:dyDescent="0.35">
      <c r="C35" s="22" t="s">
        <v>11</v>
      </c>
      <c r="D35" s="4">
        <v>37697989.51593814</v>
      </c>
      <c r="E35" s="7">
        <v>42585897.48765032</v>
      </c>
      <c r="F35" s="14">
        <v>0.11477762029389298</v>
      </c>
      <c r="G35" s="4">
        <v>18787029.054476291</v>
      </c>
      <c r="H35" s="7">
        <v>18787029.054476291</v>
      </c>
      <c r="I35" s="14">
        <v>0</v>
      </c>
      <c r="J35" s="10">
        <v>2.0065966474329815</v>
      </c>
      <c r="K35" s="17">
        <v>2.2667712581997415</v>
      </c>
      <c r="L35" s="14">
        <v>0.11477762029389298</v>
      </c>
    </row>
    <row r="36" spans="3:12" x14ac:dyDescent="0.35">
      <c r="C36" s="22" t="s">
        <v>12</v>
      </c>
      <c r="D36" s="4">
        <v>536894.27694201446</v>
      </c>
      <c r="E36" s="7">
        <v>641604.08333303547</v>
      </c>
      <c r="F36" s="14">
        <v>0.16320003115795259</v>
      </c>
      <c r="G36" s="4">
        <v>2727221.925539813</v>
      </c>
      <c r="H36" s="7">
        <v>2727221.925539813</v>
      </c>
      <c r="I36" s="14">
        <v>0</v>
      </c>
      <c r="J36" s="10">
        <v>0.19686490194073378</v>
      </c>
      <c r="K36" s="17">
        <v>0.23525921279986758</v>
      </c>
      <c r="L36" s="14">
        <v>0.16320003115795267</v>
      </c>
    </row>
    <row r="37" spans="3:12" x14ac:dyDescent="0.35">
      <c r="C37" s="22" t="s">
        <v>13</v>
      </c>
      <c r="D37" s="4">
        <v>716814.08575220301</v>
      </c>
      <c r="E37" s="7">
        <v>649368.82741382916</v>
      </c>
      <c r="F37" s="14">
        <v>-0.10386279028357547</v>
      </c>
      <c r="G37" s="4">
        <v>1862375.2580401071</v>
      </c>
      <c r="H37" s="7">
        <v>1862375.2580401071</v>
      </c>
      <c r="I37" s="14">
        <v>0</v>
      </c>
      <c r="J37" s="10">
        <v>0.3848924016025379</v>
      </c>
      <c r="K37" s="17">
        <v>0.34867775686474711</v>
      </c>
      <c r="L37" s="14">
        <v>-0.1038627902835756</v>
      </c>
    </row>
    <row r="38" spans="3:12" ht="15" thickBot="1" x14ac:dyDescent="0.4">
      <c r="C38" s="23" t="s">
        <v>14</v>
      </c>
      <c r="D38" s="5">
        <v>9163751.1130670812</v>
      </c>
      <c r="E38" s="8">
        <v>9044886.8651858829</v>
      </c>
      <c r="F38" s="15">
        <v>-1.3141595871001036E-2</v>
      </c>
      <c r="G38" s="5">
        <v>26297445.317099556</v>
      </c>
      <c r="H38" s="8">
        <v>26297445.317099556</v>
      </c>
      <c r="I38" s="15">
        <v>0</v>
      </c>
      <c r="J38" s="11">
        <v>0.34846544987807149</v>
      </c>
      <c r="K38" s="19">
        <v>0.34394545767168372</v>
      </c>
      <c r="L38" s="15">
        <v>-1.314159587100106E-2</v>
      </c>
    </row>
    <row r="39" spans="3:12" ht="15" thickBot="1" x14ac:dyDescent="0.4">
      <c r="C39" s="27" t="s">
        <v>28</v>
      </c>
      <c r="D39" s="32">
        <f>SUM(D25:D38)</f>
        <v>254574780.56241369</v>
      </c>
      <c r="E39" s="28">
        <f>SUM(E25:E38)</f>
        <v>248253197.43160442</v>
      </c>
      <c r="F39" s="33">
        <f>(E39-D39)/D39</f>
        <v>-2.4831930000463753E-2</v>
      </c>
      <c r="G39" s="28">
        <f>SUM(G25:G38)</f>
        <v>137380555.79663271</v>
      </c>
      <c r="H39" s="28">
        <f>SUM(H25:H38)</f>
        <v>137380555.79663271</v>
      </c>
      <c r="I39" s="29">
        <v>0</v>
      </c>
      <c r="J39" s="34">
        <v>1.8530626775106809</v>
      </c>
      <c r="K39" s="30">
        <v>1.8070475548162637</v>
      </c>
      <c r="L39" s="31">
        <v>-2.5464256638833126E-2</v>
      </c>
    </row>
    <row r="41" spans="3:12" ht="15" thickBot="1" x14ac:dyDescent="0.4"/>
    <row r="42" spans="3:12" ht="15" thickBot="1" x14ac:dyDescent="0.4">
      <c r="D42" s="72" t="s">
        <v>17</v>
      </c>
      <c r="E42" s="73"/>
      <c r="F42" s="73"/>
      <c r="G42" s="73"/>
      <c r="H42" s="73"/>
      <c r="I42" s="73"/>
      <c r="J42" s="73"/>
      <c r="K42" s="73"/>
      <c r="L42" s="74"/>
    </row>
    <row r="43" spans="3:12" ht="15" thickBot="1" x14ac:dyDescent="0.4">
      <c r="C43" s="25" t="s">
        <v>26</v>
      </c>
      <c r="D43" s="60" t="s">
        <v>20</v>
      </c>
      <c r="E43" s="61" t="s">
        <v>25</v>
      </c>
      <c r="F43" s="62" t="s">
        <v>0</v>
      </c>
      <c r="G43" s="63" t="s">
        <v>21</v>
      </c>
      <c r="H43" s="64" t="s">
        <v>24</v>
      </c>
      <c r="I43" s="62" t="s">
        <v>0</v>
      </c>
      <c r="J43" s="63" t="s">
        <v>22</v>
      </c>
      <c r="K43" s="64" t="s">
        <v>23</v>
      </c>
      <c r="L43" s="65" t="s">
        <v>0</v>
      </c>
    </row>
    <row r="44" spans="3:12" x14ac:dyDescent="0.35">
      <c r="C44" s="22" t="s">
        <v>1</v>
      </c>
      <c r="D44" s="3">
        <v>12657896.660905128</v>
      </c>
      <c r="E44" s="6">
        <v>12657896.660905128</v>
      </c>
      <c r="F44" s="20">
        <v>0</v>
      </c>
      <c r="G44" s="4">
        <v>0</v>
      </c>
      <c r="H44" s="6">
        <v>0</v>
      </c>
      <c r="I44" s="26" t="s">
        <v>19</v>
      </c>
      <c r="J44" s="1" t="s">
        <v>19</v>
      </c>
      <c r="K44" s="17" t="s">
        <v>19</v>
      </c>
      <c r="L44" s="26" t="s">
        <v>19</v>
      </c>
    </row>
    <row r="45" spans="3:12" x14ac:dyDescent="0.35">
      <c r="C45" s="22" t="s">
        <v>2</v>
      </c>
      <c r="D45" s="4">
        <v>263431497.4994249</v>
      </c>
      <c r="E45" s="7">
        <v>263431497.4994249</v>
      </c>
      <c r="F45" s="14">
        <v>0</v>
      </c>
      <c r="G45" s="4">
        <v>38585272.907736205</v>
      </c>
      <c r="H45" s="7">
        <v>38585272.907736205</v>
      </c>
      <c r="I45" s="14">
        <v>0</v>
      </c>
      <c r="J45" s="1">
        <v>6.8272550029471963</v>
      </c>
      <c r="K45" s="12">
        <v>6.8272550029471963</v>
      </c>
      <c r="L45" s="14">
        <v>0</v>
      </c>
    </row>
    <row r="46" spans="3:12" x14ac:dyDescent="0.35">
      <c r="C46" s="22" t="s">
        <v>3</v>
      </c>
      <c r="D46" s="4">
        <v>11809706.904401345</v>
      </c>
      <c r="E46" s="7">
        <v>11809706.904401345</v>
      </c>
      <c r="F46" s="14">
        <v>0</v>
      </c>
      <c r="G46" s="4">
        <v>0</v>
      </c>
      <c r="H46" s="7">
        <v>0</v>
      </c>
      <c r="I46" s="26" t="s">
        <v>19</v>
      </c>
      <c r="J46" s="1" t="s">
        <v>19</v>
      </c>
      <c r="K46" s="12" t="s">
        <v>19</v>
      </c>
      <c r="L46" s="14" t="s">
        <v>19</v>
      </c>
    </row>
    <row r="47" spans="3:12" x14ac:dyDescent="0.35">
      <c r="C47" s="22" t="s">
        <v>4</v>
      </c>
      <c r="D47" s="4">
        <v>12240193.998913281</v>
      </c>
      <c r="E47" s="7">
        <v>12240193.998913281</v>
      </c>
      <c r="F47" s="14">
        <v>0</v>
      </c>
      <c r="G47" s="4">
        <v>8805743.3677350096</v>
      </c>
      <c r="H47" s="7">
        <v>8805743.3677350096</v>
      </c>
      <c r="I47" s="14">
        <v>0</v>
      </c>
      <c r="J47" s="1">
        <v>1.3900239295824119</v>
      </c>
      <c r="K47" s="12">
        <v>1.3900239295824119</v>
      </c>
      <c r="L47" s="14">
        <v>0</v>
      </c>
    </row>
    <row r="48" spans="3:12" x14ac:dyDescent="0.35">
      <c r="C48" s="22" t="s">
        <v>5</v>
      </c>
      <c r="D48" s="4">
        <v>5028793.8509329436</v>
      </c>
      <c r="E48" s="7">
        <v>5028793.8509329436</v>
      </c>
      <c r="F48" s="14">
        <v>0</v>
      </c>
      <c r="G48" s="4">
        <v>0</v>
      </c>
      <c r="H48" s="7">
        <v>0</v>
      </c>
      <c r="I48" s="26" t="s">
        <v>19</v>
      </c>
      <c r="J48" s="1" t="s">
        <v>19</v>
      </c>
      <c r="K48" s="12" t="s">
        <v>19</v>
      </c>
      <c r="L48" s="14" t="s">
        <v>19</v>
      </c>
    </row>
    <row r="49" spans="3:12" x14ac:dyDescent="0.35">
      <c r="C49" s="22" t="s">
        <v>6</v>
      </c>
      <c r="D49" s="4">
        <v>347661107.1870715</v>
      </c>
      <c r="E49" s="7">
        <v>347661107.1870715</v>
      </c>
      <c r="F49" s="14">
        <v>0</v>
      </c>
      <c r="G49" s="4">
        <v>42543484.363751024</v>
      </c>
      <c r="H49" s="7">
        <v>42543484.363751024</v>
      </c>
      <c r="I49" s="14">
        <v>0</v>
      </c>
      <c r="J49" s="1">
        <v>8.1719001719401838</v>
      </c>
      <c r="K49" s="12">
        <v>8.1719001719401838</v>
      </c>
      <c r="L49" s="14">
        <v>0</v>
      </c>
    </row>
    <row r="50" spans="3:12" x14ac:dyDescent="0.35">
      <c r="C50" s="22" t="s">
        <v>7</v>
      </c>
      <c r="D50" s="4">
        <v>13798010.720039338</v>
      </c>
      <c r="E50" s="7">
        <v>13798010.720039338</v>
      </c>
      <c r="F50" s="14">
        <v>0</v>
      </c>
      <c r="G50" s="4">
        <v>3088637.8655091673</v>
      </c>
      <c r="H50" s="7">
        <v>3088637.8655091673</v>
      </c>
      <c r="I50" s="14">
        <v>0</v>
      </c>
      <c r="J50" s="1">
        <v>4.4673449335455553</v>
      </c>
      <c r="K50" s="12">
        <v>4.4673449335455553</v>
      </c>
      <c r="L50" s="14">
        <v>0</v>
      </c>
    </row>
    <row r="51" spans="3:12" x14ac:dyDescent="0.35">
      <c r="C51" s="22" t="s">
        <v>8</v>
      </c>
      <c r="D51" s="4">
        <v>0</v>
      </c>
      <c r="E51" s="7">
        <v>0</v>
      </c>
      <c r="F51" s="26" t="s">
        <v>19</v>
      </c>
      <c r="G51" s="4">
        <v>0</v>
      </c>
      <c r="H51" s="7">
        <v>0</v>
      </c>
      <c r="I51" s="26" t="s">
        <v>19</v>
      </c>
      <c r="J51" s="1" t="s">
        <v>19</v>
      </c>
      <c r="K51" s="12" t="s">
        <v>19</v>
      </c>
      <c r="L51" s="14" t="s">
        <v>19</v>
      </c>
    </row>
    <row r="52" spans="3:12" x14ac:dyDescent="0.35">
      <c r="C52" s="22" t="s">
        <v>9</v>
      </c>
      <c r="D52" s="4">
        <v>13620093.127166696</v>
      </c>
      <c r="E52" s="7">
        <v>13620093.127166696</v>
      </c>
      <c r="F52" s="14">
        <v>0</v>
      </c>
      <c r="G52" s="4">
        <v>0</v>
      </c>
      <c r="H52" s="7">
        <v>0</v>
      </c>
      <c r="I52" s="26" t="s">
        <v>19</v>
      </c>
      <c r="J52" s="1" t="s">
        <v>19</v>
      </c>
      <c r="K52" s="12" t="s">
        <v>19</v>
      </c>
      <c r="L52" s="14" t="s">
        <v>19</v>
      </c>
    </row>
    <row r="53" spans="3:12" x14ac:dyDescent="0.35">
      <c r="C53" s="22" t="s">
        <v>10</v>
      </c>
      <c r="D53" s="4">
        <v>19896031.373795453</v>
      </c>
      <c r="E53" s="7">
        <v>19896031.373795453</v>
      </c>
      <c r="F53" s="14">
        <v>0</v>
      </c>
      <c r="G53" s="4">
        <v>3912779.2514306558</v>
      </c>
      <c r="H53" s="7">
        <v>3912779.2514306558</v>
      </c>
      <c r="I53" s="14">
        <v>0</v>
      </c>
      <c r="J53" s="1">
        <v>5.0848847060617421</v>
      </c>
      <c r="K53" s="12">
        <v>5.0848847060617421</v>
      </c>
      <c r="L53" s="14">
        <v>0</v>
      </c>
    </row>
    <row r="54" spans="3:12" x14ac:dyDescent="0.35">
      <c r="C54" s="22" t="s">
        <v>11</v>
      </c>
      <c r="D54" s="4">
        <v>15347884.144588552</v>
      </c>
      <c r="E54" s="7">
        <v>15347884.144588552</v>
      </c>
      <c r="F54" s="14">
        <v>0</v>
      </c>
      <c r="G54" s="4">
        <v>0</v>
      </c>
      <c r="H54" s="7">
        <v>0</v>
      </c>
      <c r="I54" s="26" t="s">
        <v>19</v>
      </c>
      <c r="J54" s="1" t="s">
        <v>19</v>
      </c>
      <c r="K54" s="12" t="s">
        <v>19</v>
      </c>
      <c r="L54" s="14" t="s">
        <v>19</v>
      </c>
    </row>
    <row r="55" spans="3:12" x14ac:dyDescent="0.35">
      <c r="C55" s="22" t="s">
        <v>12</v>
      </c>
      <c r="D55" s="4">
        <v>742367.8845598537</v>
      </c>
      <c r="E55" s="7">
        <v>742367.8845598537</v>
      </c>
      <c r="F55" s="14">
        <v>0</v>
      </c>
      <c r="G55" s="4">
        <v>0</v>
      </c>
      <c r="H55" s="7">
        <v>0</v>
      </c>
      <c r="I55" s="26" t="s">
        <v>19</v>
      </c>
      <c r="J55" s="1" t="s">
        <v>19</v>
      </c>
      <c r="K55" s="12" t="s">
        <v>19</v>
      </c>
      <c r="L55" s="14" t="s">
        <v>19</v>
      </c>
    </row>
    <row r="56" spans="3:12" x14ac:dyDescent="0.35">
      <c r="C56" s="22" t="s">
        <v>13</v>
      </c>
      <c r="D56" s="4">
        <v>2167546.1223486415</v>
      </c>
      <c r="E56" s="7">
        <v>2167546.1223486415</v>
      </c>
      <c r="F56" s="14">
        <v>0</v>
      </c>
      <c r="G56" s="4">
        <v>0</v>
      </c>
      <c r="H56" s="7">
        <v>0</v>
      </c>
      <c r="I56" s="26" t="s">
        <v>19</v>
      </c>
      <c r="J56" s="1" t="s">
        <v>19</v>
      </c>
      <c r="K56" s="12" t="s">
        <v>19</v>
      </c>
      <c r="L56" s="14" t="s">
        <v>19</v>
      </c>
    </row>
    <row r="57" spans="3:12" ht="15" thickBot="1" x14ac:dyDescent="0.4">
      <c r="C57" s="23" t="s">
        <v>14</v>
      </c>
      <c r="D57" s="5">
        <v>33870726.617179431</v>
      </c>
      <c r="E57" s="8">
        <v>33870726.617179431</v>
      </c>
      <c r="F57" s="15">
        <v>0</v>
      </c>
      <c r="G57" s="5">
        <v>0</v>
      </c>
      <c r="H57" s="8">
        <v>0</v>
      </c>
      <c r="I57" s="15" t="s">
        <v>19</v>
      </c>
      <c r="J57" s="2" t="s">
        <v>19</v>
      </c>
      <c r="K57" s="13" t="s">
        <v>19</v>
      </c>
      <c r="L57" s="15" t="s">
        <v>19</v>
      </c>
    </row>
    <row r="58" spans="3:12" ht="15" thickBot="1" x14ac:dyDescent="0.4">
      <c r="C58" s="27" t="s">
        <v>28</v>
      </c>
      <c r="D58" s="32">
        <f>SUM(D44:D57)</f>
        <v>752271856.09132731</v>
      </c>
      <c r="E58" s="28">
        <f>SUM(E44:E57)</f>
        <v>752271856.09132731</v>
      </c>
      <c r="F58" s="33">
        <f>(E58-D58)/D58</f>
        <v>0</v>
      </c>
      <c r="G58" s="28">
        <f>SUM(G44:G57)</f>
        <v>96935917.756162062</v>
      </c>
      <c r="H58" s="28">
        <f>SUM(H44:H57)</f>
        <v>96935917.756162062</v>
      </c>
      <c r="I58" s="29">
        <v>0</v>
      </c>
      <c r="J58" s="34">
        <v>7.7605068740735845</v>
      </c>
      <c r="K58" s="30">
        <v>7.7605068740735845</v>
      </c>
      <c r="L58" s="31">
        <v>0</v>
      </c>
    </row>
    <row r="60" spans="3:12" ht="15" thickBot="1" x14ac:dyDescent="0.4"/>
    <row r="61" spans="3:12" ht="15" thickBot="1" x14ac:dyDescent="0.4">
      <c r="D61" s="75" t="s">
        <v>18</v>
      </c>
      <c r="E61" s="76"/>
      <c r="F61" s="76"/>
      <c r="G61" s="76"/>
      <c r="H61" s="76"/>
      <c r="I61" s="76"/>
      <c r="J61" s="76"/>
      <c r="K61" s="76"/>
      <c r="L61" s="77"/>
    </row>
    <row r="62" spans="3:12" ht="15" thickBot="1" x14ac:dyDescent="0.4">
      <c r="C62" s="24" t="s">
        <v>26</v>
      </c>
      <c r="D62" s="66" t="s">
        <v>20</v>
      </c>
      <c r="E62" s="67" t="s">
        <v>25</v>
      </c>
      <c r="F62" s="68" t="s">
        <v>0</v>
      </c>
      <c r="G62" s="69" t="s">
        <v>21</v>
      </c>
      <c r="H62" s="70" t="s">
        <v>24</v>
      </c>
      <c r="I62" s="68" t="s">
        <v>0</v>
      </c>
      <c r="J62" s="70" t="s">
        <v>22</v>
      </c>
      <c r="K62" s="70" t="s">
        <v>23</v>
      </c>
      <c r="L62" s="68" t="s">
        <v>0</v>
      </c>
    </row>
    <row r="63" spans="3:12" x14ac:dyDescent="0.35">
      <c r="C63" s="22" t="s">
        <v>1</v>
      </c>
      <c r="D63" s="3">
        <v>2798944.5160498633</v>
      </c>
      <c r="E63" s="6">
        <v>2356860.5694821463</v>
      </c>
      <c r="F63" s="20">
        <v>-0.18757322868058016</v>
      </c>
      <c r="G63" s="3">
        <v>15409128.732619217</v>
      </c>
      <c r="H63" s="6">
        <v>15409128.732619217</v>
      </c>
      <c r="I63" s="20">
        <v>0</v>
      </c>
      <c r="J63" s="1">
        <v>0.1816419711079994</v>
      </c>
      <c r="K63" s="17">
        <v>0.15295222788897625</v>
      </c>
      <c r="L63" s="18">
        <v>-0.18757322868058016</v>
      </c>
    </row>
    <row r="64" spans="3:12" x14ac:dyDescent="0.35">
      <c r="C64" s="22" t="s">
        <v>2</v>
      </c>
      <c r="D64" s="4">
        <v>80041718.475689322</v>
      </c>
      <c r="E64" s="7">
        <v>72309693.160148174</v>
      </c>
      <c r="F64" s="14">
        <v>-0.10692930612243942</v>
      </c>
      <c r="G64" s="4">
        <v>267971020.78756994</v>
      </c>
      <c r="H64" s="7">
        <v>267971020.78756994</v>
      </c>
      <c r="I64" s="14">
        <v>0</v>
      </c>
      <c r="J64" s="12">
        <v>0.29869542699223889</v>
      </c>
      <c r="K64" s="12">
        <v>0.26984146624373467</v>
      </c>
      <c r="L64" s="14">
        <v>-0.10692930612243945</v>
      </c>
    </row>
    <row r="65" spans="3:12" x14ac:dyDescent="0.35">
      <c r="C65" s="22" t="s">
        <v>3</v>
      </c>
      <c r="D65" s="4">
        <v>5804590.3333224198</v>
      </c>
      <c r="E65" s="7">
        <v>6999496.3832339821</v>
      </c>
      <c r="F65" s="14">
        <v>0.17071314627345791</v>
      </c>
      <c r="G65" s="4">
        <v>15734496.019906793</v>
      </c>
      <c r="H65" s="7">
        <v>15734496.019906793</v>
      </c>
      <c r="I65" s="14">
        <v>0</v>
      </c>
      <c r="J65" s="12">
        <v>0.3689085640861095</v>
      </c>
      <c r="K65" s="12">
        <v>0.44485037044583048</v>
      </c>
      <c r="L65" s="14">
        <v>0.17071314627345788</v>
      </c>
    </row>
    <row r="66" spans="3:12" x14ac:dyDescent="0.35">
      <c r="C66" s="22" t="s">
        <v>4</v>
      </c>
      <c r="D66" s="4">
        <v>21357407.923576731</v>
      </c>
      <c r="E66" s="7">
        <v>25075850.085032001</v>
      </c>
      <c r="F66" s="14">
        <v>0.14828778082681399</v>
      </c>
      <c r="G66" s="4">
        <v>16125705.247847771</v>
      </c>
      <c r="H66" s="7">
        <v>16125705.247847771</v>
      </c>
      <c r="I66" s="14">
        <v>0</v>
      </c>
      <c r="J66" s="12">
        <v>1.3244324880877512</v>
      </c>
      <c r="K66" s="12">
        <v>1.5550234671676619</v>
      </c>
      <c r="L66" s="14">
        <v>0.14828778082681407</v>
      </c>
    </row>
    <row r="67" spans="3:12" x14ac:dyDescent="0.35">
      <c r="C67" s="22" t="s">
        <v>5</v>
      </c>
      <c r="D67" s="4">
        <v>1139004.9254230473</v>
      </c>
      <c r="E67" s="7">
        <v>1108467.2994698805</v>
      </c>
      <c r="F67" s="14">
        <v>-2.7549415276184718E-2</v>
      </c>
      <c r="G67" s="4">
        <v>8372763.615939647</v>
      </c>
      <c r="H67" s="7">
        <v>8372763.615939647</v>
      </c>
      <c r="I67" s="14">
        <v>0</v>
      </c>
      <c r="J67" s="12">
        <v>0.1360369141742718</v>
      </c>
      <c r="K67" s="12">
        <v>0.13238965654776591</v>
      </c>
      <c r="L67" s="14">
        <v>-2.7549415276184864E-2</v>
      </c>
    </row>
    <row r="68" spans="3:12" x14ac:dyDescent="0.35">
      <c r="C68" s="22" t="s">
        <v>6</v>
      </c>
      <c r="D68" s="4">
        <v>82258691.622548312</v>
      </c>
      <c r="E68" s="7">
        <v>73239402.005780339</v>
      </c>
      <c r="F68" s="14">
        <v>-0.12314805104574905</v>
      </c>
      <c r="G68" s="4">
        <v>348941870.89240998</v>
      </c>
      <c r="H68" s="7">
        <v>348941870.89240998</v>
      </c>
      <c r="I68" s="14">
        <v>0</v>
      </c>
      <c r="J68" s="12">
        <v>0.23573752101510145</v>
      </c>
      <c r="K68" s="12">
        <v>0.20988997914888352</v>
      </c>
      <c r="L68" s="14">
        <v>-0.12314805104574915</v>
      </c>
    </row>
    <row r="69" spans="3:12" x14ac:dyDescent="0.35">
      <c r="C69" s="22" t="s">
        <v>7</v>
      </c>
      <c r="D69" s="4">
        <v>2758191.9062783988</v>
      </c>
      <c r="E69" s="7">
        <v>2758191.9062783988</v>
      </c>
      <c r="F69" s="14">
        <v>0</v>
      </c>
      <c r="G69" s="4">
        <v>14395213.852646787</v>
      </c>
      <c r="H69" s="7">
        <v>14395213.852646787</v>
      </c>
      <c r="I69" s="14">
        <v>0</v>
      </c>
      <c r="J69" s="12">
        <v>0.19160478854374657</v>
      </c>
      <c r="K69" s="12">
        <v>0.19160478854374657</v>
      </c>
      <c r="L69" s="14">
        <v>0</v>
      </c>
    </row>
    <row r="70" spans="3:12" x14ac:dyDescent="0.35">
      <c r="C70" s="22" t="s">
        <v>8</v>
      </c>
      <c r="D70" s="4">
        <v>0</v>
      </c>
      <c r="E70" s="7">
        <v>0</v>
      </c>
      <c r="F70" s="26" t="s">
        <v>19</v>
      </c>
      <c r="G70" s="4">
        <v>9014126.1884932984</v>
      </c>
      <c r="H70" s="7">
        <v>9014126.1884932984</v>
      </c>
      <c r="I70" s="14">
        <v>0</v>
      </c>
      <c r="J70" s="12">
        <v>0</v>
      </c>
      <c r="K70" s="12">
        <v>0</v>
      </c>
      <c r="L70" s="14" t="s">
        <v>19</v>
      </c>
    </row>
    <row r="71" spans="3:12" x14ac:dyDescent="0.35">
      <c r="C71" s="22" t="s">
        <v>9</v>
      </c>
      <c r="D71" s="4">
        <v>6394480.4356415523</v>
      </c>
      <c r="E71" s="7">
        <v>7732313.9296614267</v>
      </c>
      <c r="F71" s="14">
        <v>0.17301851763776666</v>
      </c>
      <c r="G71" s="4">
        <v>16060567.613937262</v>
      </c>
      <c r="H71" s="7">
        <v>16060567.613937262</v>
      </c>
      <c r="I71" s="14">
        <v>0</v>
      </c>
      <c r="J71" s="12">
        <v>0.3981478481552832</v>
      </c>
      <c r="K71" s="12">
        <v>0.48144711416994829</v>
      </c>
      <c r="L71" s="14">
        <v>0.17301851763776671</v>
      </c>
    </row>
    <row r="72" spans="3:12" x14ac:dyDescent="0.35">
      <c r="C72" s="22" t="s">
        <v>10</v>
      </c>
      <c r="D72" s="4">
        <v>3906301.4321846156</v>
      </c>
      <c r="E72" s="7">
        <v>3751164.8289349917</v>
      </c>
      <c r="F72" s="14">
        <v>-4.1356914538375367E-2</v>
      </c>
      <c r="G72" s="4">
        <v>21290725.900777061</v>
      </c>
      <c r="H72" s="7">
        <v>21290725.900777061</v>
      </c>
      <c r="I72" s="14">
        <v>0</v>
      </c>
      <c r="J72" s="12">
        <v>0.18347431883673093</v>
      </c>
      <c r="K72" s="12">
        <v>0.17618773762890269</v>
      </c>
      <c r="L72" s="14">
        <v>-4.1356914538375429E-2</v>
      </c>
    </row>
    <row r="73" spans="3:12" x14ac:dyDescent="0.35">
      <c r="C73" s="22" t="s">
        <v>11</v>
      </c>
      <c r="D73" s="4">
        <v>37697989.51593814</v>
      </c>
      <c r="E73" s="7">
        <v>42585897.48765032</v>
      </c>
      <c r="F73" s="14">
        <v>0.11477762029389298</v>
      </c>
      <c r="G73" s="4">
        <v>18787029.054476291</v>
      </c>
      <c r="H73" s="7">
        <v>18787029.054476291</v>
      </c>
      <c r="I73" s="14">
        <v>0</v>
      </c>
      <c r="J73" s="12">
        <v>2.0065966474329815</v>
      </c>
      <c r="K73" s="12">
        <v>2.2667712581997415</v>
      </c>
      <c r="L73" s="14">
        <v>0.11477762029389298</v>
      </c>
    </row>
    <row r="74" spans="3:12" x14ac:dyDescent="0.35">
      <c r="C74" s="22" t="s">
        <v>12</v>
      </c>
      <c r="D74" s="4">
        <v>536894.27694201446</v>
      </c>
      <c r="E74" s="7">
        <v>641604.08333303547</v>
      </c>
      <c r="F74" s="14">
        <v>0.16320003115795259</v>
      </c>
      <c r="G74" s="4">
        <v>2727221.925539813</v>
      </c>
      <c r="H74" s="7">
        <v>2727221.925539813</v>
      </c>
      <c r="I74" s="14">
        <v>0</v>
      </c>
      <c r="J74" s="12">
        <v>0.19686490194073378</v>
      </c>
      <c r="K74" s="12">
        <v>0.23525921279986758</v>
      </c>
      <c r="L74" s="14">
        <v>0.16320003115795267</v>
      </c>
    </row>
    <row r="75" spans="3:12" x14ac:dyDescent="0.35">
      <c r="C75" s="22" t="s">
        <v>13</v>
      </c>
      <c r="D75" s="4">
        <v>716814.08575220301</v>
      </c>
      <c r="E75" s="7">
        <v>649368.82741382916</v>
      </c>
      <c r="F75" s="14">
        <v>-0.10386279028357547</v>
      </c>
      <c r="G75" s="4">
        <v>4029921.3803887484</v>
      </c>
      <c r="H75" s="7">
        <v>4029921.3803887484</v>
      </c>
      <c r="I75" s="14">
        <v>0</v>
      </c>
      <c r="J75" s="12">
        <v>0.17787297023721471</v>
      </c>
      <c r="K75" s="12">
        <v>0.16113684762534683</v>
      </c>
      <c r="L75" s="14">
        <v>-0.10386279028357565</v>
      </c>
    </row>
    <row r="76" spans="3:12" ht="15" thickBot="1" x14ac:dyDescent="0.4">
      <c r="C76" s="23" t="s">
        <v>14</v>
      </c>
      <c r="D76" s="5">
        <v>9163751.1130670812</v>
      </c>
      <c r="E76" s="8">
        <v>9044886.8651858829</v>
      </c>
      <c r="F76" s="15">
        <v>-1.3141595871001036E-2</v>
      </c>
      <c r="G76" s="5">
        <v>60168171.93427898</v>
      </c>
      <c r="H76" s="8">
        <v>60168171.93427898</v>
      </c>
      <c r="I76" s="15">
        <v>0</v>
      </c>
      <c r="J76" s="13">
        <v>0.15230230233812894</v>
      </c>
      <c r="K76" s="13">
        <v>0.15032676869534131</v>
      </c>
      <c r="L76" s="15">
        <v>-1.3141595871001069E-2</v>
      </c>
    </row>
    <row r="77" spans="3:12" ht="15" thickBot="1" x14ac:dyDescent="0.4">
      <c r="C77" s="27" t="s">
        <v>28</v>
      </c>
      <c r="D77" s="32">
        <f>SUM(D63:D76)</f>
        <v>254574780.56241369</v>
      </c>
      <c r="E77" s="28">
        <f>SUM(E63:E76)</f>
        <v>248253197.43160442</v>
      </c>
      <c r="F77" s="33">
        <f>(E77-D77)/D77</f>
        <v>-2.4831930000463753E-2</v>
      </c>
      <c r="G77" s="28">
        <f>SUM(G63:G76)</f>
        <v>819027963.14683175</v>
      </c>
      <c r="H77" s="28">
        <f>SUM(H63:H76)</f>
        <v>819027963.14683175</v>
      </c>
      <c r="I77" s="29">
        <v>0</v>
      </c>
      <c r="J77" s="34">
        <v>0.31082550537627324</v>
      </c>
      <c r="K77" s="30">
        <v>0.30310710818441089</v>
      </c>
      <c r="L77" s="31">
        <v>-2.5464256638832967E-2</v>
      </c>
    </row>
  </sheetData>
  <mergeCells count="4">
    <mergeCell ref="D4:L4"/>
    <mergeCell ref="D23:L23"/>
    <mergeCell ref="D42:L42"/>
    <mergeCell ref="D61:L61"/>
  </mergeCells>
  <pageMargins left="0.7" right="0.7" top="0.75" bottom="0.75" header="0.3" footer="0.3"/>
  <pageSetup orientation="portrait" r:id="rId1"/>
  <headerFooter>
    <oddFooter>&amp;L&amp;1#&amp;"Calibri"&amp;14&amp;K000000Business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DE03-F49E-4FAB-9B3B-07C981287C17}">
  <dimension ref="A2:L79"/>
  <sheetViews>
    <sheetView zoomScaleNormal="100" workbookViewId="0">
      <selection activeCell="D49" sqref="D49"/>
    </sheetView>
  </sheetViews>
  <sheetFormatPr defaultRowHeight="14.5" x14ac:dyDescent="0.35"/>
  <cols>
    <col min="1" max="1" width="3.7265625" customWidth="1"/>
    <col min="2" max="2" width="4.81640625" style="21" customWidth="1"/>
    <col min="3" max="3" width="31.7265625" bestFit="1" customWidth="1"/>
    <col min="4" max="6" width="12.7265625" customWidth="1"/>
    <col min="7" max="7" width="11.453125" customWidth="1"/>
    <col min="8" max="8" width="11.26953125" customWidth="1"/>
    <col min="9" max="9" width="14" customWidth="1"/>
    <col min="10" max="10" width="13.7265625" customWidth="1"/>
    <col min="11" max="11" width="12.7265625" customWidth="1"/>
    <col min="12" max="12" width="11.7265625" customWidth="1"/>
    <col min="13" max="13" width="12.26953125" customWidth="1"/>
    <col min="14" max="14" width="12" customWidth="1"/>
    <col min="15" max="15" width="14.26953125" customWidth="1"/>
    <col min="16" max="16" width="13.26953125" customWidth="1"/>
    <col min="17" max="17" width="12.81640625" customWidth="1"/>
    <col min="18" max="18" width="12.453125" customWidth="1"/>
    <col min="19" max="20" width="11.7265625" customWidth="1"/>
    <col min="21" max="21" width="13.26953125" customWidth="1"/>
    <col min="22" max="22" width="12" customWidth="1"/>
    <col min="23" max="23" width="12.7265625" customWidth="1"/>
    <col min="24" max="24" width="11.54296875" customWidth="1"/>
    <col min="25" max="25" width="12" customWidth="1"/>
    <col min="26" max="26" width="10.453125" customWidth="1"/>
    <col min="32" max="32" width="28" customWidth="1"/>
    <col min="34" max="34" width="28.7265625" bestFit="1" customWidth="1"/>
  </cols>
  <sheetData>
    <row r="2" spans="1:12" x14ac:dyDescent="0.35">
      <c r="A2" s="35"/>
      <c r="C2" s="35" t="s">
        <v>27</v>
      </c>
    </row>
    <row r="3" spans="1:12" ht="15" thickBot="1" x14ac:dyDescent="0.4"/>
    <row r="4" spans="1:12" ht="15" thickBot="1" x14ac:dyDescent="0.4">
      <c r="D4" s="72" t="s">
        <v>15</v>
      </c>
      <c r="E4" s="73"/>
      <c r="F4" s="73"/>
      <c r="G4" s="73"/>
      <c r="H4" s="73"/>
      <c r="I4" s="73"/>
      <c r="J4" s="73"/>
      <c r="K4" s="73"/>
      <c r="L4" s="74"/>
    </row>
    <row r="5" spans="1:12" ht="15" thickBot="1" x14ac:dyDescent="0.4">
      <c r="C5" s="25" t="s">
        <v>26</v>
      </c>
      <c r="D5" s="60" t="s">
        <v>20</v>
      </c>
      <c r="E5" s="61" t="s">
        <v>25</v>
      </c>
      <c r="F5" s="62" t="s">
        <v>0</v>
      </c>
      <c r="G5" s="63" t="s">
        <v>21</v>
      </c>
      <c r="H5" s="64" t="s">
        <v>24</v>
      </c>
      <c r="I5" s="62" t="s">
        <v>0</v>
      </c>
      <c r="J5" s="63" t="s">
        <v>22</v>
      </c>
      <c r="K5" s="64" t="s">
        <v>23</v>
      </c>
      <c r="L5" s="65" t="s">
        <v>0</v>
      </c>
    </row>
    <row r="6" spans="1:12" ht="14.5" customHeight="1" x14ac:dyDescent="0.35">
      <c r="C6" s="22" t="s">
        <v>1</v>
      </c>
      <c r="D6" s="3">
        <v>2805363.2679973654</v>
      </c>
      <c r="E6" s="6">
        <v>2363279.3214296484</v>
      </c>
      <c r="F6" s="20">
        <v>-0.18706377302039845</v>
      </c>
      <c r="G6" s="3">
        <v>2751232.0717140893</v>
      </c>
      <c r="H6" s="6">
        <v>2751232.0717140893</v>
      </c>
      <c r="I6" s="20">
        <v>0</v>
      </c>
      <c r="J6" s="9">
        <v>1.0196752563478046</v>
      </c>
      <c r="K6" s="16">
        <v>0.85898944902792729</v>
      </c>
      <c r="L6" s="18">
        <v>-0.1870637730203985</v>
      </c>
    </row>
    <row r="7" spans="1:12" ht="14.5" customHeight="1" x14ac:dyDescent="0.35">
      <c r="C7" s="22" t="s">
        <v>2</v>
      </c>
      <c r="D7" s="4">
        <v>80102095.586115614</v>
      </c>
      <c r="E7" s="7">
        <v>72370070.270574465</v>
      </c>
      <c r="F7" s="14">
        <v>-0.10684009683330341</v>
      </c>
      <c r="G7" s="4">
        <v>43158530.404475413</v>
      </c>
      <c r="H7" s="7">
        <v>43158530.404475413</v>
      </c>
      <c r="I7" s="14">
        <v>0</v>
      </c>
      <c r="J7" s="10">
        <v>1.8559968292574036</v>
      </c>
      <c r="K7" s="17">
        <v>1.6768427838560023</v>
      </c>
      <c r="L7" s="14">
        <v>-0.10684009683330341</v>
      </c>
    </row>
    <row r="8" spans="1:12" ht="14.5" customHeight="1" x14ac:dyDescent="0.35">
      <c r="C8" s="22" t="s">
        <v>3</v>
      </c>
      <c r="D8" s="4">
        <v>5804590.3333224198</v>
      </c>
      <c r="E8" s="7">
        <v>6999496.3832339821</v>
      </c>
      <c r="F8" s="14">
        <v>0.17071314627345791</v>
      </c>
      <c r="G8" s="4">
        <v>3924789.1155054476</v>
      </c>
      <c r="H8" s="7">
        <v>3924789.1155054476</v>
      </c>
      <c r="I8" s="14">
        <v>0</v>
      </c>
      <c r="J8" s="10">
        <v>1.4789559801800676</v>
      </c>
      <c r="K8" s="17">
        <v>1.7834070002847946</v>
      </c>
      <c r="L8" s="14">
        <v>0.17071314627345796</v>
      </c>
    </row>
    <row r="9" spans="1:12" ht="14.5" customHeight="1" x14ac:dyDescent="0.35">
      <c r="C9" s="22" t="s">
        <v>4</v>
      </c>
      <c r="D9" s="4">
        <v>21357536.354730841</v>
      </c>
      <c r="E9" s="7">
        <v>25075978.516186111</v>
      </c>
      <c r="F9" s="14">
        <v>0.14828702134415531</v>
      </c>
      <c r="G9" s="4">
        <v>12691254.6166695</v>
      </c>
      <c r="H9" s="7">
        <v>12691254.6166695</v>
      </c>
      <c r="I9" s="14">
        <v>0</v>
      </c>
      <c r="J9" s="10">
        <v>1.6828546112910299</v>
      </c>
      <c r="K9" s="17">
        <v>1.9758470910551056</v>
      </c>
      <c r="L9" s="14">
        <v>0.14828702134415536</v>
      </c>
    </row>
    <row r="10" spans="1:12" ht="14.5" customHeight="1" x14ac:dyDescent="0.35">
      <c r="C10" s="22" t="s">
        <v>5</v>
      </c>
      <c r="D10" s="4">
        <v>682145.26584104379</v>
      </c>
      <c r="E10" s="7">
        <v>657676.56213474227</v>
      </c>
      <c r="F10" s="14">
        <v>-3.7204767685317726E-2</v>
      </c>
      <c r="G10" s="4">
        <v>3343969.7650067033</v>
      </c>
      <c r="H10" s="7">
        <v>3343969.7650067033</v>
      </c>
      <c r="I10" s="14">
        <v>0</v>
      </c>
      <c r="J10" s="10">
        <v>0.20399265357582452</v>
      </c>
      <c r="K10" s="17">
        <v>0.19667539133190215</v>
      </c>
      <c r="L10" s="14">
        <v>-3.720476768531774E-2</v>
      </c>
    </row>
    <row r="11" spans="1:12" ht="14.5" customHeight="1" x14ac:dyDescent="0.35">
      <c r="C11" s="22" t="s">
        <v>6</v>
      </c>
      <c r="D11" s="4">
        <v>82481522.503742382</v>
      </c>
      <c r="E11" s="7">
        <v>73462232.886974424</v>
      </c>
      <c r="F11" s="14">
        <v>-0.12277450959930142</v>
      </c>
      <c r="G11" s="4">
        <v>43884537.127197072</v>
      </c>
      <c r="H11" s="7">
        <v>43884537.127197072</v>
      </c>
      <c r="I11" s="14">
        <v>0</v>
      </c>
      <c r="J11" s="10">
        <v>1.8795121904709611</v>
      </c>
      <c r="K11" s="17">
        <v>1.6739890106177473</v>
      </c>
      <c r="L11" s="14">
        <v>-0.12277450959930146</v>
      </c>
    </row>
    <row r="12" spans="1:12" ht="14.5" customHeight="1" x14ac:dyDescent="0.35">
      <c r="C12" s="22" t="s">
        <v>7</v>
      </c>
      <c r="D12" s="4">
        <v>934386.84006100369</v>
      </c>
      <c r="E12" s="7">
        <v>934386.84006100369</v>
      </c>
      <c r="F12" s="14">
        <v>0</v>
      </c>
      <c r="G12" s="4">
        <v>3685840.9981166152</v>
      </c>
      <c r="H12" s="7">
        <v>3685840.9981166152</v>
      </c>
      <c r="I12" s="14">
        <v>0</v>
      </c>
      <c r="J12" s="10">
        <v>0.25350709391383269</v>
      </c>
      <c r="K12" s="17">
        <v>0.25350709391383269</v>
      </c>
      <c r="L12" s="14">
        <v>0</v>
      </c>
    </row>
    <row r="13" spans="1:12" ht="14.5" customHeight="1" x14ac:dyDescent="0.35">
      <c r="C13" s="22" t="s">
        <v>8</v>
      </c>
      <c r="D13" s="4">
        <v>0</v>
      </c>
      <c r="E13" s="7">
        <v>0</v>
      </c>
      <c r="F13" s="14" t="s">
        <v>19</v>
      </c>
      <c r="G13" s="4">
        <v>9014126.1884932984</v>
      </c>
      <c r="H13" s="7">
        <v>9014126.1884932984</v>
      </c>
      <c r="I13" s="14">
        <v>0</v>
      </c>
      <c r="J13" s="10">
        <v>0</v>
      </c>
      <c r="K13" s="17">
        <v>0</v>
      </c>
      <c r="L13" s="14" t="s">
        <v>19</v>
      </c>
    </row>
    <row r="14" spans="1:12" ht="14.5" customHeight="1" x14ac:dyDescent="0.35">
      <c r="C14" s="22" t="s">
        <v>9</v>
      </c>
      <c r="D14" s="4">
        <v>6394480.4356415523</v>
      </c>
      <c r="E14" s="7">
        <v>7732313.9296614267</v>
      </c>
      <c r="F14" s="14">
        <v>0.17301851763776666</v>
      </c>
      <c r="G14" s="4">
        <v>2440474.4867705675</v>
      </c>
      <c r="H14" s="7">
        <v>2440474.4867705675</v>
      </c>
      <c r="I14" s="14">
        <v>0</v>
      </c>
      <c r="J14" s="10">
        <v>2.6201791783954458</v>
      </c>
      <c r="K14" s="17">
        <v>3.1683649927819766</v>
      </c>
      <c r="L14" s="14">
        <v>0.17301851763776666</v>
      </c>
    </row>
    <row r="15" spans="1:12" ht="14.5" customHeight="1" x14ac:dyDescent="0.35">
      <c r="C15" s="22" t="s">
        <v>10</v>
      </c>
      <c r="D15" s="4">
        <v>3629730.4450233923</v>
      </c>
      <c r="E15" s="7">
        <v>3474593.8417737684</v>
      </c>
      <c r="F15" s="14">
        <v>-4.4648845394380597E-2</v>
      </c>
      <c r="G15" s="4">
        <v>4901307.9409091705</v>
      </c>
      <c r="H15" s="7">
        <v>4901307.9409091705</v>
      </c>
      <c r="I15" s="14">
        <v>0</v>
      </c>
      <c r="J15" s="10">
        <v>0.74056363909060852</v>
      </c>
      <c r="K15" s="17">
        <v>0.70891155660161331</v>
      </c>
      <c r="L15" s="14">
        <v>-4.4648845394380708E-2</v>
      </c>
    </row>
    <row r="16" spans="1:12" ht="14.5" customHeight="1" x14ac:dyDescent="0.35">
      <c r="C16" s="22" t="s">
        <v>11</v>
      </c>
      <c r="D16" s="4">
        <v>37697989.51593814</v>
      </c>
      <c r="E16" s="7">
        <v>42585897.48765032</v>
      </c>
      <c r="F16" s="14">
        <v>0.11477762029389298</v>
      </c>
      <c r="G16" s="4">
        <v>3439144.9098877376</v>
      </c>
      <c r="H16" s="7">
        <v>3439144.9098877376</v>
      </c>
      <c r="I16" s="14">
        <v>0</v>
      </c>
      <c r="J16" s="10">
        <v>10.961442597999948</v>
      </c>
      <c r="K16" s="17">
        <v>12.382699363790527</v>
      </c>
      <c r="L16" s="14">
        <v>0.11477762029389296</v>
      </c>
    </row>
    <row r="17" spans="3:12" ht="14.5" customHeight="1" x14ac:dyDescent="0.35">
      <c r="C17" s="22" t="s">
        <v>12</v>
      </c>
      <c r="D17" s="4">
        <v>536894.27694201446</v>
      </c>
      <c r="E17" s="7">
        <v>641604.08333303547</v>
      </c>
      <c r="F17" s="14">
        <v>0.16320003115795259</v>
      </c>
      <c r="G17" s="4">
        <v>1984854.0409799595</v>
      </c>
      <c r="H17" s="7">
        <v>1984854.0409799595</v>
      </c>
      <c r="I17" s="14">
        <v>0</v>
      </c>
      <c r="J17" s="10">
        <v>0.270495596077654</v>
      </c>
      <c r="K17" s="17">
        <v>0.32325000734878395</v>
      </c>
      <c r="L17" s="14">
        <v>0.16320003115795262</v>
      </c>
    </row>
    <row r="18" spans="3:12" ht="14.5" customHeight="1" x14ac:dyDescent="0.35">
      <c r="C18" s="22" t="s">
        <v>13</v>
      </c>
      <c r="D18" s="4">
        <v>713524.12011884269</v>
      </c>
      <c r="E18" s="7">
        <v>646078.86178046884</v>
      </c>
      <c r="F18" s="14">
        <v>-0.10439168084296663</v>
      </c>
      <c r="G18" s="4">
        <v>1862375.2580401071</v>
      </c>
      <c r="H18" s="7">
        <v>1862375.2580401071</v>
      </c>
      <c r="I18" s="14">
        <v>0</v>
      </c>
      <c r="J18" s="10">
        <v>0.38312585878622996</v>
      </c>
      <c r="K18" s="17">
        <v>0.34691121404843922</v>
      </c>
      <c r="L18" s="14">
        <v>-0.10439168084296659</v>
      </c>
    </row>
    <row r="19" spans="3:12" ht="15" thickBot="1" x14ac:dyDescent="0.4">
      <c r="C19" s="23" t="s">
        <v>14</v>
      </c>
      <c r="D19" s="5">
        <v>5216704.2871639635</v>
      </c>
      <c r="E19" s="8">
        <v>5066747.2531299489</v>
      </c>
      <c r="F19" s="15">
        <v>-2.9596312297081671E-2</v>
      </c>
      <c r="G19" s="5">
        <v>26297445.317099556</v>
      </c>
      <c r="H19" s="8">
        <v>26297445.317099556</v>
      </c>
      <c r="I19" s="15">
        <v>0</v>
      </c>
      <c r="J19" s="11">
        <v>0.19837304438739045</v>
      </c>
      <c r="K19" s="19">
        <v>0.19267070211703666</v>
      </c>
      <c r="L19" s="15">
        <v>-2.9596312297081581E-2</v>
      </c>
    </row>
    <row r="20" spans="3:12" ht="14.5" customHeight="1" thickBot="1" x14ac:dyDescent="0.4">
      <c r="C20" s="27" t="s">
        <v>28</v>
      </c>
      <c r="D20" s="32">
        <f>SUM(D6:D19)</f>
        <v>248356963.2326386</v>
      </c>
      <c r="E20" s="28">
        <f>SUM(E6:E19)</f>
        <v>242010356.23792335</v>
      </c>
      <c r="F20" s="33">
        <f>(E20-D20)/D20</f>
        <v>-2.5554375090221688E-2</v>
      </c>
      <c r="G20" s="28">
        <f>SUM(G6:G19)</f>
        <v>163379882.24086523</v>
      </c>
      <c r="H20" s="28">
        <f>SUM(H6:H19)</f>
        <v>163379882.24086523</v>
      </c>
      <c r="I20" s="29">
        <v>0</v>
      </c>
      <c r="J20" s="30">
        <v>1.5201196121961615</v>
      </c>
      <c r="K20" s="30">
        <v>1.4812739054440984</v>
      </c>
      <c r="L20" s="31">
        <v>-2.6224526476362142E-2</v>
      </c>
    </row>
    <row r="21" spans="3:12" ht="14.5" customHeight="1" x14ac:dyDescent="0.35"/>
    <row r="23" spans="3:12" ht="15" thickBot="1" x14ac:dyDescent="0.4">
      <c r="D23" s="75" t="s">
        <v>16</v>
      </c>
      <c r="E23" s="76"/>
      <c r="F23" s="76"/>
      <c r="G23" s="76"/>
      <c r="H23" s="76"/>
      <c r="I23" s="76"/>
      <c r="J23" s="76"/>
      <c r="K23" s="76"/>
      <c r="L23" s="77"/>
    </row>
    <row r="24" spans="3:12" ht="15" thickBot="1" x14ac:dyDescent="0.4">
      <c r="C24" s="24" t="s">
        <v>26</v>
      </c>
      <c r="D24" s="66" t="s">
        <v>20</v>
      </c>
      <c r="E24" s="67" t="s">
        <v>25</v>
      </c>
      <c r="F24" s="68" t="s">
        <v>0</v>
      </c>
      <c r="G24" s="69" t="s">
        <v>21</v>
      </c>
      <c r="H24" s="70" t="s">
        <v>24</v>
      </c>
      <c r="I24" s="68" t="s">
        <v>0</v>
      </c>
      <c r="J24" s="70" t="s">
        <v>22</v>
      </c>
      <c r="K24" s="70" t="s">
        <v>23</v>
      </c>
      <c r="L24" s="68" t="s">
        <v>0</v>
      </c>
    </row>
    <row r="25" spans="3:12" ht="14.5" customHeight="1" x14ac:dyDescent="0.35">
      <c r="C25" s="22" t="s">
        <v>1</v>
      </c>
      <c r="D25" s="3">
        <v>2805363.2679973654</v>
      </c>
      <c r="E25" s="6">
        <v>2363279.3214296484</v>
      </c>
      <c r="F25" s="20">
        <v>-0.18706377302039845</v>
      </c>
      <c r="G25" s="3">
        <v>3469295.9149323725</v>
      </c>
      <c r="H25" s="6">
        <v>3469295.9149323725</v>
      </c>
      <c r="I25" s="20">
        <v>0</v>
      </c>
      <c r="J25" s="9">
        <v>0.80862611226752357</v>
      </c>
      <c r="K25" s="16">
        <v>0.68119854269499991</v>
      </c>
      <c r="L25" s="18">
        <v>-0.18706377302039845</v>
      </c>
    </row>
    <row r="26" spans="3:12" ht="14.5" customHeight="1" x14ac:dyDescent="0.35">
      <c r="C26" s="22" t="s">
        <v>2</v>
      </c>
      <c r="D26" s="4">
        <v>80068361.377521455</v>
      </c>
      <c r="E26" s="7">
        <v>72336336.061980307</v>
      </c>
      <c r="F26" s="14">
        <v>-0.10688992194622739</v>
      </c>
      <c r="G26" s="4">
        <v>12437214.098727658</v>
      </c>
      <c r="H26" s="7">
        <v>12437214.098727658</v>
      </c>
      <c r="I26" s="14">
        <v>0</v>
      </c>
      <c r="J26" s="10">
        <v>6.4378051822483737</v>
      </c>
      <c r="K26" s="17">
        <v>5.8161205144309926</v>
      </c>
      <c r="L26" s="14">
        <v>-0.10688992194622746</v>
      </c>
    </row>
    <row r="27" spans="3:12" ht="14.5" customHeight="1" x14ac:dyDescent="0.35">
      <c r="C27" s="22" t="s">
        <v>3</v>
      </c>
      <c r="D27" s="4">
        <v>5804590.3333224198</v>
      </c>
      <c r="E27" s="7">
        <v>6999496.3832339821</v>
      </c>
      <c r="F27" s="14">
        <v>0.17071314627345791</v>
      </c>
      <c r="G27" s="4">
        <v>15734496.019906793</v>
      </c>
      <c r="H27" s="7">
        <v>15734496.019906793</v>
      </c>
      <c r="I27" s="14">
        <v>0</v>
      </c>
      <c r="J27" s="10">
        <v>0.3689085640861095</v>
      </c>
      <c r="K27" s="17">
        <v>0.44485037044583048</v>
      </c>
      <c r="L27" s="14">
        <v>0.17071314627345788</v>
      </c>
    </row>
    <row r="28" spans="3:12" ht="14.5" customHeight="1" x14ac:dyDescent="0.35">
      <c r="C28" s="22" t="s">
        <v>4</v>
      </c>
      <c r="D28" s="4">
        <v>21357536.354730841</v>
      </c>
      <c r="E28" s="7">
        <v>25075978.516186111</v>
      </c>
      <c r="F28" s="14">
        <v>0.14828702134415531</v>
      </c>
      <c r="G28" s="4">
        <v>15626502.4059145</v>
      </c>
      <c r="H28" s="7">
        <v>15626502.4059145</v>
      </c>
      <c r="I28" s="14">
        <v>0</v>
      </c>
      <c r="J28" s="10">
        <v>1.3667509081652969</v>
      </c>
      <c r="K28" s="17">
        <v>1.6047083259459944</v>
      </c>
      <c r="L28" s="14">
        <v>0.14828702134415542</v>
      </c>
    </row>
    <row r="29" spans="3:12" ht="14.5" customHeight="1" x14ac:dyDescent="0.35">
      <c r="C29" s="22" t="s">
        <v>5</v>
      </c>
      <c r="D29" s="4">
        <v>682145.26584104379</v>
      </c>
      <c r="E29" s="7">
        <v>657676.56213474227</v>
      </c>
      <c r="F29" s="14">
        <v>-3.7204767685317726E-2</v>
      </c>
      <c r="G29" s="4">
        <v>3343969.7650067033</v>
      </c>
      <c r="H29" s="7">
        <v>3343969.7650067033</v>
      </c>
      <c r="I29" s="14">
        <v>0</v>
      </c>
      <c r="J29" s="10">
        <v>0.20399265357582452</v>
      </c>
      <c r="K29" s="17">
        <v>0.19667539133190215</v>
      </c>
      <c r="L29" s="14">
        <v>-3.720476768531774E-2</v>
      </c>
    </row>
    <row r="30" spans="3:12" ht="14.5" customHeight="1" x14ac:dyDescent="0.35">
      <c r="C30" s="22" t="s">
        <v>6</v>
      </c>
      <c r="D30" s="4">
        <v>82421233.445634827</v>
      </c>
      <c r="E30" s="7">
        <v>73401943.828866869</v>
      </c>
      <c r="F30" s="14">
        <v>-0.12287535106421707</v>
      </c>
      <c r="G30" s="4">
        <v>6314372.1604612507</v>
      </c>
      <c r="H30" s="7">
        <v>6314372.1604612507</v>
      </c>
      <c r="I30" s="14">
        <v>0</v>
      </c>
      <c r="J30" s="10">
        <v>13.0529578160965</v>
      </c>
      <c r="K30" s="17">
        <v>11.624583088163277</v>
      </c>
      <c r="L30" s="14">
        <v>-0.12287535106421703</v>
      </c>
    </row>
    <row r="31" spans="3:12" ht="14.5" customHeight="1" x14ac:dyDescent="0.35">
      <c r="C31" s="22" t="s">
        <v>7</v>
      </c>
      <c r="D31" s="4">
        <v>934386.84006100369</v>
      </c>
      <c r="E31" s="7">
        <v>934386.84006100369</v>
      </c>
      <c r="F31" s="14">
        <v>0</v>
      </c>
      <c r="G31" s="4">
        <v>2102723.1865663743</v>
      </c>
      <c r="H31" s="7">
        <v>2102723.1865663743</v>
      </c>
      <c r="I31" s="14">
        <v>0</v>
      </c>
      <c r="J31" s="10">
        <v>0.44436987523155796</v>
      </c>
      <c r="K31" s="17">
        <v>0.44436987523155796</v>
      </c>
      <c r="L31" s="14">
        <v>0</v>
      </c>
    </row>
    <row r="32" spans="3:12" ht="14.5" customHeight="1" x14ac:dyDescent="0.35">
      <c r="C32" s="22" t="s">
        <v>8</v>
      </c>
      <c r="D32" s="4">
        <v>0</v>
      </c>
      <c r="E32" s="7">
        <v>0</v>
      </c>
      <c r="F32" s="14" t="s">
        <v>19</v>
      </c>
      <c r="G32" s="4">
        <v>9014126.1884932984</v>
      </c>
      <c r="H32" s="7">
        <v>9014126.1884932984</v>
      </c>
      <c r="I32" s="14">
        <v>0</v>
      </c>
      <c r="J32" s="10">
        <v>0</v>
      </c>
      <c r="K32" s="17">
        <v>0</v>
      </c>
      <c r="L32" s="14" t="s">
        <v>19</v>
      </c>
    </row>
    <row r="33" spans="3:12" ht="14.5" customHeight="1" x14ac:dyDescent="0.35">
      <c r="C33" s="22" t="s">
        <v>9</v>
      </c>
      <c r="D33" s="4">
        <v>6394480.4356415523</v>
      </c>
      <c r="E33" s="7">
        <v>7732313.9296614267</v>
      </c>
      <c r="F33" s="14">
        <v>0.17301851763776666</v>
      </c>
      <c r="G33" s="4">
        <v>16060567.613937262</v>
      </c>
      <c r="H33" s="7">
        <v>16060567.613937262</v>
      </c>
      <c r="I33" s="14">
        <v>0</v>
      </c>
      <c r="J33" s="10">
        <v>0.3981478481552832</v>
      </c>
      <c r="K33" s="17">
        <v>0.48144711416994829</v>
      </c>
      <c r="L33" s="14">
        <v>0.17301851763776671</v>
      </c>
    </row>
    <row r="34" spans="3:12" ht="14.5" customHeight="1" x14ac:dyDescent="0.35">
      <c r="C34" s="22" t="s">
        <v>10</v>
      </c>
      <c r="D34" s="4">
        <v>3629730.4450233923</v>
      </c>
      <c r="E34" s="7">
        <v>3474593.8417737684</v>
      </c>
      <c r="F34" s="14">
        <v>-4.4648845394380597E-2</v>
      </c>
      <c r="G34" s="4">
        <v>3499270.0994794536</v>
      </c>
      <c r="H34" s="7">
        <v>3499270.0994794536</v>
      </c>
      <c r="I34" s="14">
        <v>0</v>
      </c>
      <c r="J34" s="10">
        <v>1.0372821593747066</v>
      </c>
      <c r="K34" s="17">
        <v>0.9929481700457029</v>
      </c>
      <c r="L34" s="14">
        <v>-4.4648845394380549E-2</v>
      </c>
    </row>
    <row r="35" spans="3:12" ht="14.5" customHeight="1" x14ac:dyDescent="0.35">
      <c r="C35" s="22" t="s">
        <v>11</v>
      </c>
      <c r="D35" s="4">
        <v>37697989.51593814</v>
      </c>
      <c r="E35" s="7">
        <v>42585897.48765032</v>
      </c>
      <c r="F35" s="14">
        <v>0.11477762029389298</v>
      </c>
      <c r="G35" s="4">
        <v>18787029.054476291</v>
      </c>
      <c r="H35" s="7">
        <v>18787029.054476291</v>
      </c>
      <c r="I35" s="14">
        <v>0</v>
      </c>
      <c r="J35" s="10">
        <v>2.0065966474329815</v>
      </c>
      <c r="K35" s="17">
        <v>2.2667712581997415</v>
      </c>
      <c r="L35" s="14">
        <v>0.11477762029389298</v>
      </c>
    </row>
    <row r="36" spans="3:12" ht="14.5" customHeight="1" x14ac:dyDescent="0.35">
      <c r="C36" s="22" t="s">
        <v>12</v>
      </c>
      <c r="D36" s="4">
        <v>536894.27694201446</v>
      </c>
      <c r="E36" s="7">
        <v>641604.08333303547</v>
      </c>
      <c r="F36" s="14">
        <v>0.16320003115795259</v>
      </c>
      <c r="G36" s="4">
        <v>2727221.925539813</v>
      </c>
      <c r="H36" s="7">
        <v>2727221.925539813</v>
      </c>
      <c r="I36" s="14">
        <v>0</v>
      </c>
      <c r="J36" s="10">
        <v>0.19686490194073378</v>
      </c>
      <c r="K36" s="17">
        <v>0.23525921279986758</v>
      </c>
      <c r="L36" s="14">
        <v>0.16320003115795267</v>
      </c>
    </row>
    <row r="37" spans="3:12" ht="14.5" customHeight="1" x14ac:dyDescent="0.35">
      <c r="C37" s="22" t="s">
        <v>13</v>
      </c>
      <c r="D37" s="4">
        <v>713524.12011884269</v>
      </c>
      <c r="E37" s="7">
        <v>646078.86178046884</v>
      </c>
      <c r="F37" s="14">
        <v>-0.10439168084296663</v>
      </c>
      <c r="G37" s="4">
        <v>1862375.2580401071</v>
      </c>
      <c r="H37" s="7">
        <v>1862375.2580401071</v>
      </c>
      <c r="I37" s="14">
        <v>0</v>
      </c>
      <c r="J37" s="10">
        <v>0.38312585878622996</v>
      </c>
      <c r="K37" s="17">
        <v>0.34691121404843922</v>
      </c>
      <c r="L37" s="14">
        <v>-0.10439168084296659</v>
      </c>
    </row>
    <row r="38" spans="3:12" ht="15" thickBot="1" x14ac:dyDescent="0.4">
      <c r="C38" s="23" t="s">
        <v>14</v>
      </c>
      <c r="D38" s="5">
        <v>5216704.2871639635</v>
      </c>
      <c r="E38" s="8">
        <v>5066747.2531299489</v>
      </c>
      <c r="F38" s="15">
        <v>-2.9596312297081671E-2</v>
      </c>
      <c r="G38" s="5">
        <v>26297445.317099556</v>
      </c>
      <c r="H38" s="8">
        <v>26297445.317099556</v>
      </c>
      <c r="I38" s="15">
        <v>0</v>
      </c>
      <c r="J38" s="11">
        <v>0.19837304438739045</v>
      </c>
      <c r="K38" s="19">
        <v>0.19267070211703666</v>
      </c>
      <c r="L38" s="15">
        <v>-2.9596312297081581E-2</v>
      </c>
    </row>
    <row r="39" spans="3:12" ht="14.5" customHeight="1" thickBot="1" x14ac:dyDescent="0.4">
      <c r="C39" s="27" t="s">
        <v>28</v>
      </c>
      <c r="D39" s="32">
        <f>SUM(D25:D38)</f>
        <v>248262939.96593687</v>
      </c>
      <c r="E39" s="28">
        <f>SUM(E25:E38)</f>
        <v>241916332.97122166</v>
      </c>
      <c r="F39" s="33">
        <f>(E39-D39)/D39</f>
        <v>-2.5564053159065972E-2</v>
      </c>
      <c r="G39" s="28">
        <f>SUM(G25:G38)</f>
        <v>137276609.00858143</v>
      </c>
      <c r="H39" s="28">
        <f>SUM(H25:H38)</f>
        <v>137276609.00858143</v>
      </c>
      <c r="I39" s="29">
        <v>0</v>
      </c>
      <c r="J39" s="34">
        <v>1.8084868336922386</v>
      </c>
      <c r="K39" s="30">
        <v>1.7622545801382594</v>
      </c>
      <c r="L39" s="31">
        <v>-2.6234718907839072E-2</v>
      </c>
    </row>
    <row r="40" spans="3:12" ht="14.5" customHeight="1" x14ac:dyDescent="0.35"/>
    <row r="41" spans="3:12" ht="15" thickBot="1" x14ac:dyDescent="0.4"/>
    <row r="42" spans="3:12" ht="15" thickBot="1" x14ac:dyDescent="0.4">
      <c r="D42" s="72" t="s">
        <v>17</v>
      </c>
      <c r="E42" s="73"/>
      <c r="F42" s="73"/>
      <c r="G42" s="73"/>
      <c r="H42" s="73"/>
      <c r="I42" s="73"/>
      <c r="J42" s="73"/>
      <c r="K42" s="73"/>
      <c r="L42" s="74"/>
    </row>
    <row r="43" spans="3:12" ht="15" thickBot="1" x14ac:dyDescent="0.4">
      <c r="C43" s="25" t="s">
        <v>26</v>
      </c>
      <c r="D43" s="60" t="s">
        <v>20</v>
      </c>
      <c r="E43" s="61" t="s">
        <v>25</v>
      </c>
      <c r="F43" s="62" t="s">
        <v>0</v>
      </c>
      <c r="G43" s="63" t="s">
        <v>21</v>
      </c>
      <c r="H43" s="64" t="s">
        <v>24</v>
      </c>
      <c r="I43" s="62" t="s">
        <v>0</v>
      </c>
      <c r="J43" s="63" t="s">
        <v>22</v>
      </c>
      <c r="K43" s="64" t="s">
        <v>23</v>
      </c>
      <c r="L43" s="65" t="s">
        <v>0</v>
      </c>
    </row>
    <row r="44" spans="3:12" ht="14.5" customHeight="1" x14ac:dyDescent="0.35">
      <c r="C44" s="22" t="s">
        <v>1</v>
      </c>
      <c r="D44" s="3">
        <v>12192938.825892676</v>
      </c>
      <c r="E44" s="6">
        <v>12192938.825892676</v>
      </c>
      <c r="F44" s="20">
        <v>0</v>
      </c>
      <c r="G44" s="4">
        <v>0</v>
      </c>
      <c r="H44" s="6">
        <v>0</v>
      </c>
      <c r="I44" s="26" t="s">
        <v>19</v>
      </c>
      <c r="J44" s="1" t="s">
        <v>19</v>
      </c>
      <c r="K44" s="17" t="s">
        <v>19</v>
      </c>
      <c r="L44" s="26" t="s">
        <v>19</v>
      </c>
    </row>
    <row r="45" spans="3:12" ht="14.5" customHeight="1" x14ac:dyDescent="0.35">
      <c r="C45" s="22" t="s">
        <v>2</v>
      </c>
      <c r="D45" s="4">
        <v>263417952.86040303</v>
      </c>
      <c r="E45" s="7">
        <v>263417952.86040303</v>
      </c>
      <c r="F45" s="14">
        <v>0</v>
      </c>
      <c r="G45" s="4">
        <v>38585272.907736205</v>
      </c>
      <c r="H45" s="7">
        <v>38585272.907736205</v>
      </c>
      <c r="I45" s="14">
        <v>0</v>
      </c>
      <c r="J45" s="1">
        <v>6.8269039716339215</v>
      </c>
      <c r="K45" s="12">
        <v>6.8269039716339215</v>
      </c>
      <c r="L45" s="14">
        <v>0</v>
      </c>
    </row>
    <row r="46" spans="3:12" ht="14.5" customHeight="1" x14ac:dyDescent="0.35">
      <c r="C46" s="22" t="s">
        <v>3</v>
      </c>
      <c r="D46" s="4">
        <v>11809706.904401345</v>
      </c>
      <c r="E46" s="7">
        <v>11809706.904401345</v>
      </c>
      <c r="F46" s="14">
        <v>0</v>
      </c>
      <c r="G46" s="4">
        <v>0</v>
      </c>
      <c r="H46" s="7">
        <v>0</v>
      </c>
      <c r="I46" s="26" t="s">
        <v>19</v>
      </c>
      <c r="J46" s="1" t="s">
        <v>19</v>
      </c>
      <c r="K46" s="12" t="s">
        <v>19</v>
      </c>
      <c r="L46" s="14" t="s">
        <v>19</v>
      </c>
    </row>
    <row r="47" spans="3:12" ht="14.5" customHeight="1" x14ac:dyDescent="0.35">
      <c r="C47" s="22" t="s">
        <v>4</v>
      </c>
      <c r="D47" s="4">
        <v>12240783.526074328</v>
      </c>
      <c r="E47" s="7">
        <v>12240783.526074328</v>
      </c>
      <c r="F47" s="14">
        <v>0</v>
      </c>
      <c r="G47" s="4">
        <v>8805743.3677350096</v>
      </c>
      <c r="H47" s="7">
        <v>8805743.3677350096</v>
      </c>
      <c r="I47" s="14">
        <v>0</v>
      </c>
      <c r="J47" s="1">
        <v>1.3900908776112642</v>
      </c>
      <c r="K47" s="12">
        <v>1.3900908776112642</v>
      </c>
      <c r="L47" s="14">
        <v>0</v>
      </c>
    </row>
    <row r="48" spans="3:12" ht="14.5" customHeight="1" x14ac:dyDescent="0.35">
      <c r="C48" s="22" t="s">
        <v>5</v>
      </c>
      <c r="D48" s="4">
        <v>3318281.1356011638</v>
      </c>
      <c r="E48" s="7">
        <v>3318281.1356011638</v>
      </c>
      <c r="F48" s="14">
        <v>0</v>
      </c>
      <c r="G48" s="4">
        <v>0</v>
      </c>
      <c r="H48" s="7">
        <v>0</v>
      </c>
      <c r="I48" s="26" t="s">
        <v>19</v>
      </c>
      <c r="J48" s="1" t="s">
        <v>19</v>
      </c>
      <c r="K48" s="12" t="s">
        <v>19</v>
      </c>
      <c r="L48" s="14" t="s">
        <v>19</v>
      </c>
    </row>
    <row r="49" spans="3:12" ht="14.5" customHeight="1" x14ac:dyDescent="0.35">
      <c r="C49" s="22" t="s">
        <v>6</v>
      </c>
      <c r="D49" s="4">
        <v>348065728.56294483</v>
      </c>
      <c r="E49" s="7">
        <v>348065728.56294483</v>
      </c>
      <c r="F49" s="14">
        <v>0</v>
      </c>
      <c r="G49" s="4">
        <v>42543484.363751024</v>
      </c>
      <c r="H49" s="7">
        <v>42543484.363751024</v>
      </c>
      <c r="I49" s="14">
        <v>0</v>
      </c>
      <c r="J49" s="1">
        <v>8.1814109438462594</v>
      </c>
      <c r="K49" s="12">
        <v>8.1814109438462594</v>
      </c>
      <c r="L49" s="14">
        <v>0</v>
      </c>
    </row>
    <row r="50" spans="3:12" ht="14.5" customHeight="1" x14ac:dyDescent="0.35">
      <c r="C50" s="22" t="s">
        <v>7</v>
      </c>
      <c r="D50" s="4">
        <v>7812366.832857064</v>
      </c>
      <c r="E50" s="7">
        <v>7812366.832857064</v>
      </c>
      <c r="F50" s="14">
        <v>0</v>
      </c>
      <c r="G50" s="4">
        <v>3088637.8655091673</v>
      </c>
      <c r="H50" s="7">
        <v>3088637.8655091673</v>
      </c>
      <c r="I50" s="14">
        <v>0</v>
      </c>
      <c r="J50" s="1">
        <v>2.5293890617925134</v>
      </c>
      <c r="K50" s="12">
        <v>2.5293890617925134</v>
      </c>
      <c r="L50" s="14">
        <v>0</v>
      </c>
    </row>
    <row r="51" spans="3:12" ht="14.5" customHeight="1" x14ac:dyDescent="0.35">
      <c r="C51" s="22" t="s">
        <v>8</v>
      </c>
      <c r="D51" s="4">
        <v>0</v>
      </c>
      <c r="E51" s="7">
        <v>0</v>
      </c>
      <c r="F51" s="26" t="s">
        <v>19</v>
      </c>
      <c r="G51" s="4">
        <v>0</v>
      </c>
      <c r="H51" s="7">
        <v>0</v>
      </c>
      <c r="I51" s="26" t="s">
        <v>19</v>
      </c>
      <c r="J51" s="1" t="s">
        <v>19</v>
      </c>
      <c r="K51" s="12" t="s">
        <v>19</v>
      </c>
      <c r="L51" s="14" t="s">
        <v>19</v>
      </c>
    </row>
    <row r="52" spans="3:12" ht="14.5" customHeight="1" x14ac:dyDescent="0.35">
      <c r="C52" s="22" t="s">
        <v>9</v>
      </c>
      <c r="D52" s="4">
        <v>13620093.127166696</v>
      </c>
      <c r="E52" s="7">
        <v>13620093.127166696</v>
      </c>
      <c r="F52" s="14">
        <v>0</v>
      </c>
      <c r="G52" s="4">
        <v>0</v>
      </c>
      <c r="H52" s="7">
        <v>0</v>
      </c>
      <c r="I52" s="26" t="s">
        <v>19</v>
      </c>
      <c r="J52" s="1" t="s">
        <v>19</v>
      </c>
      <c r="K52" s="12" t="s">
        <v>19</v>
      </c>
      <c r="L52" s="14" t="s">
        <v>19</v>
      </c>
    </row>
    <row r="53" spans="3:12" ht="14.5" customHeight="1" x14ac:dyDescent="0.35">
      <c r="C53" s="22" t="s">
        <v>10</v>
      </c>
      <c r="D53" s="4">
        <v>18243702.495895993</v>
      </c>
      <c r="E53" s="7">
        <v>18243702.495895993</v>
      </c>
      <c r="F53" s="14">
        <v>0</v>
      </c>
      <c r="G53" s="4">
        <v>3506613.4139275625</v>
      </c>
      <c r="H53" s="7">
        <v>3506613.4139275625</v>
      </c>
      <c r="I53" s="14">
        <v>0</v>
      </c>
      <c r="J53" s="1">
        <v>5.2026557656557406</v>
      </c>
      <c r="K53" s="12">
        <v>5.2026557656557406</v>
      </c>
      <c r="L53" s="14">
        <v>0</v>
      </c>
    </row>
    <row r="54" spans="3:12" ht="14.5" customHeight="1" x14ac:dyDescent="0.35">
      <c r="C54" s="22" t="s">
        <v>11</v>
      </c>
      <c r="D54" s="4">
        <v>15347884.144588552</v>
      </c>
      <c r="E54" s="7">
        <v>15347884.144588552</v>
      </c>
      <c r="F54" s="14">
        <v>0</v>
      </c>
      <c r="G54" s="4">
        <v>0</v>
      </c>
      <c r="H54" s="7">
        <v>0</v>
      </c>
      <c r="I54" s="26" t="s">
        <v>19</v>
      </c>
      <c r="J54" s="1" t="s">
        <v>19</v>
      </c>
      <c r="K54" s="12" t="s">
        <v>19</v>
      </c>
      <c r="L54" s="14" t="s">
        <v>19</v>
      </c>
    </row>
    <row r="55" spans="3:12" ht="14.5" customHeight="1" x14ac:dyDescent="0.35">
      <c r="C55" s="22" t="s">
        <v>12</v>
      </c>
      <c r="D55" s="4">
        <v>742367.8845598537</v>
      </c>
      <c r="E55" s="7">
        <v>742367.8845598537</v>
      </c>
      <c r="F55" s="14">
        <v>0</v>
      </c>
      <c r="G55" s="4">
        <v>0</v>
      </c>
      <c r="H55" s="7">
        <v>0</v>
      </c>
      <c r="I55" s="26" t="s">
        <v>19</v>
      </c>
      <c r="J55" s="1" t="s">
        <v>19</v>
      </c>
      <c r="K55" s="12" t="s">
        <v>19</v>
      </c>
      <c r="L55" s="14" t="s">
        <v>19</v>
      </c>
    </row>
    <row r="56" spans="3:12" ht="14.5" customHeight="1" x14ac:dyDescent="0.35">
      <c r="C56" s="22" t="s">
        <v>13</v>
      </c>
      <c r="D56" s="4">
        <v>2156988.8564899368</v>
      </c>
      <c r="E56" s="7">
        <v>2156988.8564899368</v>
      </c>
      <c r="F56" s="14">
        <v>0</v>
      </c>
      <c r="G56" s="4">
        <v>0</v>
      </c>
      <c r="H56" s="7">
        <v>0</v>
      </c>
      <c r="I56" s="26" t="s">
        <v>19</v>
      </c>
      <c r="J56" s="1" t="s">
        <v>19</v>
      </c>
      <c r="K56" s="12" t="s">
        <v>19</v>
      </c>
      <c r="L56" s="14" t="s">
        <v>19</v>
      </c>
    </row>
    <row r="57" spans="3:12" ht="15" thickBot="1" x14ac:dyDescent="0.4">
      <c r="C57" s="23" t="s">
        <v>14</v>
      </c>
      <c r="D57" s="5">
        <v>21691134.581493787</v>
      </c>
      <c r="E57" s="8">
        <v>21691134.581493787</v>
      </c>
      <c r="F57" s="15">
        <v>0</v>
      </c>
      <c r="G57" s="5">
        <v>0</v>
      </c>
      <c r="H57" s="8">
        <v>0</v>
      </c>
      <c r="I57" s="15" t="s">
        <v>19</v>
      </c>
      <c r="J57" s="2" t="s">
        <v>19</v>
      </c>
      <c r="K57" s="13" t="s">
        <v>19</v>
      </c>
      <c r="L57" s="15" t="s">
        <v>19</v>
      </c>
    </row>
    <row r="58" spans="3:12" ht="14.5" customHeight="1" thickBot="1" x14ac:dyDescent="0.4">
      <c r="C58" s="27" t="s">
        <v>28</v>
      </c>
      <c r="D58" s="32">
        <f>SUM(D44:D57)</f>
        <v>730659929.73836923</v>
      </c>
      <c r="E58" s="28">
        <f>SUM(E44:E57)</f>
        <v>730659929.73836923</v>
      </c>
      <c r="F58" s="33">
        <f>(E58-D58)/D58</f>
        <v>0</v>
      </c>
      <c r="G58" s="28">
        <f>SUM(G44:G57)</f>
        <v>96529751.918658972</v>
      </c>
      <c r="H58" s="28">
        <f>SUM(H44:H57)</f>
        <v>96529751.918658972</v>
      </c>
      <c r="I58" s="29">
        <v>0</v>
      </c>
      <c r="J58" s="34">
        <v>7.5692718070389491</v>
      </c>
      <c r="K58" s="30">
        <v>7.5692718070389491</v>
      </c>
      <c r="L58" s="31">
        <v>0</v>
      </c>
    </row>
    <row r="59" spans="3:12" ht="14.5" customHeight="1" x14ac:dyDescent="0.35"/>
    <row r="60" spans="3:12" ht="15" thickBot="1" x14ac:dyDescent="0.4"/>
    <row r="61" spans="3:12" ht="15" thickBot="1" x14ac:dyDescent="0.4">
      <c r="D61" s="75" t="s">
        <v>18</v>
      </c>
      <c r="E61" s="76"/>
      <c r="F61" s="76"/>
      <c r="G61" s="76"/>
      <c r="H61" s="76"/>
      <c r="I61" s="76"/>
      <c r="J61" s="76"/>
      <c r="K61" s="76"/>
      <c r="L61" s="77"/>
    </row>
    <row r="62" spans="3:12" ht="15" thickBot="1" x14ac:dyDescent="0.4">
      <c r="C62" s="24" t="s">
        <v>26</v>
      </c>
      <c r="D62" s="66" t="s">
        <v>20</v>
      </c>
      <c r="E62" s="67" t="s">
        <v>25</v>
      </c>
      <c r="F62" s="68" t="s">
        <v>0</v>
      </c>
      <c r="G62" s="69" t="s">
        <v>21</v>
      </c>
      <c r="H62" s="70" t="s">
        <v>24</v>
      </c>
      <c r="I62" s="68" t="s">
        <v>0</v>
      </c>
      <c r="J62" s="70" t="s">
        <v>22</v>
      </c>
      <c r="K62" s="70" t="s">
        <v>23</v>
      </c>
      <c r="L62" s="68" t="s">
        <v>0</v>
      </c>
    </row>
    <row r="63" spans="3:12" ht="14.5" customHeight="1" x14ac:dyDescent="0.35">
      <c r="C63" s="22" t="s">
        <v>1</v>
      </c>
      <c r="D63" s="3">
        <v>2805363.2679973654</v>
      </c>
      <c r="E63" s="6">
        <v>2363279.3214296484</v>
      </c>
      <c r="F63" s="20">
        <v>-0.18706377302039845</v>
      </c>
      <c r="G63" s="3">
        <v>14944170.897606764</v>
      </c>
      <c r="H63" s="6">
        <v>14944170.897606764</v>
      </c>
      <c r="I63" s="20">
        <v>0</v>
      </c>
      <c r="J63" s="1">
        <v>0.18772291130895932</v>
      </c>
      <c r="K63" s="17">
        <v>0.15814054440505068</v>
      </c>
      <c r="L63" s="18">
        <v>-0.18706377302039845</v>
      </c>
    </row>
    <row r="64" spans="3:12" ht="14.5" customHeight="1" x14ac:dyDescent="0.35">
      <c r="C64" s="22" t="s">
        <v>2</v>
      </c>
      <c r="D64" s="4">
        <v>80068361.377521455</v>
      </c>
      <c r="E64" s="7">
        <v>72336336.061980307</v>
      </c>
      <c r="F64" s="14">
        <v>-0.10688992194622739</v>
      </c>
      <c r="G64" s="4">
        <v>267957476.14854807</v>
      </c>
      <c r="H64" s="7">
        <v>267957476.14854807</v>
      </c>
      <c r="I64" s="14">
        <v>0</v>
      </c>
      <c r="J64" s="12">
        <v>0.2988099549539488</v>
      </c>
      <c r="K64" s="12">
        <v>0.2699545357035647</v>
      </c>
      <c r="L64" s="14">
        <v>-0.10688992194622743</v>
      </c>
    </row>
    <row r="65" spans="3:12" ht="14.5" customHeight="1" x14ac:dyDescent="0.35">
      <c r="C65" s="22" t="s">
        <v>3</v>
      </c>
      <c r="D65" s="4">
        <v>5804590.3333224198</v>
      </c>
      <c r="E65" s="7">
        <v>6999496.3832339821</v>
      </c>
      <c r="F65" s="14">
        <v>0.17071314627345791</v>
      </c>
      <c r="G65" s="4">
        <v>15734496.019906793</v>
      </c>
      <c r="H65" s="7">
        <v>15734496.019906793</v>
      </c>
      <c r="I65" s="14">
        <v>0</v>
      </c>
      <c r="J65" s="12">
        <v>0.3689085640861095</v>
      </c>
      <c r="K65" s="12">
        <v>0.44485037044583048</v>
      </c>
      <c r="L65" s="14">
        <v>0.17071314627345788</v>
      </c>
    </row>
    <row r="66" spans="3:12" ht="14.5" customHeight="1" x14ac:dyDescent="0.35">
      <c r="C66" s="22" t="s">
        <v>4</v>
      </c>
      <c r="D66" s="4">
        <v>21357536.354730841</v>
      </c>
      <c r="E66" s="7">
        <v>25075978.516186111</v>
      </c>
      <c r="F66" s="14">
        <v>0.14828702134415531</v>
      </c>
      <c r="G66" s="4">
        <v>16126294.775008818</v>
      </c>
      <c r="H66" s="7">
        <v>16126294.775008818</v>
      </c>
      <c r="I66" s="14">
        <v>0</v>
      </c>
      <c r="J66" s="12">
        <v>1.3243920350401237</v>
      </c>
      <c r="K66" s="12">
        <v>1.5549745844313081</v>
      </c>
      <c r="L66" s="14">
        <v>0.14828702134415528</v>
      </c>
    </row>
    <row r="67" spans="3:12" ht="14.5" customHeight="1" x14ac:dyDescent="0.35">
      <c r="C67" s="22" t="s">
        <v>5</v>
      </c>
      <c r="D67" s="4">
        <v>682145.26584104379</v>
      </c>
      <c r="E67" s="7">
        <v>657676.56213474227</v>
      </c>
      <c r="F67" s="14">
        <v>-3.7204767685317726E-2</v>
      </c>
      <c r="G67" s="4">
        <v>6662250.9006078672</v>
      </c>
      <c r="H67" s="7">
        <v>6662250.9006078672</v>
      </c>
      <c r="I67" s="14">
        <v>0</v>
      </c>
      <c r="J67" s="12">
        <v>0.10238960916029213</v>
      </c>
      <c r="K67" s="12">
        <v>9.8716870911411569E-2</v>
      </c>
      <c r="L67" s="14">
        <v>-3.7204767685317698E-2</v>
      </c>
    </row>
    <row r="68" spans="3:12" ht="14.5" customHeight="1" x14ac:dyDescent="0.35">
      <c r="C68" s="22" t="s">
        <v>6</v>
      </c>
      <c r="D68" s="4">
        <v>82421233.445634827</v>
      </c>
      <c r="E68" s="7">
        <v>73401943.828866869</v>
      </c>
      <c r="F68" s="14">
        <v>-0.12287535106421707</v>
      </c>
      <c r="G68" s="4">
        <v>349346492.26828331</v>
      </c>
      <c r="H68" s="7">
        <v>349346492.26828331</v>
      </c>
      <c r="I68" s="14">
        <v>0</v>
      </c>
      <c r="J68" s="12">
        <v>0.2359297581907272</v>
      </c>
      <c r="K68" s="12">
        <v>0.21011215355927285</v>
      </c>
      <c r="L68" s="14">
        <v>-0.12287535106421715</v>
      </c>
    </row>
    <row r="69" spans="3:12" ht="14.5" customHeight="1" x14ac:dyDescent="0.35">
      <c r="C69" s="22" t="s">
        <v>7</v>
      </c>
      <c r="D69" s="4">
        <v>934386.84006100369</v>
      </c>
      <c r="E69" s="7">
        <v>934386.84006100369</v>
      </c>
      <c r="F69" s="14">
        <v>0</v>
      </c>
      <c r="G69" s="4">
        <v>8409569.9654645119</v>
      </c>
      <c r="H69" s="7">
        <v>8409569.9654645119</v>
      </c>
      <c r="I69" s="14">
        <v>0</v>
      </c>
      <c r="J69" s="12">
        <v>0.11110994306465607</v>
      </c>
      <c r="K69" s="12">
        <v>0.11110994306465607</v>
      </c>
      <c r="L69" s="14">
        <v>0</v>
      </c>
    </row>
    <row r="70" spans="3:12" ht="14.5" customHeight="1" x14ac:dyDescent="0.35">
      <c r="C70" s="22" t="s">
        <v>8</v>
      </c>
      <c r="D70" s="4">
        <v>0</v>
      </c>
      <c r="E70" s="7">
        <v>0</v>
      </c>
      <c r="F70" s="26" t="s">
        <v>19</v>
      </c>
      <c r="G70" s="4">
        <v>9014126.1884932984</v>
      </c>
      <c r="H70" s="7">
        <v>9014126.1884932984</v>
      </c>
      <c r="I70" s="14">
        <v>0</v>
      </c>
      <c r="J70" s="12">
        <v>0</v>
      </c>
      <c r="K70" s="12">
        <v>0</v>
      </c>
      <c r="L70" s="14" t="s">
        <v>19</v>
      </c>
    </row>
    <row r="71" spans="3:12" ht="14.5" customHeight="1" x14ac:dyDescent="0.35">
      <c r="C71" s="22" t="s">
        <v>9</v>
      </c>
      <c r="D71" s="4">
        <v>6394480.4356415523</v>
      </c>
      <c r="E71" s="7">
        <v>7732313.9296614267</v>
      </c>
      <c r="F71" s="14">
        <v>0.17301851763776666</v>
      </c>
      <c r="G71" s="4">
        <v>16060567.613937262</v>
      </c>
      <c r="H71" s="7">
        <v>16060567.613937262</v>
      </c>
      <c r="I71" s="14">
        <v>0</v>
      </c>
      <c r="J71" s="12">
        <v>0.3981478481552832</v>
      </c>
      <c r="K71" s="12">
        <v>0.48144711416994829</v>
      </c>
      <c r="L71" s="14">
        <v>0.17301851763776671</v>
      </c>
    </row>
    <row r="72" spans="3:12" ht="14.5" customHeight="1" x14ac:dyDescent="0.35">
      <c r="C72" s="22" t="s">
        <v>10</v>
      </c>
      <c r="D72" s="4">
        <v>3629730.4450233923</v>
      </c>
      <c r="E72" s="7">
        <v>3474593.8417737684</v>
      </c>
      <c r="F72" s="14">
        <v>-4.4648845394380597E-2</v>
      </c>
      <c r="G72" s="4">
        <v>19638397.022877604</v>
      </c>
      <c r="H72" s="7">
        <v>19638397.022877604</v>
      </c>
      <c r="I72" s="14">
        <v>0</v>
      </c>
      <c r="J72" s="12">
        <v>0.18482824442315557</v>
      </c>
      <c r="K72" s="12">
        <v>0.17692858728368036</v>
      </c>
      <c r="L72" s="14">
        <v>-4.4648845394380576E-2</v>
      </c>
    </row>
    <row r="73" spans="3:12" ht="14.5" customHeight="1" x14ac:dyDescent="0.35">
      <c r="C73" s="22" t="s">
        <v>11</v>
      </c>
      <c r="D73" s="4">
        <v>37697989.51593814</v>
      </c>
      <c r="E73" s="7">
        <v>42585897.48765032</v>
      </c>
      <c r="F73" s="14">
        <v>0.11477762029389298</v>
      </c>
      <c r="G73" s="4">
        <v>18787029.054476291</v>
      </c>
      <c r="H73" s="7">
        <v>18787029.054476291</v>
      </c>
      <c r="I73" s="14">
        <v>0</v>
      </c>
      <c r="J73" s="12">
        <v>2.0065966474329815</v>
      </c>
      <c r="K73" s="12">
        <v>2.2667712581997415</v>
      </c>
      <c r="L73" s="14">
        <v>0.11477762029389298</v>
      </c>
    </row>
    <row r="74" spans="3:12" ht="14.5" customHeight="1" x14ac:dyDescent="0.35">
      <c r="C74" s="22" t="s">
        <v>12</v>
      </c>
      <c r="D74" s="4">
        <v>536894.27694201446</v>
      </c>
      <c r="E74" s="7">
        <v>641604.08333303547</v>
      </c>
      <c r="F74" s="14">
        <v>0.16320003115795259</v>
      </c>
      <c r="G74" s="4">
        <v>2727221.925539813</v>
      </c>
      <c r="H74" s="7">
        <v>2727221.925539813</v>
      </c>
      <c r="I74" s="14">
        <v>0</v>
      </c>
      <c r="J74" s="12">
        <v>0.19686490194073378</v>
      </c>
      <c r="K74" s="12">
        <v>0.23525921279986758</v>
      </c>
      <c r="L74" s="14">
        <v>0.16320003115795267</v>
      </c>
    </row>
    <row r="75" spans="3:12" ht="14.5" customHeight="1" x14ac:dyDescent="0.35">
      <c r="C75" s="22" t="s">
        <v>13</v>
      </c>
      <c r="D75" s="4">
        <v>713524.12011884269</v>
      </c>
      <c r="E75" s="7">
        <v>646078.86178046884</v>
      </c>
      <c r="F75" s="14">
        <v>-0.10439168084296663</v>
      </c>
      <c r="G75" s="4">
        <v>4019364.1145300437</v>
      </c>
      <c r="H75" s="7">
        <v>4019364.1145300437</v>
      </c>
      <c r="I75" s="14">
        <v>0</v>
      </c>
      <c r="J75" s="12">
        <v>0.17752164267463241</v>
      </c>
      <c r="K75" s="12">
        <v>0.16074156094614245</v>
      </c>
      <c r="L75" s="14">
        <v>-0.10439168084296659</v>
      </c>
    </row>
    <row r="76" spans="3:12" ht="15" thickBot="1" x14ac:dyDescent="0.4">
      <c r="C76" s="23" t="s">
        <v>14</v>
      </c>
      <c r="D76" s="5">
        <v>5216704.2871639635</v>
      </c>
      <c r="E76" s="8">
        <v>5066747.2531299489</v>
      </c>
      <c r="F76" s="15">
        <v>-2.9596312297081671E-2</v>
      </c>
      <c r="G76" s="5">
        <v>47988579.898593344</v>
      </c>
      <c r="H76" s="8">
        <v>47988579.898593344</v>
      </c>
      <c r="I76" s="15">
        <v>0</v>
      </c>
      <c r="J76" s="13">
        <v>0.108707202800908</v>
      </c>
      <c r="K76" s="13">
        <v>0.10558235446509778</v>
      </c>
      <c r="L76" s="15">
        <v>-2.9596312297081699E-2</v>
      </c>
    </row>
    <row r="77" spans="3:12" ht="14.5" customHeight="1" thickBot="1" x14ac:dyDescent="0.4">
      <c r="C77" s="27" t="s">
        <v>28</v>
      </c>
      <c r="D77" s="32">
        <f>SUM(D63:D76)</f>
        <v>248262939.96593687</v>
      </c>
      <c r="E77" s="28">
        <f>SUM(E63:E76)</f>
        <v>241916332.97122166</v>
      </c>
      <c r="F77" s="33">
        <f>(E77-D77)/D77</f>
        <v>-2.5564053159065972E-2</v>
      </c>
      <c r="G77" s="28">
        <f>SUM(G63:G76)</f>
        <v>797416036.79387367</v>
      </c>
      <c r="H77" s="28">
        <f>SUM(H63:H76)</f>
        <v>797416036.79387367</v>
      </c>
      <c r="I77" s="29">
        <v>0</v>
      </c>
      <c r="J77" s="34">
        <v>0.31133427033159988</v>
      </c>
      <c r="K77" s="30">
        <v>0.30337530449460387</v>
      </c>
      <c r="L77" s="31">
        <v>-2.6234718907839048E-2</v>
      </c>
    </row>
    <row r="78" spans="3:12" ht="14.5" customHeight="1" x14ac:dyDescent="0.35"/>
    <row r="79" spans="3:12" ht="14.5" customHeight="1" x14ac:dyDescent="0.35"/>
  </sheetData>
  <mergeCells count="4">
    <mergeCell ref="D4:L4"/>
    <mergeCell ref="D23:L23"/>
    <mergeCell ref="D42:L42"/>
    <mergeCell ref="D61:L61"/>
  </mergeCells>
  <pageMargins left="0.7" right="0.7" top="0.75" bottom="0.75" header="0.3" footer="0.3"/>
  <pageSetup orientation="portrait" r:id="rId1"/>
  <headerFooter>
    <oddFooter>&amp;L&amp;1#&amp;"Calibri"&amp;14&amp;K000000Business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Isaacson, Lana</Witness_x0020_Testimony>
    <Year xmlns="65bfb563-8fe2-4d34-a09f-38a217d8feea">2022</Year>
    <Review_x0020_Case_x0020_Doc_x0020_Types xmlns="65bfb563-8fe2-4d34-a09f-38a217d8feea">2nd Data Request</Review_x0020_Case_x0020_Doc_x0020_Types>
    <Case_x0020__x0023_ xmlns="f789fa03-9022-4931-acb2-79f11ac92edf" xsi:nil="true"/>
    <Data_x0020_Request_x0020_Party xmlns="f789fa03-9022-4931-acb2-79f11ac92edf">Ky. Public Service Commission-KPSC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5B2653-BB5F-4358-82A0-28FB6FC469F1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859d1c9a-4b33-4de5-87a1-41e178649937"/>
    <ds:schemaRef ds:uri="166e7583-8208-4572-8cf2-c7f87f8406c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2AB0CE-F96B-44C6-AF6A-58AE608791F5}"/>
</file>

<file path=customXml/itemProps3.xml><?xml version="1.0" encoding="utf-8"?>
<ds:datastoreItem xmlns:ds="http://schemas.openxmlformats.org/officeDocument/2006/customXml" ds:itemID="{FEEAF2C7-B687-4492-863F-793D124958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Portfolio</vt:lpstr>
      <vt:lpstr>LGE</vt:lpstr>
      <vt:lpstr>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PSC DR2 Attach to Q38 - LGE-KU Base vs UpdatedCapacity DSM Plan C-E Results_4-30-2023_CombinedPrograms</dc:title>
  <dc:subject/>
  <dc:creator>Kyland Narcisse</dc:creator>
  <cp:keywords/>
  <dc:description/>
  <cp:lastModifiedBy>Isaacson, Lana</cp:lastModifiedBy>
  <cp:revision/>
  <dcterms:created xsi:type="dcterms:W3CDTF">2023-04-26T20:47:03Z</dcterms:created>
  <dcterms:modified xsi:type="dcterms:W3CDTF">2023-05-02T23:13:43Z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0x010100AB9E08D0A401274E8CF9B547F14148CC</vt:lpwstr>
  </property>
  <property fmtid="{D5CDD505-2E9C-101B-9397-08002B2CF9AE}" pid="4" name="MSIP_Label_0adee1c6-0c13-46fe-9f7d-d5b32ad2c571_Enabled">
    <vt:lpwstr>true</vt:lpwstr>
  </property>
  <property fmtid="{D5CDD505-2E9C-101B-9397-08002B2CF9AE}" pid="5" name="MSIP_Label_0adee1c6-0c13-46fe-9f7d-d5b32ad2c571_SetDate">
    <vt:lpwstr>2023-05-02T23:13:43Z</vt:lpwstr>
  </property>
  <property fmtid="{D5CDD505-2E9C-101B-9397-08002B2CF9AE}" pid="6" name="MSIP_Label_0adee1c6-0c13-46fe-9f7d-d5b32ad2c571_Method">
    <vt:lpwstr>Privileged</vt:lpwstr>
  </property>
  <property fmtid="{D5CDD505-2E9C-101B-9397-08002B2CF9AE}" pid="7" name="MSIP_Label_0adee1c6-0c13-46fe-9f7d-d5b32ad2c571_Name">
    <vt:lpwstr>0adee1c6-0c13-46fe-9f7d-d5b32ad2c571</vt:lpwstr>
  </property>
  <property fmtid="{D5CDD505-2E9C-101B-9397-08002B2CF9AE}" pid="8" name="MSIP_Label_0adee1c6-0c13-46fe-9f7d-d5b32ad2c571_SiteId">
    <vt:lpwstr>5ee3b0ba-a559-45ee-a69e-6d3e963a3e72</vt:lpwstr>
  </property>
  <property fmtid="{D5CDD505-2E9C-101B-9397-08002B2CF9AE}" pid="9" name="MSIP_Label_0adee1c6-0c13-46fe-9f7d-d5b32ad2c571_ActionId">
    <vt:lpwstr>81837deb-4e8b-4499-84a6-2c7f00572ac1</vt:lpwstr>
  </property>
  <property fmtid="{D5CDD505-2E9C-101B-9397-08002B2CF9AE}" pid="10" name="MSIP_Label_0adee1c6-0c13-46fe-9f7d-d5b32ad2c571_ContentBits">
    <vt:lpwstr>2</vt:lpwstr>
  </property>
</Properties>
</file>