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EUN 1st Round Attachments\"/>
    </mc:Choice>
  </mc:AlternateContent>
  <xr:revisionPtr revIDLastSave="0" documentId="8_{2336F8B0-C620-44A1-954B-AD1B53C9CFB6}" xr6:coauthVersionLast="47" xr6:coauthVersionMax="47" xr10:uidLastSave="{00000000-0000-0000-0000-000000000000}"/>
  <bookViews>
    <workbookView xWindow="28690" yWindow="-110" windowWidth="29020" windowHeight="15820" tabRatio="832" xr2:uid="{5A898F41-E65F-4640-ABC9-3F5B18A10797}"/>
  </bookViews>
  <sheets>
    <sheet name="New Generation Solar" sheetId="1" r:id="rId1"/>
    <sheet name="2022 Cash Flows" sheetId="2" r:id="rId2"/>
    <sheet name="2023 Cash Flows" sheetId="5" r:id="rId3"/>
    <sheet name="2024 Cash Flows" sheetId="7" r:id="rId4"/>
    <sheet name="2025 Cash Flows" sheetId="6" r:id="rId5"/>
    <sheet name="2026 Cash Flows" sheetId="8" r:id="rId6"/>
    <sheet name="2027 Cash Flows" sheetId="13" r:id="rId7"/>
    <sheet name="Company Overheads" sheetId="15" state="hidden" r:id="rId8"/>
  </sheets>
  <definedNames>
    <definedName name="_xlnm.Print_Area" localSheetId="1">'2022 Cash Flows'!$A$1:$M$45</definedName>
    <definedName name="_xlnm.Print_Area" localSheetId="2">'2023 Cash Flows'!$A$1:$O$45</definedName>
    <definedName name="_xlnm.Print_Area" localSheetId="3">'2024 Cash Flows'!$A$1:$O$45</definedName>
    <definedName name="_xlnm.Print_Area" localSheetId="4">'2025 Cash Flows'!$A$1:$O$45</definedName>
    <definedName name="_xlnm.Print_Area" localSheetId="5">'2026 Cash Flows'!$A$1:$O$45</definedName>
    <definedName name="_xlnm.Print_Area" localSheetId="6">'2027 Cash Flows'!$A$1:$O$45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9" i="1"/>
  <c r="C28" i="1"/>
  <c r="C6" i="1"/>
  <c r="K38" i="1"/>
  <c r="M38" i="1" s="1"/>
  <c r="L38" i="1" l="1"/>
  <c r="P13" i="15" l="1"/>
  <c r="N13" i="15"/>
  <c r="L13" i="15"/>
  <c r="J13" i="15"/>
  <c r="H13" i="15"/>
  <c r="F13" i="15"/>
  <c r="D13" i="15"/>
  <c r="P12" i="15"/>
  <c r="N12" i="15"/>
  <c r="L12" i="15"/>
  <c r="J12" i="15"/>
  <c r="H12" i="15"/>
  <c r="F12" i="15"/>
  <c r="D12" i="15"/>
  <c r="P11" i="15"/>
  <c r="N11" i="15"/>
  <c r="L11" i="15"/>
  <c r="J11" i="15"/>
  <c r="H11" i="15"/>
  <c r="F11" i="15"/>
  <c r="D11" i="15"/>
  <c r="P10" i="15"/>
  <c r="N10" i="15"/>
  <c r="L10" i="15"/>
  <c r="J10" i="15"/>
  <c r="H10" i="15"/>
  <c r="F10" i="15"/>
  <c r="D10" i="15"/>
  <c r="P9" i="15"/>
  <c r="N9" i="15"/>
  <c r="L9" i="15"/>
  <c r="J9" i="15"/>
  <c r="H9" i="15"/>
  <c r="F9" i="15"/>
  <c r="D9" i="15"/>
  <c r="P8" i="15"/>
  <c r="N8" i="15"/>
  <c r="L8" i="15"/>
  <c r="J8" i="15"/>
  <c r="H8" i="15"/>
  <c r="F8" i="15"/>
  <c r="D8" i="15"/>
  <c r="P7" i="15"/>
  <c r="N7" i="15"/>
  <c r="L7" i="15"/>
  <c r="J7" i="15"/>
  <c r="H7" i="15"/>
  <c r="F7" i="15"/>
  <c r="D7" i="15"/>
  <c r="P6" i="15"/>
  <c r="N6" i="15"/>
  <c r="L6" i="15"/>
  <c r="J6" i="15"/>
  <c r="H6" i="15"/>
  <c r="H15" i="15" s="1"/>
  <c r="F6" i="15"/>
  <c r="F15" i="15" s="1"/>
  <c r="D6" i="15"/>
  <c r="P5" i="15"/>
  <c r="N5" i="15"/>
  <c r="L5" i="15"/>
  <c r="J5" i="15"/>
  <c r="H5" i="15"/>
  <c r="F5" i="15"/>
  <c r="D5" i="15"/>
  <c r="P4" i="15"/>
  <c r="P15" i="15" s="1"/>
  <c r="N4" i="15"/>
  <c r="N15" i="15" s="1"/>
  <c r="L4" i="15"/>
  <c r="L15" i="15" s="1"/>
  <c r="J4" i="15"/>
  <c r="J15" i="15" s="1"/>
  <c r="H4" i="15"/>
  <c r="F4" i="15"/>
  <c r="D4" i="15"/>
  <c r="D15" i="15" s="1"/>
  <c r="B20" i="15" l="1"/>
  <c r="C35" i="1" l="1"/>
  <c r="C26" i="1"/>
  <c r="C25" i="1"/>
  <c r="C24" i="1"/>
  <c r="C22" i="1"/>
  <c r="C19" i="1"/>
  <c r="C7" i="1"/>
  <c r="K7" i="1"/>
  <c r="C8" i="1" l="1"/>
  <c r="C18" i="1"/>
  <c r="K25" i="1" l="1"/>
  <c r="L25" i="1" s="1"/>
  <c r="K26" i="1"/>
  <c r="L26" i="1" s="1"/>
  <c r="K27" i="1"/>
  <c r="M27" i="1" s="1"/>
  <c r="K28" i="1"/>
  <c r="L28" i="1" s="1"/>
  <c r="K29" i="1"/>
  <c r="L29" i="1" s="1"/>
  <c r="K30" i="1"/>
  <c r="L30" i="1" s="1"/>
  <c r="B25" i="2"/>
  <c r="M25" i="2"/>
  <c r="B26" i="2"/>
  <c r="M26" i="2"/>
  <c r="B27" i="2"/>
  <c r="M27" i="2"/>
  <c r="B28" i="2"/>
  <c r="M28" i="2"/>
  <c r="B29" i="2"/>
  <c r="M29" i="2"/>
  <c r="B30" i="2"/>
  <c r="M30" i="2"/>
  <c r="B25" i="5"/>
  <c r="P25" i="5" s="1"/>
  <c r="O25" i="5"/>
  <c r="B26" i="5"/>
  <c r="O26" i="5"/>
  <c r="B27" i="5"/>
  <c r="O27" i="5"/>
  <c r="B28" i="5"/>
  <c r="O28" i="5"/>
  <c r="B29" i="5"/>
  <c r="O29" i="5"/>
  <c r="B30" i="5"/>
  <c r="P30" i="5" s="1"/>
  <c r="O30" i="5"/>
  <c r="B25" i="7"/>
  <c r="O25" i="7"/>
  <c r="B26" i="7"/>
  <c r="O26" i="7"/>
  <c r="B27" i="7"/>
  <c r="P27" i="7" s="1"/>
  <c r="O27" i="7"/>
  <c r="B28" i="7"/>
  <c r="O28" i="7"/>
  <c r="B29" i="7"/>
  <c r="O29" i="7"/>
  <c r="B30" i="7"/>
  <c r="O30" i="7"/>
  <c r="B25" i="6"/>
  <c r="O25" i="6"/>
  <c r="B26" i="6"/>
  <c r="O26" i="6"/>
  <c r="B27" i="6"/>
  <c r="O27" i="6"/>
  <c r="B28" i="6"/>
  <c r="O28" i="6"/>
  <c r="B29" i="6"/>
  <c r="O29" i="6"/>
  <c r="B30" i="6"/>
  <c r="P30" i="6" s="1"/>
  <c r="O30" i="6"/>
  <c r="B25" i="8"/>
  <c r="O25" i="8"/>
  <c r="B26" i="8"/>
  <c r="O26" i="8"/>
  <c r="B27" i="8"/>
  <c r="O27" i="8"/>
  <c r="B28" i="8"/>
  <c r="O28" i="8"/>
  <c r="B29" i="8"/>
  <c r="O29" i="8"/>
  <c r="B30" i="8"/>
  <c r="O30" i="8"/>
  <c r="B25" i="13"/>
  <c r="O25" i="13"/>
  <c r="B26" i="13"/>
  <c r="O26" i="13"/>
  <c r="B27" i="13"/>
  <c r="O27" i="13"/>
  <c r="B28" i="13"/>
  <c r="P28" i="13" s="1"/>
  <c r="O28" i="13"/>
  <c r="B29" i="13"/>
  <c r="P29" i="13" s="1"/>
  <c r="O29" i="13"/>
  <c r="B30" i="13"/>
  <c r="O30" i="13"/>
  <c r="B44" i="5"/>
  <c r="B44" i="7"/>
  <c r="B44" i="6"/>
  <c r="B44" i="8"/>
  <c r="B44" i="13"/>
  <c r="B44" i="2"/>
  <c r="B39" i="13"/>
  <c r="B37" i="13"/>
  <c r="B36" i="13"/>
  <c r="B35" i="13"/>
  <c r="B24" i="13"/>
  <c r="B23" i="13"/>
  <c r="B22" i="13"/>
  <c r="B21" i="13"/>
  <c r="B20" i="13"/>
  <c r="B19" i="13"/>
  <c r="B18" i="13"/>
  <c r="B15" i="13"/>
  <c r="B14" i="13"/>
  <c r="B13" i="13"/>
  <c r="B12" i="13"/>
  <c r="B11" i="13"/>
  <c r="B10" i="13"/>
  <c r="B9" i="13"/>
  <c r="B8" i="13"/>
  <c r="B7" i="13"/>
  <c r="B6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O37" i="13"/>
  <c r="O36" i="13"/>
  <c r="O35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O24" i="13"/>
  <c r="O23" i="13"/>
  <c r="O22" i="13"/>
  <c r="O21" i="13"/>
  <c r="O20" i="13"/>
  <c r="O19" i="13"/>
  <c r="O18" i="13"/>
  <c r="N16" i="13"/>
  <c r="M16" i="13"/>
  <c r="M32" i="13" s="1"/>
  <c r="M42" i="13" s="1"/>
  <c r="L16" i="13"/>
  <c r="K16" i="13"/>
  <c r="J16" i="13"/>
  <c r="I16" i="13"/>
  <c r="H16" i="13"/>
  <c r="G16" i="13"/>
  <c r="F16" i="13"/>
  <c r="F32" i="13" s="1"/>
  <c r="E16" i="13"/>
  <c r="E32" i="13" s="1"/>
  <c r="E45" i="13" s="1"/>
  <c r="D16" i="13"/>
  <c r="C16" i="13"/>
  <c r="O15" i="13"/>
  <c r="O14" i="13"/>
  <c r="O13" i="13"/>
  <c r="O12" i="13"/>
  <c r="O11" i="13"/>
  <c r="O10" i="13"/>
  <c r="O9" i="13"/>
  <c r="O8" i="13"/>
  <c r="O7" i="13"/>
  <c r="O6" i="13"/>
  <c r="B39" i="8"/>
  <c r="B37" i="8"/>
  <c r="B36" i="8"/>
  <c r="B35" i="8"/>
  <c r="B24" i="8"/>
  <c r="B23" i="8"/>
  <c r="B22" i="8"/>
  <c r="B21" i="8"/>
  <c r="B20" i="8"/>
  <c r="B19" i="8"/>
  <c r="B18" i="8"/>
  <c r="B15" i="8"/>
  <c r="B14" i="8"/>
  <c r="B13" i="8"/>
  <c r="B12" i="8"/>
  <c r="B11" i="8"/>
  <c r="B10" i="8"/>
  <c r="B9" i="8"/>
  <c r="B8" i="8"/>
  <c r="B7" i="8"/>
  <c r="B6" i="8"/>
  <c r="B39" i="6"/>
  <c r="B37" i="6"/>
  <c r="B36" i="6"/>
  <c r="B35" i="6"/>
  <c r="B24" i="6"/>
  <c r="B23" i="6"/>
  <c r="B22" i="6"/>
  <c r="B21" i="6"/>
  <c r="B20" i="6"/>
  <c r="B19" i="6"/>
  <c r="B18" i="6"/>
  <c r="B15" i="6"/>
  <c r="B14" i="6"/>
  <c r="B13" i="6"/>
  <c r="B12" i="6"/>
  <c r="B11" i="6"/>
  <c r="B10" i="6"/>
  <c r="B9" i="6"/>
  <c r="B8" i="6"/>
  <c r="B7" i="6"/>
  <c r="B6" i="6"/>
  <c r="B39" i="7"/>
  <c r="B37" i="7"/>
  <c r="B36" i="7"/>
  <c r="B35" i="7"/>
  <c r="B24" i="7"/>
  <c r="B23" i="7"/>
  <c r="B22" i="7"/>
  <c r="B21" i="7"/>
  <c r="B20" i="7"/>
  <c r="B19" i="7"/>
  <c r="B18" i="7"/>
  <c r="B15" i="7"/>
  <c r="B14" i="7"/>
  <c r="B13" i="7"/>
  <c r="B12" i="7"/>
  <c r="B11" i="7"/>
  <c r="B10" i="7"/>
  <c r="B9" i="7"/>
  <c r="B8" i="7"/>
  <c r="B7" i="7"/>
  <c r="B6" i="7"/>
  <c r="B39" i="5"/>
  <c r="B37" i="5"/>
  <c r="B36" i="5"/>
  <c r="B35" i="5"/>
  <c r="B24" i="5"/>
  <c r="B23" i="5"/>
  <c r="B22" i="5"/>
  <c r="B21" i="5"/>
  <c r="B20" i="5"/>
  <c r="B19" i="5"/>
  <c r="B18" i="5"/>
  <c r="B15" i="5"/>
  <c r="B14" i="5"/>
  <c r="B13" i="5"/>
  <c r="B12" i="5"/>
  <c r="B11" i="5"/>
  <c r="B10" i="5"/>
  <c r="B9" i="5"/>
  <c r="B8" i="5"/>
  <c r="B7" i="5"/>
  <c r="B6" i="5"/>
  <c r="B39" i="2"/>
  <c r="B37" i="2"/>
  <c r="B36" i="2"/>
  <c r="B35" i="2"/>
  <c r="B24" i="2"/>
  <c r="B23" i="2"/>
  <c r="B22" i="2"/>
  <c r="B21" i="2"/>
  <c r="B20" i="2"/>
  <c r="B19" i="2"/>
  <c r="B18" i="2"/>
  <c r="B15" i="2"/>
  <c r="B14" i="2"/>
  <c r="B13" i="2"/>
  <c r="B12" i="2"/>
  <c r="B11" i="2"/>
  <c r="B10" i="2"/>
  <c r="B9" i="2"/>
  <c r="B8" i="2"/>
  <c r="B7" i="2"/>
  <c r="B6" i="2"/>
  <c r="K8" i="1"/>
  <c r="M8" i="1" s="1"/>
  <c r="K9" i="1"/>
  <c r="M9" i="1" s="1"/>
  <c r="K10" i="1"/>
  <c r="L10" i="1" s="1"/>
  <c r="K11" i="1"/>
  <c r="M11" i="1" s="1"/>
  <c r="K12" i="1"/>
  <c r="L12" i="1" s="1"/>
  <c r="K13" i="1"/>
  <c r="M13" i="1" s="1"/>
  <c r="M9" i="2"/>
  <c r="M10" i="2"/>
  <c r="M11" i="2"/>
  <c r="O9" i="7"/>
  <c r="O10" i="7"/>
  <c r="O11" i="7"/>
  <c r="O9" i="6"/>
  <c r="O10" i="6"/>
  <c r="O11" i="6"/>
  <c r="O9" i="8"/>
  <c r="O10" i="8"/>
  <c r="O11" i="8"/>
  <c r="O9" i="5"/>
  <c r="O10" i="5"/>
  <c r="P10" i="5" s="1"/>
  <c r="O11" i="5"/>
  <c r="P10" i="6" l="1"/>
  <c r="P29" i="6"/>
  <c r="P25" i="6"/>
  <c r="N27" i="2"/>
  <c r="P29" i="5"/>
  <c r="P28" i="7"/>
  <c r="P26" i="13"/>
  <c r="P28" i="8"/>
  <c r="P27" i="13"/>
  <c r="P29" i="8"/>
  <c r="P25" i="8"/>
  <c r="P27" i="6"/>
  <c r="P29" i="7"/>
  <c r="P26" i="5"/>
  <c r="N28" i="2"/>
  <c r="P28" i="5"/>
  <c r="N30" i="2"/>
  <c r="P39" i="13"/>
  <c r="N25" i="2"/>
  <c r="M29" i="1"/>
  <c r="P8" i="13"/>
  <c r="P26" i="8"/>
  <c r="P28" i="6"/>
  <c r="P30" i="7"/>
  <c r="P9" i="6"/>
  <c r="P24" i="13"/>
  <c r="M28" i="1"/>
  <c r="P11" i="13"/>
  <c r="N9" i="2"/>
  <c r="P14" i="13"/>
  <c r="P25" i="13"/>
  <c r="P27" i="8"/>
  <c r="B40" i="13"/>
  <c r="P35" i="13"/>
  <c r="P7" i="13"/>
  <c r="P26" i="6"/>
  <c r="N26" i="2"/>
  <c r="P18" i="13"/>
  <c r="M26" i="1"/>
  <c r="P27" i="5"/>
  <c r="N29" i="2"/>
  <c r="M25" i="1"/>
  <c r="P30" i="13"/>
  <c r="P26" i="7"/>
  <c r="C32" i="13"/>
  <c r="K32" i="13"/>
  <c r="K45" i="13" s="1"/>
  <c r="P9" i="7"/>
  <c r="P9" i="13"/>
  <c r="P30" i="8"/>
  <c r="P25" i="7"/>
  <c r="L27" i="1"/>
  <c r="H32" i="13"/>
  <c r="H42" i="13" s="1"/>
  <c r="M30" i="1"/>
  <c r="G32" i="13"/>
  <c r="G42" i="13" s="1"/>
  <c r="P11" i="6"/>
  <c r="P9" i="8"/>
  <c r="P11" i="7"/>
  <c r="P19" i="13"/>
  <c r="P10" i="7"/>
  <c r="N10" i="2"/>
  <c r="P15" i="13"/>
  <c r="P21" i="13"/>
  <c r="P36" i="13"/>
  <c r="P11" i="8"/>
  <c r="L9" i="1"/>
  <c r="J32" i="13"/>
  <c r="J42" i="13" s="1"/>
  <c r="L13" i="1"/>
  <c r="P10" i="13"/>
  <c r="B31" i="13"/>
  <c r="L11" i="1"/>
  <c r="D32" i="13"/>
  <c r="D45" i="13" s="1"/>
  <c r="L32" i="13"/>
  <c r="L42" i="13" s="1"/>
  <c r="P20" i="13"/>
  <c r="P11" i="5"/>
  <c r="O16" i="13"/>
  <c r="N32" i="13"/>
  <c r="N45" i="13" s="1"/>
  <c r="P37" i="13"/>
  <c r="F45" i="13"/>
  <c r="F42" i="13"/>
  <c r="I32" i="13"/>
  <c r="I45" i="13" s="1"/>
  <c r="L8" i="1"/>
  <c r="P23" i="13"/>
  <c r="P6" i="13"/>
  <c r="P12" i="13"/>
  <c r="P13" i="13"/>
  <c r="P22" i="13"/>
  <c r="B16" i="13"/>
  <c r="C42" i="13"/>
  <c r="C45" i="13"/>
  <c r="E42" i="13"/>
  <c r="O31" i="13"/>
  <c r="O40" i="13"/>
  <c r="M45" i="13"/>
  <c r="N11" i="2"/>
  <c r="M10" i="1"/>
  <c r="P10" i="8"/>
  <c r="M12" i="1"/>
  <c r="P9" i="5"/>
  <c r="I40" i="1"/>
  <c r="I31" i="1"/>
  <c r="I16" i="1"/>
  <c r="J16" i="1"/>
  <c r="J31" i="1"/>
  <c r="J40" i="1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P39" i="8" s="1"/>
  <c r="O37" i="8"/>
  <c r="O36" i="8"/>
  <c r="O35" i="8"/>
  <c r="N31" i="8"/>
  <c r="M31" i="8"/>
  <c r="L31" i="8"/>
  <c r="K31" i="8"/>
  <c r="J31" i="8"/>
  <c r="I31" i="8"/>
  <c r="H31" i="8"/>
  <c r="G31" i="8"/>
  <c r="F31" i="8"/>
  <c r="E31" i="8"/>
  <c r="D31" i="8"/>
  <c r="C31" i="8"/>
  <c r="O24" i="8"/>
  <c r="O23" i="8"/>
  <c r="O22" i="8"/>
  <c r="O21" i="8"/>
  <c r="P21" i="8" s="1"/>
  <c r="O20" i="8"/>
  <c r="O19" i="8"/>
  <c r="O18" i="8"/>
  <c r="P18" i="8" s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P13" i="8" s="1"/>
  <c r="O12" i="8"/>
  <c r="O8" i="8"/>
  <c r="O7" i="8"/>
  <c r="P7" i="8" s="1"/>
  <c r="O6" i="8"/>
  <c r="O12" i="5"/>
  <c r="O13" i="5"/>
  <c r="O21" i="5"/>
  <c r="O22" i="5"/>
  <c r="O23" i="5"/>
  <c r="O24" i="5"/>
  <c r="O21" i="7"/>
  <c r="O22" i="7"/>
  <c r="O23" i="7"/>
  <c r="O12" i="7"/>
  <c r="O13" i="7"/>
  <c r="O14" i="7"/>
  <c r="H45" i="13" l="1"/>
  <c r="B32" i="13"/>
  <c r="B42" i="13" s="1"/>
  <c r="D42" i="13"/>
  <c r="K42" i="13"/>
  <c r="G45" i="13"/>
  <c r="I32" i="8"/>
  <c r="I42" i="8" s="1"/>
  <c r="F32" i="8"/>
  <c r="F42" i="8" s="1"/>
  <c r="N32" i="8"/>
  <c r="N45" i="8" s="1"/>
  <c r="O32" i="13"/>
  <c r="O42" i="13" s="1"/>
  <c r="J45" i="13"/>
  <c r="I42" i="13"/>
  <c r="J32" i="8"/>
  <c r="J42" i="8" s="1"/>
  <c r="C32" i="8"/>
  <c r="C42" i="8" s="1"/>
  <c r="K32" i="8"/>
  <c r="K45" i="8" s="1"/>
  <c r="N42" i="13"/>
  <c r="D32" i="8"/>
  <c r="D42" i="8" s="1"/>
  <c r="L32" i="8"/>
  <c r="L45" i="8" s="1"/>
  <c r="L45" i="13"/>
  <c r="G32" i="8"/>
  <c r="G42" i="8" s="1"/>
  <c r="H32" i="8"/>
  <c r="H42" i="8" s="1"/>
  <c r="E32" i="8"/>
  <c r="E45" i="8" s="1"/>
  <c r="M32" i="8"/>
  <c r="M42" i="8" s="1"/>
  <c r="P15" i="8"/>
  <c r="O31" i="8"/>
  <c r="I32" i="1"/>
  <c r="I41" i="1" s="1"/>
  <c r="P12" i="8"/>
  <c r="P23" i="8"/>
  <c r="P24" i="8"/>
  <c r="B16" i="8"/>
  <c r="J32" i="1"/>
  <c r="J41" i="1" s="1"/>
  <c r="P6" i="8"/>
  <c r="P20" i="8"/>
  <c r="P37" i="8"/>
  <c r="B31" i="8"/>
  <c r="B40" i="8"/>
  <c r="P8" i="8"/>
  <c r="P35" i="8"/>
  <c r="P22" i="8"/>
  <c r="P14" i="8"/>
  <c r="P36" i="8"/>
  <c r="O16" i="8"/>
  <c r="P19" i="8"/>
  <c r="O40" i="8"/>
  <c r="F45" i="8" l="1"/>
  <c r="I45" i="8"/>
  <c r="N42" i="8"/>
  <c r="B45" i="13"/>
  <c r="C45" i="8"/>
  <c r="K42" i="8"/>
  <c r="J45" i="8"/>
  <c r="G45" i="8"/>
  <c r="O32" i="8"/>
  <c r="O42" i="8" s="1"/>
  <c r="H45" i="8"/>
  <c r="L42" i="8"/>
  <c r="M45" i="8"/>
  <c r="D45" i="8"/>
  <c r="I43" i="1"/>
  <c r="I48" i="1" s="1"/>
  <c r="I50" i="1" s="1"/>
  <c r="E42" i="8"/>
  <c r="J43" i="1"/>
  <c r="B32" i="8"/>
  <c r="B42" i="8" s="1"/>
  <c r="B40" i="7"/>
  <c r="P23" i="7"/>
  <c r="P22" i="7"/>
  <c r="P21" i="7"/>
  <c r="N31" i="7"/>
  <c r="P14" i="7"/>
  <c r="P13" i="7"/>
  <c r="P1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O37" i="7"/>
  <c r="P37" i="7" s="1"/>
  <c r="O36" i="7"/>
  <c r="O35" i="7"/>
  <c r="O24" i="7"/>
  <c r="H31" i="7"/>
  <c r="G31" i="7"/>
  <c r="O19" i="7"/>
  <c r="O18" i="7"/>
  <c r="O15" i="7"/>
  <c r="O8" i="7"/>
  <c r="O6" i="7"/>
  <c r="B45" i="8" l="1"/>
  <c r="P35" i="7"/>
  <c r="P15" i="7"/>
  <c r="P39" i="7"/>
  <c r="P36" i="7"/>
  <c r="B31" i="7"/>
  <c r="B16" i="7"/>
  <c r="I16" i="7"/>
  <c r="P6" i="7"/>
  <c r="P24" i="7"/>
  <c r="H16" i="7"/>
  <c r="H32" i="7" s="1"/>
  <c r="P18" i="7"/>
  <c r="P19" i="7"/>
  <c r="P8" i="7"/>
  <c r="J16" i="7"/>
  <c r="K16" i="7"/>
  <c r="I31" i="7"/>
  <c r="L16" i="7"/>
  <c r="J31" i="7"/>
  <c r="O40" i="7"/>
  <c r="D16" i="7"/>
  <c r="E16" i="7"/>
  <c r="M16" i="7"/>
  <c r="K31" i="7"/>
  <c r="N16" i="7"/>
  <c r="N32" i="7" s="1"/>
  <c r="D31" i="7"/>
  <c r="L31" i="7"/>
  <c r="G16" i="7"/>
  <c r="G32" i="7" s="1"/>
  <c r="E31" i="7"/>
  <c r="M31" i="7"/>
  <c r="F16" i="7"/>
  <c r="F31" i="7"/>
  <c r="B32" i="7" l="1"/>
  <c r="B42" i="7" s="1"/>
  <c r="I32" i="7"/>
  <c r="I42" i="7" s="1"/>
  <c r="N42" i="7"/>
  <c r="N45" i="7"/>
  <c r="F32" i="7"/>
  <c r="K32" i="7"/>
  <c r="G45" i="7"/>
  <c r="G42" i="7"/>
  <c r="H45" i="7"/>
  <c r="H42" i="7"/>
  <c r="M32" i="7"/>
  <c r="D32" i="7"/>
  <c r="E32" i="7"/>
  <c r="O7" i="7"/>
  <c r="C16" i="7"/>
  <c r="J32" i="7"/>
  <c r="C31" i="7"/>
  <c r="O20" i="7"/>
  <c r="L32" i="7"/>
  <c r="B45" i="7" l="1"/>
  <c r="I45" i="7"/>
  <c r="E42" i="7"/>
  <c r="E45" i="7"/>
  <c r="F45" i="7"/>
  <c r="F42" i="7"/>
  <c r="D42" i="7"/>
  <c r="D45" i="7"/>
  <c r="K42" i="7"/>
  <c r="K45" i="7"/>
  <c r="L42" i="7"/>
  <c r="L45" i="7"/>
  <c r="M42" i="7"/>
  <c r="M45" i="7"/>
  <c r="J42" i="7"/>
  <c r="J45" i="7"/>
  <c r="C32" i="7"/>
  <c r="P20" i="7"/>
  <c r="O31" i="7"/>
  <c r="P7" i="7"/>
  <c r="O16" i="7"/>
  <c r="C42" i="7" l="1"/>
  <c r="C45" i="7"/>
  <c r="O32" i="7"/>
  <c r="O42" i="7" s="1"/>
  <c r="P24" i="5" l="1"/>
  <c r="P23" i="5"/>
  <c r="P22" i="5"/>
  <c r="P21" i="5"/>
  <c r="P13" i="5"/>
  <c r="P12" i="5"/>
  <c r="O21" i="6"/>
  <c r="O22" i="6"/>
  <c r="O23" i="6"/>
  <c r="O12" i="6"/>
  <c r="M12" i="2"/>
  <c r="M13" i="2"/>
  <c r="M21" i="2"/>
  <c r="M22" i="2"/>
  <c r="M23" i="2"/>
  <c r="N40" i="6"/>
  <c r="M40" i="6"/>
  <c r="L40" i="6"/>
  <c r="K40" i="6"/>
  <c r="J40" i="6"/>
  <c r="I40" i="6"/>
  <c r="H40" i="6"/>
  <c r="G40" i="6"/>
  <c r="F40" i="6"/>
  <c r="O39" i="6"/>
  <c r="O37" i="6"/>
  <c r="O36" i="6"/>
  <c r="O24" i="6"/>
  <c r="L31" i="6"/>
  <c r="E31" i="6"/>
  <c r="D31" i="6"/>
  <c r="K31" i="6"/>
  <c r="O19" i="6"/>
  <c r="O18" i="6"/>
  <c r="O15" i="6"/>
  <c r="O14" i="6"/>
  <c r="O13" i="6"/>
  <c r="O6" i="6"/>
  <c r="N40" i="5"/>
  <c r="M40" i="5"/>
  <c r="L40" i="5"/>
  <c r="K40" i="5"/>
  <c r="J40" i="5"/>
  <c r="I40" i="5"/>
  <c r="H40" i="5"/>
  <c r="G40" i="5"/>
  <c r="F40" i="5"/>
  <c r="O39" i="5"/>
  <c r="O37" i="5"/>
  <c r="O36" i="5"/>
  <c r="P36" i="5" s="1"/>
  <c r="K31" i="5"/>
  <c r="O19" i="5"/>
  <c r="O18" i="5"/>
  <c r="O15" i="5"/>
  <c r="O14" i="5"/>
  <c r="O6" i="5"/>
  <c r="L31" i="2"/>
  <c r="L40" i="2"/>
  <c r="K40" i="2"/>
  <c r="J40" i="2"/>
  <c r="I40" i="2"/>
  <c r="H40" i="2"/>
  <c r="G40" i="2"/>
  <c r="F40" i="2"/>
  <c r="E40" i="2"/>
  <c r="D40" i="2"/>
  <c r="M39" i="2"/>
  <c r="M37" i="2"/>
  <c r="M36" i="2"/>
  <c r="M24" i="2"/>
  <c r="G31" i="2"/>
  <c r="F31" i="2"/>
  <c r="M19" i="2"/>
  <c r="M18" i="2"/>
  <c r="M15" i="2"/>
  <c r="M14" i="2"/>
  <c r="M6" i="2"/>
  <c r="P13" i="6" l="1"/>
  <c r="P15" i="6"/>
  <c r="N24" i="2"/>
  <c r="P14" i="5"/>
  <c r="P14" i="6"/>
  <c r="P24" i="6"/>
  <c r="P37" i="5"/>
  <c r="P39" i="5"/>
  <c r="P18" i="6"/>
  <c r="N18" i="2"/>
  <c r="P39" i="6"/>
  <c r="P37" i="6"/>
  <c r="P22" i="6"/>
  <c r="P21" i="6"/>
  <c r="N36" i="2"/>
  <c r="N22" i="2"/>
  <c r="N19" i="2"/>
  <c r="N37" i="2"/>
  <c r="N39" i="2"/>
  <c r="N12" i="2"/>
  <c r="N23" i="2"/>
  <c r="N21" i="2"/>
  <c r="P6" i="6"/>
  <c r="P6" i="5"/>
  <c r="N6" i="2"/>
  <c r="F16" i="5"/>
  <c r="G16" i="5"/>
  <c r="L16" i="5"/>
  <c r="P15" i="5"/>
  <c r="P36" i="6"/>
  <c r="P12" i="6"/>
  <c r="P19" i="6"/>
  <c r="P23" i="6"/>
  <c r="P19" i="5"/>
  <c r="P18" i="5"/>
  <c r="B40" i="6"/>
  <c r="N13" i="2"/>
  <c r="N14" i="2"/>
  <c r="N15" i="2"/>
  <c r="B40" i="2"/>
  <c r="M31" i="5"/>
  <c r="N31" i="5"/>
  <c r="B16" i="5"/>
  <c r="D31" i="5"/>
  <c r="E31" i="5"/>
  <c r="N16" i="5"/>
  <c r="F31" i="5"/>
  <c r="B31" i="5"/>
  <c r="G31" i="5"/>
  <c r="L31" i="5"/>
  <c r="B40" i="5"/>
  <c r="H31" i="6"/>
  <c r="B31" i="6"/>
  <c r="I31" i="6"/>
  <c r="B16" i="6"/>
  <c r="B31" i="2"/>
  <c r="M31" i="6"/>
  <c r="F31" i="6"/>
  <c r="N31" i="6"/>
  <c r="G31" i="6"/>
  <c r="J31" i="6"/>
  <c r="I16" i="5"/>
  <c r="H31" i="5"/>
  <c r="I31" i="5"/>
  <c r="K16" i="5"/>
  <c r="K32" i="5" s="1"/>
  <c r="J31" i="5"/>
  <c r="D31" i="2"/>
  <c r="E31" i="2"/>
  <c r="H31" i="2"/>
  <c r="C31" i="2"/>
  <c r="I31" i="2"/>
  <c r="J31" i="2"/>
  <c r="K31" i="2"/>
  <c r="H16" i="2"/>
  <c r="I16" i="2"/>
  <c r="B16" i="2"/>
  <c r="I16" i="6" l="1"/>
  <c r="I32" i="6" s="1"/>
  <c r="K16" i="6"/>
  <c r="K32" i="6" s="1"/>
  <c r="K42" i="6" s="1"/>
  <c r="L16" i="6"/>
  <c r="L32" i="6" s="1"/>
  <c r="L45" i="6" s="1"/>
  <c r="H16" i="6"/>
  <c r="H32" i="6" s="1"/>
  <c r="H42" i="6" s="1"/>
  <c r="B32" i="6"/>
  <c r="B42" i="6" s="1"/>
  <c r="K45" i="5"/>
  <c r="K42" i="5"/>
  <c r="F32" i="5"/>
  <c r="F42" i="5" s="1"/>
  <c r="M16" i="6"/>
  <c r="M32" i="6" s="1"/>
  <c r="E16" i="6"/>
  <c r="E32" i="6" s="1"/>
  <c r="O8" i="6"/>
  <c r="P8" i="6" s="1"/>
  <c r="J16" i="2"/>
  <c r="J32" i="2" s="1"/>
  <c r="G16" i="6"/>
  <c r="G32" i="6" s="1"/>
  <c r="N32" i="5"/>
  <c r="N16" i="6"/>
  <c r="N32" i="6" s="1"/>
  <c r="D16" i="6"/>
  <c r="D32" i="6" s="1"/>
  <c r="B32" i="2"/>
  <c r="G32" i="5"/>
  <c r="D16" i="5"/>
  <c r="D32" i="5" s="1"/>
  <c r="H16" i="5"/>
  <c r="H32" i="5" s="1"/>
  <c r="M16" i="5"/>
  <c r="M32" i="5" s="1"/>
  <c r="B32" i="5"/>
  <c r="E16" i="5"/>
  <c r="E32" i="5" s="1"/>
  <c r="O8" i="5"/>
  <c r="P8" i="5" s="1"/>
  <c r="J16" i="5"/>
  <c r="J32" i="5" s="1"/>
  <c r="L32" i="5"/>
  <c r="G16" i="2"/>
  <c r="G32" i="2" s="1"/>
  <c r="C16" i="2"/>
  <c r="C32" i="2" s="1"/>
  <c r="K16" i="2"/>
  <c r="K32" i="2" s="1"/>
  <c r="E40" i="6"/>
  <c r="D40" i="6"/>
  <c r="J16" i="6"/>
  <c r="J32" i="6" s="1"/>
  <c r="C16" i="6"/>
  <c r="O7" i="6"/>
  <c r="C31" i="6"/>
  <c r="O20" i="6"/>
  <c r="F16" i="6"/>
  <c r="F32" i="6" s="1"/>
  <c r="I32" i="5"/>
  <c r="O7" i="5"/>
  <c r="C31" i="5"/>
  <c r="O20" i="5"/>
  <c r="C16" i="5"/>
  <c r="M20" i="2"/>
  <c r="N20" i="2" s="1"/>
  <c r="I32" i="2"/>
  <c r="H32" i="2"/>
  <c r="L16" i="2"/>
  <c r="L32" i="2" s="1"/>
  <c r="M7" i="2"/>
  <c r="N7" i="2" s="1"/>
  <c r="F16" i="2"/>
  <c r="F32" i="2" s="1"/>
  <c r="D16" i="2"/>
  <c r="D32" i="2" s="1"/>
  <c r="M8" i="2"/>
  <c r="N8" i="2" s="1"/>
  <c r="E16" i="2"/>
  <c r="E32" i="2" s="1"/>
  <c r="L42" i="6" l="1"/>
  <c r="H45" i="6"/>
  <c r="B45" i="6"/>
  <c r="K45" i="6"/>
  <c r="F45" i="5"/>
  <c r="B45" i="5"/>
  <c r="B42" i="5"/>
  <c r="J45" i="5"/>
  <c r="J42" i="5"/>
  <c r="N42" i="5"/>
  <c r="N45" i="5"/>
  <c r="L42" i="5"/>
  <c r="L45" i="5"/>
  <c r="M45" i="5"/>
  <c r="M42" i="5"/>
  <c r="I42" i="5"/>
  <c r="I45" i="5"/>
  <c r="H45" i="5"/>
  <c r="H42" i="5"/>
  <c r="G42" i="5"/>
  <c r="G45" i="5"/>
  <c r="E40" i="5"/>
  <c r="E45" i="5" s="1"/>
  <c r="D40" i="5"/>
  <c r="D45" i="5" s="1"/>
  <c r="F42" i="6"/>
  <c r="F45" i="6"/>
  <c r="D42" i="6"/>
  <c r="D45" i="6"/>
  <c r="N42" i="6"/>
  <c r="N45" i="6"/>
  <c r="I42" i="6"/>
  <c r="I45" i="6"/>
  <c r="G42" i="6"/>
  <c r="G45" i="6"/>
  <c r="M42" i="6"/>
  <c r="M45" i="6"/>
  <c r="J42" i="6"/>
  <c r="J45" i="6"/>
  <c r="E42" i="6"/>
  <c r="E45" i="6"/>
  <c r="F42" i="2"/>
  <c r="F45" i="2"/>
  <c r="G42" i="2"/>
  <c r="G45" i="2"/>
  <c r="D45" i="2"/>
  <c r="D42" i="2"/>
  <c r="L45" i="2"/>
  <c r="L42" i="2"/>
  <c r="H42" i="2"/>
  <c r="H45" i="2"/>
  <c r="K45" i="2"/>
  <c r="K42" i="2"/>
  <c r="E42" i="2"/>
  <c r="E45" i="2"/>
  <c r="I42" i="2"/>
  <c r="I45" i="2"/>
  <c r="B45" i="2"/>
  <c r="B42" i="2"/>
  <c r="J45" i="2"/>
  <c r="J42" i="2"/>
  <c r="O31" i="6"/>
  <c r="P20" i="6"/>
  <c r="O16" i="6"/>
  <c r="P7" i="6"/>
  <c r="M31" i="2"/>
  <c r="O31" i="5"/>
  <c r="P20" i="5"/>
  <c r="O16" i="5"/>
  <c r="P7" i="5"/>
  <c r="C32" i="6"/>
  <c r="C32" i="5"/>
  <c r="M16" i="2"/>
  <c r="M35" i="2"/>
  <c r="N35" i="2" s="1"/>
  <c r="C40" i="2"/>
  <c r="C42" i="2" s="1"/>
  <c r="M32" i="2" l="1"/>
  <c r="D42" i="5"/>
  <c r="O32" i="6"/>
  <c r="E42" i="5"/>
  <c r="C45" i="2"/>
  <c r="M40" i="2"/>
  <c r="O32" i="5"/>
  <c r="M42" i="2" l="1"/>
  <c r="C40" i="6"/>
  <c r="O35" i="6"/>
  <c r="C40" i="5"/>
  <c r="O35" i="5"/>
  <c r="C42" i="5" l="1"/>
  <c r="C45" i="5"/>
  <c r="C42" i="6"/>
  <c r="C45" i="6"/>
  <c r="O40" i="6"/>
  <c r="O42" i="6" s="1"/>
  <c r="P35" i="6"/>
  <c r="O40" i="5"/>
  <c r="O42" i="5" s="1"/>
  <c r="P35" i="5"/>
  <c r="C49" i="1" l="1"/>
  <c r="D40" i="1"/>
  <c r="C40" i="1"/>
  <c r="B40" i="1"/>
  <c r="K39" i="1"/>
  <c r="M39" i="1" s="1"/>
  <c r="K37" i="1"/>
  <c r="L37" i="1" s="1"/>
  <c r="K36" i="1"/>
  <c r="M36" i="1" s="1"/>
  <c r="H31" i="1"/>
  <c r="G31" i="1"/>
  <c r="F31" i="1"/>
  <c r="E31" i="1"/>
  <c r="D31" i="1"/>
  <c r="C31" i="1"/>
  <c r="B31" i="1"/>
  <c r="K24" i="1"/>
  <c r="M24" i="1" s="1"/>
  <c r="K23" i="1"/>
  <c r="L23" i="1" s="1"/>
  <c r="K22" i="1"/>
  <c r="M22" i="1" s="1"/>
  <c r="K21" i="1"/>
  <c r="M21" i="1" s="1"/>
  <c r="K20" i="1"/>
  <c r="M20" i="1" s="1"/>
  <c r="K19" i="1"/>
  <c r="L19" i="1" s="1"/>
  <c r="K18" i="1"/>
  <c r="H16" i="1"/>
  <c r="G16" i="1"/>
  <c r="F16" i="1"/>
  <c r="E16" i="1"/>
  <c r="D16" i="1"/>
  <c r="C16" i="1"/>
  <c r="B16" i="1"/>
  <c r="K15" i="1"/>
  <c r="L15" i="1" s="1"/>
  <c r="K14" i="1"/>
  <c r="L14" i="1" s="1"/>
  <c r="L7" i="1"/>
  <c r="K6" i="1"/>
  <c r="G32" i="1" l="1"/>
  <c r="H32" i="1"/>
  <c r="E32" i="1"/>
  <c r="C32" i="1"/>
  <c r="C41" i="1" s="1"/>
  <c r="D32" i="1"/>
  <c r="D43" i="1" s="1"/>
  <c r="D48" i="1" s="1"/>
  <c r="K31" i="1"/>
  <c r="M19" i="1"/>
  <c r="L36" i="1"/>
  <c r="K16" i="1"/>
  <c r="L21" i="1"/>
  <c r="M23" i="1"/>
  <c r="L20" i="1"/>
  <c r="F32" i="1"/>
  <c r="M7" i="1"/>
  <c r="L39" i="1"/>
  <c r="M15" i="1"/>
  <c r="B32" i="1"/>
  <c r="B41" i="1" s="1"/>
  <c r="L24" i="1"/>
  <c r="H40" i="1"/>
  <c r="M6" i="1"/>
  <c r="M14" i="1"/>
  <c r="L18" i="1"/>
  <c r="L22" i="1"/>
  <c r="M37" i="1"/>
  <c r="M18" i="1"/>
  <c r="G40" i="1"/>
  <c r="L6" i="1"/>
  <c r="F40" i="1"/>
  <c r="G43" i="1" l="1"/>
  <c r="G48" i="1" s="1"/>
  <c r="G50" i="1" s="1"/>
  <c r="H41" i="1"/>
  <c r="C43" i="1"/>
  <c r="K32" i="1"/>
  <c r="D41" i="1"/>
  <c r="F43" i="1"/>
  <c r="F48" i="1" s="1"/>
  <c r="F50" i="1" s="1"/>
  <c r="L31" i="1"/>
  <c r="M31" i="1"/>
  <c r="B43" i="1"/>
  <c r="B52" i="1" s="1"/>
  <c r="L16" i="1"/>
  <c r="J48" i="1"/>
  <c r="J50" i="1" s="1"/>
  <c r="G41" i="1"/>
  <c r="F41" i="1"/>
  <c r="E40" i="1"/>
  <c r="K35" i="1"/>
  <c r="M16" i="1"/>
  <c r="H43" i="1"/>
  <c r="H48" i="1" s="1"/>
  <c r="H50" i="1" s="1"/>
  <c r="D50" i="1"/>
  <c r="B45" i="1" l="1"/>
  <c r="L32" i="1"/>
  <c r="M32" i="1"/>
  <c r="M35" i="1"/>
  <c r="M40" i="1" s="1"/>
  <c r="L35" i="1"/>
  <c r="L40" i="1" s="1"/>
  <c r="K40" i="1"/>
  <c r="E41" i="1"/>
  <c r="E43" i="1"/>
  <c r="E48" i="1" s="1"/>
  <c r="M43" i="1" l="1"/>
  <c r="K41" i="1"/>
  <c r="K43" i="1"/>
  <c r="E50" i="1"/>
  <c r="C48" i="1"/>
  <c r="C50" i="1" s="1"/>
  <c r="M41" i="1"/>
  <c r="L41" i="1"/>
  <c r="L43" i="1"/>
</calcChain>
</file>

<file path=xl/sharedStrings.xml><?xml version="1.0" encoding="utf-8"?>
<sst xmlns="http://schemas.openxmlformats.org/spreadsheetml/2006/main" count="406" uniqueCount="87">
  <si>
    <t>Item</t>
  </si>
  <si>
    <t xml:space="preserve">Contract Value </t>
  </si>
  <si>
    <t>Contract Authorization</t>
  </si>
  <si>
    <t>Total</t>
  </si>
  <si>
    <t>Remaining Contract Value</t>
  </si>
  <si>
    <t>Remaining Contract Authorization</t>
  </si>
  <si>
    <t>Sub Total</t>
  </si>
  <si>
    <t>Overheads &amp; Contingency</t>
  </si>
  <si>
    <t>Overheads &amp; Contingency Total</t>
  </si>
  <si>
    <t>Site &amp; Project Total (Actuals)</t>
  </si>
  <si>
    <t>Site &amp; Project Total (Rounded)</t>
  </si>
  <si>
    <t>D</t>
  </si>
  <si>
    <t>Business Plan</t>
  </si>
  <si>
    <t>Revision Notes:</t>
  </si>
  <si>
    <t>Company Overheads</t>
  </si>
  <si>
    <t>Contingency Adjustment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</si>
  <si>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</si>
  <si>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</si>
  <si>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</si>
  <si>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</si>
  <si>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</si>
  <si>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</si>
  <si>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</si>
  <si>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</si>
  <si>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</si>
  <si>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</si>
  <si>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</si>
  <si>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</si>
  <si>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Contracts</t>
  </si>
  <si>
    <t>Other Direct</t>
  </si>
  <si>
    <t>Contracts Total</t>
  </si>
  <si>
    <t>Project Management &amp; Contingency</t>
  </si>
  <si>
    <t>Project Management &amp; Contingency Total</t>
  </si>
  <si>
    <t>Totals</t>
  </si>
  <si>
    <t>Pre-April</t>
  </si>
  <si>
    <t>Totals (Rounded)</t>
  </si>
  <si>
    <t>Contract Contingency (Contract Authorization vs Value)</t>
  </si>
  <si>
    <t>Other Directs</t>
  </si>
  <si>
    <t>Project Sanction (20XX)</t>
  </si>
  <si>
    <t>Pre 2022</t>
  </si>
  <si>
    <t>2022 ($M)</t>
  </si>
  <si>
    <t>2023 ($M)</t>
  </si>
  <si>
    <t>Other</t>
  </si>
  <si>
    <t>Feasibility Study</t>
  </si>
  <si>
    <t>Project Development</t>
  </si>
  <si>
    <t>CPCN</t>
  </si>
  <si>
    <t>Distribution/Transmission Line to Interconnection</t>
  </si>
  <si>
    <t>OE Support</t>
  </si>
  <si>
    <t>Security</t>
  </si>
  <si>
    <t>Title</t>
  </si>
  <si>
    <t>FTE</t>
  </si>
  <si>
    <t xml:space="preserve">Annual Salary </t>
  </si>
  <si>
    <t>Burden Rate</t>
  </si>
  <si>
    <t>Burdened Cost</t>
  </si>
  <si>
    <t>Manager</t>
  </si>
  <si>
    <t>Engineer</t>
  </si>
  <si>
    <t>Project Coordinator</t>
  </si>
  <si>
    <t>Safety</t>
  </si>
  <si>
    <t>Director</t>
  </si>
  <si>
    <t>Coops</t>
  </si>
  <si>
    <t>BOP Improvements</t>
  </si>
  <si>
    <t>Land Improvements (Earthwork, Fencing, etc.)</t>
  </si>
  <si>
    <t>Company Overheads Total</t>
  </si>
  <si>
    <t>Cost per MWdc:</t>
  </si>
  <si>
    <t>EPC costs based on B&amp;McD's indicative cost for a single axis tracker system.</t>
  </si>
  <si>
    <t>Administrative Assistant</t>
  </si>
  <si>
    <t>Tax</t>
  </si>
  <si>
    <r>
      <t xml:space="preserve">EPC Contract </t>
    </r>
    <r>
      <rPr>
        <vertAlign val="superscript"/>
        <sz val="11"/>
        <color theme="1"/>
        <rFont val="Calibri"/>
        <family val="2"/>
      </rPr>
      <t>1</t>
    </r>
  </si>
  <si>
    <t>Permitting w/Field Work</t>
  </si>
  <si>
    <t>Geotech/Site Survey</t>
  </si>
  <si>
    <t>External Legal (Renewable Projects)</t>
  </si>
  <si>
    <r>
      <t xml:space="preserve">Investment Tax Credit </t>
    </r>
    <r>
      <rPr>
        <vertAlign val="superscript"/>
        <sz val="11"/>
        <color theme="1"/>
        <rFont val="Calibri"/>
        <family val="2"/>
      </rPr>
      <t>2</t>
    </r>
  </si>
  <si>
    <t>Total property is ~2200 acres but we can only utilize ~1000 acres.  Cost assumes we will only purchase the land needed for the project.</t>
  </si>
  <si>
    <t>3 - TBD by Transmission post RFP.</t>
  </si>
  <si>
    <r>
      <t xml:space="preserve">Interconnection w/Improvements </t>
    </r>
    <r>
      <rPr>
        <vertAlign val="superscript"/>
        <sz val="11"/>
        <color theme="1"/>
        <rFont val="Calibri"/>
        <family val="2"/>
      </rPr>
      <t>3</t>
    </r>
  </si>
  <si>
    <t>2 - Calculated during evaluation.</t>
  </si>
  <si>
    <t>New Generation - Mercer County 120 MWac Solar 2023 BP</t>
  </si>
  <si>
    <t>New Generation - Mercer County 120 MWac Solar 2023 BP - 2022 Cash Flows</t>
  </si>
  <si>
    <t>New Generation - Mercer County 120 MWac Solar 2023 BP - 2023 Cash Flows</t>
  </si>
  <si>
    <t>New Generation - Mercer County 120 MWac Solar 2023 BP - 2024 Cash Flows</t>
  </si>
  <si>
    <t>New Generation - Mercer County 120 MWac Solar 2023 BP - 2025 Cash Flows</t>
  </si>
  <si>
    <t>New Generation - Mercer County 120 MWac Solar 2023 BP - 2026 Cash Flows</t>
  </si>
  <si>
    <t>EPC Contract</t>
  </si>
  <si>
    <t>Interconnection w/Improvements</t>
  </si>
  <si>
    <t>1 - B&amp;McD number includes 8-10% contingency above a typical bottoms up estimate.  PE has adjusted the contract contingency to 5% to account for the additional contingency in the B&amp;McD estimate.</t>
  </si>
  <si>
    <t>Property Acquisition</t>
  </si>
  <si>
    <t>3rd Party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</si>
</sst>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_);[Red]\(&quot;$&quot;#,##0.0\)"/>
    <numFmt numFmtId="166" formatCode="m/d/yy;@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Symbol"/>
      <family val="1"/>
      <charset val="2"/>
    </font>
    <font>
      <sz val="12"/>
      <color theme="1"/>
      <name val="Times New Roman"/>
      <family val="2"/>
    </font>
    <font>
      <sz val="10"/>
      <color rgb="FF000000"/>
      <name val="Times New Roman"/>
      <family val="1"/>
    </font>
    <font>
      <b/>
      <sz val="16"/>
      <color theme="1"/>
      <name val="Calibri"/>
      <family val="2"/>
    </font>
    <font>
      <vertAlign val="super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37F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6" fontId="2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/>
    </xf>
    <xf numFmtId="6" fontId="0" fillId="2" borderId="11" xfId="1" applyFont="1" applyFill="1" applyBorder="1"/>
    <xf numFmtId="6" fontId="0" fillId="0" borderId="12" xfId="1" applyFont="1" applyBorder="1"/>
    <xf numFmtId="6" fontId="0" fillId="0" borderId="13" xfId="1" applyFont="1" applyBorder="1"/>
    <xf numFmtId="6" fontId="0" fillId="0" borderId="8" xfId="1" applyFont="1" applyBorder="1"/>
    <xf numFmtId="6" fontId="0" fillId="0" borderId="9" xfId="1" applyFont="1" applyBorder="1"/>
    <xf numFmtId="6" fontId="0" fillId="0" borderId="10" xfId="1" applyFont="1" applyBorder="1"/>
    <xf numFmtId="0" fontId="0" fillId="0" borderId="14" xfId="0" applyBorder="1" applyAlignment="1">
      <alignment horizontal="left"/>
    </xf>
    <xf numFmtId="6" fontId="0" fillId="0" borderId="15" xfId="1" applyFont="1" applyFill="1" applyBorder="1"/>
    <xf numFmtId="6" fontId="0" fillId="0" borderId="16" xfId="1" applyFont="1" applyFill="1" applyBorder="1"/>
    <xf numFmtId="6" fontId="0" fillId="2" borderId="17" xfId="1" applyFont="1" applyFill="1" applyBorder="1"/>
    <xf numFmtId="6" fontId="0" fillId="0" borderId="18" xfId="1" applyFont="1" applyFill="1" applyBorder="1"/>
    <xf numFmtId="6" fontId="0" fillId="0" borderId="18" xfId="1" applyFont="1" applyBorder="1"/>
    <xf numFmtId="6" fontId="0" fillId="0" borderId="19" xfId="1" applyFont="1" applyBorder="1"/>
    <xf numFmtId="6" fontId="0" fillId="0" borderId="14" xfId="1" applyFont="1" applyBorder="1"/>
    <xf numFmtId="6" fontId="0" fillId="0" borderId="15" xfId="1" applyFont="1" applyBorder="1"/>
    <xf numFmtId="6" fontId="0" fillId="0" borderId="16" xfId="1" applyFont="1" applyBorder="1"/>
    <xf numFmtId="6" fontId="0" fillId="0" borderId="20" xfId="1" applyFont="1" applyBorder="1"/>
    <xf numFmtId="6" fontId="0" fillId="0" borderId="21" xfId="1" applyFont="1" applyBorder="1"/>
    <xf numFmtId="6" fontId="0" fillId="2" borderId="22" xfId="1" applyFont="1" applyFill="1" applyBorder="1"/>
    <xf numFmtId="6" fontId="0" fillId="0" borderId="23" xfId="1" applyFont="1" applyBorder="1"/>
    <xf numFmtId="6" fontId="0" fillId="0" borderId="24" xfId="1" applyFont="1" applyBorder="1"/>
    <xf numFmtId="6" fontId="0" fillId="0" borderId="25" xfId="1" applyFont="1" applyBorder="1"/>
    <xf numFmtId="0" fontId="4" fillId="0" borderId="26" xfId="0" applyFont="1" applyBorder="1" applyAlignment="1">
      <alignment horizontal="right"/>
    </xf>
    <xf numFmtId="6" fontId="4" fillId="0" borderId="27" xfId="1" applyFont="1" applyBorder="1"/>
    <xf numFmtId="6" fontId="4" fillId="0" borderId="28" xfId="1" applyFont="1" applyBorder="1"/>
    <xf numFmtId="6" fontId="4" fillId="2" borderId="29" xfId="1" applyFont="1" applyFill="1" applyBorder="1"/>
    <xf numFmtId="6" fontId="4" fillId="0" borderId="30" xfId="1" applyFont="1" applyBorder="1"/>
    <xf numFmtId="6" fontId="4" fillId="0" borderId="31" xfId="1" applyFont="1" applyBorder="1"/>
    <xf numFmtId="6" fontId="4" fillId="0" borderId="32" xfId="1" applyFont="1" applyBorder="1"/>
    <xf numFmtId="0" fontId="4" fillId="0" borderId="0" xfId="0" applyFont="1"/>
    <xf numFmtId="6" fontId="0" fillId="2" borderId="33" xfId="1" applyFont="1" applyFill="1" applyBorder="1"/>
    <xf numFmtId="6" fontId="0" fillId="0" borderId="34" xfId="1" applyFont="1" applyBorder="1"/>
    <xf numFmtId="6" fontId="0" fillId="0" borderId="35" xfId="1" applyFont="1" applyBorder="1"/>
    <xf numFmtId="0" fontId="4" fillId="0" borderId="25" xfId="0" applyFont="1" applyBorder="1" applyAlignment="1">
      <alignment horizontal="right"/>
    </xf>
    <xf numFmtId="6" fontId="4" fillId="0" borderId="36" xfId="1" applyFont="1" applyBorder="1"/>
    <xf numFmtId="6" fontId="4" fillId="0" borderId="37" xfId="1" applyFont="1" applyBorder="1"/>
    <xf numFmtId="6" fontId="4" fillId="2" borderId="38" xfId="1" applyFont="1" applyFill="1" applyBorder="1"/>
    <xf numFmtId="6" fontId="4" fillId="0" borderId="39" xfId="1" applyFont="1" applyBorder="1"/>
    <xf numFmtId="6" fontId="4" fillId="0" borderId="40" xfId="1" applyFont="1" applyBorder="1"/>
    <xf numFmtId="6" fontId="4" fillId="0" borderId="41" xfId="1" applyFont="1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25" xfId="0" applyBorder="1" applyAlignment="1">
      <alignment horizontal="left"/>
    </xf>
    <xf numFmtId="0" fontId="4" fillId="3" borderId="32" xfId="0" applyFont="1" applyFill="1" applyBorder="1" applyAlignment="1">
      <alignment horizontal="right"/>
    </xf>
    <xf numFmtId="6" fontId="4" fillId="3" borderId="27" xfId="1" applyFont="1" applyFill="1" applyBorder="1"/>
    <xf numFmtId="6" fontId="4" fillId="3" borderId="28" xfId="1" applyFont="1" applyFill="1" applyBorder="1"/>
    <xf numFmtId="6" fontId="4" fillId="3" borderId="29" xfId="1" applyFont="1" applyFill="1" applyBorder="1"/>
    <xf numFmtId="6" fontId="4" fillId="3" borderId="30" xfId="1" applyFont="1" applyFill="1" applyBorder="1"/>
    <xf numFmtId="6" fontId="4" fillId="3" borderId="31" xfId="1" applyFont="1" applyFill="1" applyBorder="1"/>
    <xf numFmtId="6" fontId="4" fillId="3" borderId="32" xfId="1" applyFont="1" applyFill="1" applyBorder="1"/>
    <xf numFmtId="0" fontId="4" fillId="0" borderId="0" xfId="0" applyFont="1" applyAlignment="1">
      <alignment horizontal="right"/>
    </xf>
    <xf numFmtId="6" fontId="0" fillId="0" borderId="0" xfId="1" applyFont="1"/>
    <xf numFmtId="6" fontId="4" fillId="0" borderId="0" xfId="1" applyFont="1"/>
    <xf numFmtId="6" fontId="4" fillId="2" borderId="0" xfId="1" applyFont="1" applyFill="1"/>
    <xf numFmtId="6" fontId="4" fillId="0" borderId="44" xfId="1" applyFont="1" applyBorder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right"/>
    </xf>
    <xf numFmtId="165" fontId="4" fillId="4" borderId="47" xfId="1" applyNumberFormat="1" applyFont="1" applyFill="1" applyBorder="1" applyAlignment="1">
      <alignment horizontal="center"/>
    </xf>
    <xf numFmtId="165" fontId="4" fillId="4" borderId="33" xfId="1" applyNumberFormat="1" applyFont="1" applyFill="1" applyBorder="1" applyAlignment="1">
      <alignment horizontal="center"/>
    </xf>
    <xf numFmtId="165" fontId="4" fillId="4" borderId="34" xfId="1" applyNumberFormat="1" applyFont="1" applyFill="1" applyBorder="1" applyAlignment="1">
      <alignment horizontal="center"/>
    </xf>
    <xf numFmtId="165" fontId="4" fillId="4" borderId="48" xfId="1" applyNumberFormat="1" applyFont="1" applyFill="1" applyBorder="1" applyAlignment="1">
      <alignment horizontal="center"/>
    </xf>
    <xf numFmtId="0" fontId="4" fillId="0" borderId="49" xfId="0" applyFont="1" applyBorder="1" applyAlignment="1">
      <alignment horizontal="right"/>
    </xf>
    <xf numFmtId="165" fontId="0" fillId="0" borderId="25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6" fillId="0" borderId="50" xfId="0" applyFont="1" applyBorder="1" applyAlignment="1">
      <alignment horizontal="right"/>
    </xf>
    <xf numFmtId="165" fontId="0" fillId="0" borderId="32" xfId="1" applyNumberFormat="1" applyFont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0" fillId="0" borderId="30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left"/>
    </xf>
    <xf numFmtId="0" fontId="0" fillId="0" borderId="47" xfId="0" applyBorder="1" applyAlignment="1">
      <alignment horizontal="left"/>
    </xf>
    <xf numFmtId="6" fontId="0" fillId="0" borderId="51" xfId="1" applyFont="1" applyFill="1" applyBorder="1"/>
    <xf numFmtId="6" fontId="0" fillId="0" borderId="9" xfId="1" applyFont="1" applyBorder="1"/>
    <xf numFmtId="0" fontId="0" fillId="0" borderId="14" xfId="0" applyBorder="1" applyAlignment="1">
      <alignment horizontal="left"/>
    </xf>
    <xf numFmtId="6" fontId="0" fillId="0" borderId="12" xfId="1" applyFont="1" applyFill="1" applyBorder="1"/>
    <xf numFmtId="6" fontId="0" fillId="0" borderId="51" xfId="1" applyFont="1" applyBorder="1"/>
    <xf numFmtId="6" fontId="0" fillId="0" borderId="17" xfId="1" applyFont="1" applyBorder="1"/>
    <xf numFmtId="6" fontId="0" fillId="0" borderId="53" xfId="1" applyFont="1" applyBorder="1"/>
    <xf numFmtId="6" fontId="0" fillId="0" borderId="23" xfId="1" applyFont="1" applyFill="1" applyBorder="1"/>
    <xf numFmtId="6" fontId="0" fillId="0" borderId="54" xfId="1" applyFont="1" applyBorder="1"/>
    <xf numFmtId="0" fontId="4" fillId="0" borderId="32" xfId="0" applyFont="1" applyBorder="1" applyAlignment="1">
      <alignment horizontal="right"/>
    </xf>
    <xf numFmtId="6" fontId="4" fillId="0" borderId="50" xfId="1" applyFont="1" applyBorder="1"/>
    <xf numFmtId="6" fontId="4" fillId="0" borderId="30" xfId="1" applyFont="1" applyFill="1" applyBorder="1"/>
    <xf numFmtId="6" fontId="4" fillId="0" borderId="55" xfId="1" applyFont="1" applyBorder="1"/>
    <xf numFmtId="0" fontId="0" fillId="0" borderId="49" xfId="0" applyBorder="1" applyAlignment="1">
      <alignment horizontal="left"/>
    </xf>
    <xf numFmtId="6" fontId="0" fillId="0" borderId="22" xfId="1" applyFont="1" applyBorder="1"/>
    <xf numFmtId="0" fontId="4" fillId="0" borderId="41" xfId="0" applyFont="1" applyBorder="1" applyAlignment="1">
      <alignment horizontal="right"/>
    </xf>
    <xf numFmtId="6" fontId="4" fillId="0" borderId="57" xfId="1" applyFont="1" applyBorder="1"/>
    <xf numFmtId="6" fontId="4" fillId="0" borderId="58" xfId="1" applyFont="1" applyFill="1" applyBorder="1"/>
    <xf numFmtId="6" fontId="4" fillId="0" borderId="58" xfId="1" applyFont="1" applyBorder="1"/>
    <xf numFmtId="6" fontId="4" fillId="0" borderId="59" xfId="1" applyFont="1" applyBorder="1"/>
    <xf numFmtId="6" fontId="4" fillId="0" borderId="60" xfId="1" applyFont="1" applyBorder="1"/>
    <xf numFmtId="6" fontId="0" fillId="0" borderId="11" xfId="1" applyFont="1" applyBorder="1"/>
    <xf numFmtId="6" fontId="4" fillId="3" borderId="55" xfId="1" applyFont="1" applyFill="1" applyBorder="1"/>
    <xf numFmtId="0" fontId="4" fillId="0" borderId="1" xfId="0" applyFont="1" applyBorder="1" applyAlignment="1">
      <alignment horizontal="right" vertical="center"/>
    </xf>
    <xf numFmtId="6" fontId="4" fillId="0" borderId="7" xfId="0" applyNumberFormat="1" applyFont="1" applyBorder="1" applyAlignment="1">
      <alignment vertical="center"/>
    </xf>
    <xf numFmtId="6" fontId="4" fillId="0" borderId="4" xfId="0" applyNumberFormat="1" applyFont="1" applyBorder="1" applyAlignment="1">
      <alignment vertical="center"/>
    </xf>
    <xf numFmtId="6" fontId="4" fillId="0" borderId="5" xfId="0" applyNumberFormat="1" applyFont="1" applyBorder="1" applyAlignment="1">
      <alignment vertical="center"/>
    </xf>
    <xf numFmtId="6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6" fontId="0" fillId="0" borderId="0" xfId="0" applyNumberFormat="1"/>
    <xf numFmtId="6" fontId="0" fillId="0" borderId="11" xfId="1" applyFont="1" applyFill="1" applyBorder="1"/>
    <xf numFmtId="0" fontId="0" fillId="0" borderId="0" xfId="0" applyAlignment="1">
      <alignment horizontal="left"/>
    </xf>
    <xf numFmtId="6" fontId="0" fillId="2" borderId="15" xfId="1" applyFont="1" applyFill="1" applyBorder="1"/>
    <xf numFmtId="6" fontId="0" fillId="2" borderId="20" xfId="1" applyFont="1" applyFill="1" applyBorder="1"/>
    <xf numFmtId="6" fontId="4" fillId="2" borderId="27" xfId="1" applyFont="1" applyFill="1" applyBorder="1"/>
    <xf numFmtId="6" fontId="0" fillId="2" borderId="12" xfId="1" applyFont="1" applyFill="1" applyBorder="1"/>
    <xf numFmtId="6" fontId="0" fillId="2" borderId="18" xfId="1" applyFont="1" applyFill="1" applyBorder="1"/>
    <xf numFmtId="6" fontId="4" fillId="2" borderId="57" xfId="1" applyFont="1" applyFill="1" applyBorder="1"/>
    <xf numFmtId="0" fontId="4" fillId="0" borderId="0" xfId="0" applyFont="1" applyAlignment="1">
      <alignment horizontal="right" vertical="center"/>
    </xf>
    <xf numFmtId="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6" fontId="4" fillId="0" borderId="7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vertical="center"/>
    </xf>
    <xf numFmtId="6" fontId="0" fillId="0" borderId="2" xfId="0" applyNumberFormat="1" applyBorder="1" applyAlignment="1">
      <alignment vertical="center"/>
    </xf>
    <xf numFmtId="6" fontId="0" fillId="0" borderId="5" xfId="0" applyNumberFormat="1" applyBorder="1" applyAlignment="1">
      <alignment vertical="center"/>
    </xf>
    <xf numFmtId="6" fontId="0" fillId="0" borderId="3" xfId="0" applyNumberFormat="1" applyBorder="1" applyAlignment="1">
      <alignment vertical="center"/>
    </xf>
    <xf numFmtId="6" fontId="4" fillId="0" borderId="45" xfId="0" applyNumberFormat="1" applyFont="1" applyBorder="1" applyAlignment="1">
      <alignment horizontal="center" vertical="center"/>
    </xf>
    <xf numFmtId="6" fontId="0" fillId="0" borderId="4" xfId="0" applyNumberFormat="1" applyBorder="1" applyAlignment="1">
      <alignment vertical="center"/>
    </xf>
    <xf numFmtId="6" fontId="0" fillId="2" borderId="0" xfId="1" applyFont="1" applyFill="1"/>
    <xf numFmtId="6" fontId="4" fillId="2" borderId="4" xfId="0" applyNumberFormat="1" applyFont="1" applyFill="1" applyBorder="1" applyAlignment="1">
      <alignment vertical="center"/>
    </xf>
    <xf numFmtId="6" fontId="0" fillId="2" borderId="2" xfId="0" applyNumberFormat="1" applyFill="1" applyBorder="1" applyAlignment="1">
      <alignment vertical="center"/>
    </xf>
    <xf numFmtId="0" fontId="4" fillId="5" borderId="32" xfId="0" applyFont="1" applyFill="1" applyBorder="1" applyAlignment="1">
      <alignment horizontal="right"/>
    </xf>
    <xf numFmtId="6" fontId="4" fillId="5" borderId="27" xfId="1" applyFont="1" applyFill="1" applyBorder="1"/>
    <xf numFmtId="6" fontId="4" fillId="5" borderId="28" xfId="1" applyFont="1" applyFill="1" applyBorder="1"/>
    <xf numFmtId="6" fontId="4" fillId="5" borderId="29" xfId="1" applyFont="1" applyFill="1" applyBorder="1"/>
    <xf numFmtId="6" fontId="4" fillId="5" borderId="30" xfId="1" applyFont="1" applyFill="1" applyBorder="1"/>
    <xf numFmtId="6" fontId="4" fillId="5" borderId="31" xfId="1" applyFont="1" applyFill="1" applyBorder="1"/>
    <xf numFmtId="6" fontId="4" fillId="5" borderId="32" xfId="1" applyFont="1" applyFill="1" applyBorder="1"/>
    <xf numFmtId="0" fontId="0" fillId="5" borderId="42" xfId="0" applyFill="1" applyBorder="1" applyAlignment="1">
      <alignment horizontal="center"/>
    </xf>
    <xf numFmtId="0" fontId="0" fillId="5" borderId="0" xfId="0" applyFill="1"/>
    <xf numFmtId="0" fontId="0" fillId="5" borderId="43" xfId="0" applyFill="1" applyBorder="1"/>
    <xf numFmtId="6" fontId="4" fillId="5" borderId="50" xfId="1" applyFont="1" applyFill="1" applyBorder="1"/>
    <xf numFmtId="6" fontId="4" fillId="5" borderId="55" xfId="1" applyFont="1" applyFill="1" applyBorder="1"/>
    <xf numFmtId="0" fontId="0" fillId="0" borderId="0" xfId="0" applyAlignment="1">
      <alignment vertical="center"/>
    </xf>
    <xf numFmtId="0" fontId="0" fillId="0" borderId="14" xfId="0" applyFill="1" applyBorder="1" applyAlignment="1">
      <alignment horizontal="left"/>
    </xf>
    <xf numFmtId="0" fontId="0" fillId="0" borderId="8" xfId="0" applyBorder="1"/>
    <xf numFmtId="0" fontId="0" fillId="0" borderId="14" xfId="0" applyBorder="1"/>
    <xf numFmtId="0" fontId="0" fillId="0" borderId="26" xfId="0" applyBorder="1"/>
    <xf numFmtId="6" fontId="0" fillId="0" borderId="63" xfId="1" applyFont="1" applyBorder="1"/>
    <xf numFmtId="6" fontId="0" fillId="0" borderId="61" xfId="1" applyFont="1" applyBorder="1"/>
    <xf numFmtId="6" fontId="0" fillId="0" borderId="48" xfId="1" applyFont="1" applyBorder="1"/>
    <xf numFmtId="6" fontId="0" fillId="0" borderId="62" xfId="1" applyFont="1" applyBorder="1"/>
    <xf numFmtId="9" fontId="0" fillId="0" borderId="0" xfId="6" applyFont="1" applyAlignment="1">
      <alignment horizontal="center"/>
    </xf>
    <xf numFmtId="8" fontId="4" fillId="6" borderId="0" xfId="0" applyNumberFormat="1" applyFont="1" applyFill="1" applyAlignment="1">
      <alignment horizontal="center"/>
    </xf>
    <xf numFmtId="0" fontId="0" fillId="0" borderId="63" xfId="6" applyNumberFormat="1" applyFont="1" applyBorder="1" applyAlignment="1">
      <alignment horizontal="center"/>
    </xf>
    <xf numFmtId="0" fontId="0" fillId="0" borderId="15" xfId="6" applyNumberFormat="1" applyFont="1" applyBorder="1" applyAlignment="1">
      <alignment horizontal="center"/>
    </xf>
    <xf numFmtId="0" fontId="0" fillId="0" borderId="61" xfId="6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6" xfId="0" applyBorder="1" applyAlignment="1">
      <alignment horizontal="left"/>
    </xf>
    <xf numFmtId="6" fontId="0" fillId="0" borderId="67" xfId="1" applyFont="1" applyBorder="1"/>
    <xf numFmtId="6" fontId="0" fillId="0" borderId="68" xfId="1" applyFont="1" applyBorder="1"/>
    <xf numFmtId="6" fontId="0" fillId="2" borderId="69" xfId="1" applyFont="1" applyFill="1" applyBorder="1"/>
    <xf numFmtId="6" fontId="0" fillId="0" borderId="70" xfId="1" applyFont="1" applyBorder="1"/>
    <xf numFmtId="6" fontId="0" fillId="0" borderId="71" xfId="1" applyFont="1" applyBorder="1"/>
    <xf numFmtId="0" fontId="0" fillId="0" borderId="72" xfId="0" applyBorder="1" applyAlignment="1">
      <alignment horizontal="left"/>
    </xf>
    <xf numFmtId="6" fontId="0" fillId="0" borderId="66" xfId="1" applyFont="1" applyBorder="1"/>
    <xf numFmtId="6" fontId="0" fillId="0" borderId="69" xfId="1" applyFont="1" applyBorder="1"/>
    <xf numFmtId="6" fontId="0" fillId="0" borderId="73" xfId="1" applyFont="1" applyBorder="1"/>
    <xf numFmtId="0" fontId="0" fillId="0" borderId="0" xfId="0" applyAlignment="1">
      <alignment horizontal="left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6" fontId="3" fillId="5" borderId="0" xfId="0" applyNumberFormat="1" applyFont="1" applyFill="1" applyAlignment="1">
      <alignment horizontal="center"/>
    </xf>
    <xf numFmtId="0" fontId="5" fillId="5" borderId="52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7">
    <cellStyle name="Currency" xfId="1" builtinId="4"/>
    <cellStyle name="Currency 5" xfId="5" xr:uid="{6AE2FF24-3D9E-4E23-A8B2-2C9DB961B45C}"/>
    <cellStyle name="Normal" xfId="0" builtinId="0"/>
    <cellStyle name="Normal 2" xfId="3" xr:uid="{5FD45B8E-1FEC-4100-90E3-E1D4E604BEF1}"/>
    <cellStyle name="Normal 5" xfId="2" xr:uid="{1DCD68AE-3C38-4D0F-87AF-6BA879403905}"/>
    <cellStyle name="Normal 6" xfId="4" xr:uid="{1C959F12-67AF-4E10-A2EA-7B8A7F3D5885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EA2D-BE74-42ED-B3EA-32735DC4D6C9}">
  <sheetPr>
    <tabColor theme="9" tint="0.59999389629810485"/>
    <pageSetUpPr fitToPage="1"/>
  </sheetPr>
  <dimension ref="A1:M60"/>
  <sheetViews>
    <sheetView tabSelected="1" zoomScale="90" zoomScaleNormal="90" workbookViewId="0">
      <pane ySplit="4" topLeftCell="A5" activePane="bottomLeft" state="frozen"/>
      <selection activeCell="A60" sqref="A60"/>
      <selection pane="bottomLeft" activeCell="A26" sqref="A26"/>
    </sheetView>
  </sheetViews>
  <sheetFormatPr defaultRowHeight="14.5" x14ac:dyDescent="0.35"/>
  <cols>
    <col min="1" max="1" width="51" style="1" customWidth="1"/>
    <col min="2" max="13" width="15.7265625" customWidth="1"/>
  </cols>
  <sheetData>
    <row r="1" spans="1:13" ht="26" x14ac:dyDescent="0.6">
      <c r="A1" s="176" t="s">
        <v>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6" x14ac:dyDescent="0.6">
      <c r="A2" s="177">
        <v>44893</v>
      </c>
      <c r="B2" s="177"/>
      <c r="C2" s="177"/>
      <c r="D2" s="177"/>
      <c r="E2" s="177"/>
      <c r="F2" s="177"/>
      <c r="G2" s="177"/>
      <c r="H2" s="177"/>
      <c r="I2" s="177"/>
      <c r="J2" s="177"/>
      <c r="K2" s="176"/>
      <c r="L2" s="176"/>
      <c r="M2" s="176"/>
    </row>
    <row r="3" spans="1:13" ht="15" thickBot="1" x14ac:dyDescent="0.4"/>
    <row r="4" spans="1:13" s="8" customFormat="1" ht="44" thickBot="1" x14ac:dyDescent="0.4">
      <c r="A4" s="2" t="s">
        <v>0</v>
      </c>
      <c r="B4" s="3" t="s">
        <v>1</v>
      </c>
      <c r="C4" s="4" t="s">
        <v>2</v>
      </c>
      <c r="D4" s="5" t="s">
        <v>39</v>
      </c>
      <c r="E4" s="6">
        <v>2022</v>
      </c>
      <c r="F4" s="6">
        <v>2023</v>
      </c>
      <c r="G4" s="6">
        <v>2024</v>
      </c>
      <c r="H4" s="6">
        <v>2025</v>
      </c>
      <c r="I4" s="6">
        <v>2026</v>
      </c>
      <c r="J4" s="6">
        <v>2027</v>
      </c>
      <c r="K4" s="7" t="s">
        <v>3</v>
      </c>
      <c r="L4" s="3" t="s">
        <v>4</v>
      </c>
      <c r="M4" s="4" t="s">
        <v>5</v>
      </c>
    </row>
    <row r="5" spans="1:13" ht="19" thickBot="1" x14ac:dyDescent="0.5">
      <c r="A5" s="178" t="s">
        <v>28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1:13" ht="16.5" x14ac:dyDescent="0.35">
      <c r="A6" s="9" t="s">
        <v>67</v>
      </c>
      <c r="B6" s="88">
        <v>206793000</v>
      </c>
      <c r="C6" s="87">
        <f>B6*1.05</f>
        <v>217132650</v>
      </c>
      <c r="D6" s="10">
        <v>0</v>
      </c>
      <c r="E6" s="90">
        <v>0</v>
      </c>
      <c r="F6" s="90">
        <v>0</v>
      </c>
      <c r="G6" s="90">
        <v>50000000</v>
      </c>
      <c r="H6" s="11">
        <v>137643000</v>
      </c>
      <c r="I6" s="11">
        <v>19150000</v>
      </c>
      <c r="J6" s="12">
        <v>0</v>
      </c>
      <c r="K6" s="13">
        <f>SUM(D6:J6)</f>
        <v>206793000</v>
      </c>
      <c r="L6" s="14">
        <f>B6-K6</f>
        <v>0</v>
      </c>
      <c r="M6" s="15">
        <f>C6-K6</f>
        <v>10339650</v>
      </c>
    </row>
    <row r="7" spans="1:13" x14ac:dyDescent="0.35">
      <c r="A7" s="89" t="s">
        <v>47</v>
      </c>
      <c r="B7" s="17">
        <v>250000</v>
      </c>
      <c r="C7" s="18">
        <f>B7*1.1</f>
        <v>275000</v>
      </c>
      <c r="D7" s="19">
        <v>0</v>
      </c>
      <c r="E7" s="20">
        <v>0</v>
      </c>
      <c r="F7" s="21">
        <v>0</v>
      </c>
      <c r="G7" s="21">
        <v>75000</v>
      </c>
      <c r="H7" s="21">
        <v>150000</v>
      </c>
      <c r="I7" s="21">
        <v>25000</v>
      </c>
      <c r="J7" s="22">
        <v>0</v>
      </c>
      <c r="K7" s="23">
        <f>SUM(D7:J7)</f>
        <v>250000</v>
      </c>
      <c r="L7" s="24">
        <f>B7-K7</f>
        <v>0</v>
      </c>
      <c r="M7" s="25">
        <f>C7-K7</f>
        <v>25000</v>
      </c>
    </row>
    <row r="8" spans="1:13" x14ac:dyDescent="0.35">
      <c r="A8" s="89" t="s">
        <v>60</v>
      </c>
      <c r="B8" s="17">
        <v>250000</v>
      </c>
      <c r="C8" s="18">
        <f>B8*1.1</f>
        <v>275000</v>
      </c>
      <c r="D8" s="19">
        <v>0</v>
      </c>
      <c r="E8" s="20">
        <v>0</v>
      </c>
      <c r="F8" s="21">
        <v>0</v>
      </c>
      <c r="G8" s="21"/>
      <c r="H8" s="21">
        <v>125000</v>
      </c>
      <c r="I8" s="21">
        <v>125000</v>
      </c>
      <c r="J8" s="22">
        <v>0</v>
      </c>
      <c r="K8" s="23">
        <f t="shared" ref="K8:K13" si="0">SUM(D8:J8)</f>
        <v>250000</v>
      </c>
      <c r="L8" s="24">
        <f t="shared" ref="L8:L13" si="1">B8-K8</f>
        <v>0</v>
      </c>
      <c r="M8" s="25">
        <f t="shared" ref="M8:M13" si="2">C8-K8</f>
        <v>25000</v>
      </c>
    </row>
    <row r="9" spans="1:13" x14ac:dyDescent="0.35">
      <c r="A9" s="89" t="s">
        <v>86</v>
      </c>
      <c r="B9" s="17">
        <v>8000000</v>
      </c>
      <c r="C9" s="18">
        <v>8000000</v>
      </c>
      <c r="D9" s="19">
        <v>0</v>
      </c>
      <c r="E9" s="20">
        <v>0</v>
      </c>
      <c r="F9" s="21">
        <v>8000000</v>
      </c>
      <c r="G9" s="21">
        <v>0</v>
      </c>
      <c r="H9" s="21">
        <v>0</v>
      </c>
      <c r="I9" s="21">
        <v>0</v>
      </c>
      <c r="J9" s="22">
        <v>0</v>
      </c>
      <c r="K9" s="23">
        <f t="shared" si="0"/>
        <v>8000000</v>
      </c>
      <c r="L9" s="24">
        <f t="shared" si="1"/>
        <v>0</v>
      </c>
      <c r="M9" s="25">
        <f t="shared" si="2"/>
        <v>0</v>
      </c>
    </row>
    <row r="10" spans="1:13" x14ac:dyDescent="0.35">
      <c r="A10" s="151"/>
      <c r="B10" s="17"/>
      <c r="C10" s="18"/>
      <c r="D10" s="19"/>
      <c r="E10" s="20"/>
      <c r="F10" s="21"/>
      <c r="G10" s="21"/>
      <c r="H10" s="21"/>
      <c r="I10" s="21"/>
      <c r="J10" s="22"/>
      <c r="K10" s="23">
        <f t="shared" si="0"/>
        <v>0</v>
      </c>
      <c r="L10" s="24">
        <f t="shared" si="1"/>
        <v>0</v>
      </c>
      <c r="M10" s="25">
        <f t="shared" si="2"/>
        <v>0</v>
      </c>
    </row>
    <row r="11" spans="1:13" x14ac:dyDescent="0.35">
      <c r="A11" s="151"/>
      <c r="B11" s="17"/>
      <c r="C11" s="18"/>
      <c r="D11" s="19"/>
      <c r="E11" s="20"/>
      <c r="F11" s="21"/>
      <c r="G11" s="21"/>
      <c r="H11" s="21"/>
      <c r="I11" s="21"/>
      <c r="J11" s="22"/>
      <c r="K11" s="23">
        <f t="shared" si="0"/>
        <v>0</v>
      </c>
      <c r="L11" s="24">
        <f t="shared" si="1"/>
        <v>0</v>
      </c>
      <c r="M11" s="25">
        <f t="shared" si="2"/>
        <v>0</v>
      </c>
    </row>
    <row r="12" spans="1:13" x14ac:dyDescent="0.35">
      <c r="A12" s="151"/>
      <c r="B12" s="17"/>
      <c r="C12" s="18"/>
      <c r="D12" s="19"/>
      <c r="E12" s="20"/>
      <c r="F12" s="21"/>
      <c r="G12" s="21"/>
      <c r="H12" s="21"/>
      <c r="I12" s="21"/>
      <c r="J12" s="22"/>
      <c r="K12" s="23">
        <f t="shared" si="0"/>
        <v>0</v>
      </c>
      <c r="L12" s="24">
        <f t="shared" si="1"/>
        <v>0</v>
      </c>
      <c r="M12" s="25">
        <f t="shared" si="2"/>
        <v>0</v>
      </c>
    </row>
    <row r="13" spans="1:13" x14ac:dyDescent="0.35">
      <c r="A13" s="16"/>
      <c r="B13" s="17"/>
      <c r="C13" s="18"/>
      <c r="D13" s="19"/>
      <c r="E13" s="20"/>
      <c r="F13" s="21"/>
      <c r="G13" s="21"/>
      <c r="H13" s="21"/>
      <c r="I13" s="21"/>
      <c r="J13" s="22"/>
      <c r="K13" s="23">
        <f t="shared" si="0"/>
        <v>0</v>
      </c>
      <c r="L13" s="24">
        <f t="shared" si="1"/>
        <v>0</v>
      </c>
      <c r="M13" s="25">
        <f t="shared" si="2"/>
        <v>0</v>
      </c>
    </row>
    <row r="14" spans="1:13" x14ac:dyDescent="0.35">
      <c r="A14" s="16"/>
      <c r="B14" s="24"/>
      <c r="C14" s="25"/>
      <c r="D14" s="19"/>
      <c r="E14" s="21"/>
      <c r="F14" s="21"/>
      <c r="G14" s="21"/>
      <c r="H14" s="21"/>
      <c r="I14" s="21"/>
      <c r="J14" s="22"/>
      <c r="K14" s="23">
        <f>SUM(D14:J14)</f>
        <v>0</v>
      </c>
      <c r="L14" s="24">
        <f>B14-K14</f>
        <v>0</v>
      </c>
      <c r="M14" s="25">
        <f>C14-K14</f>
        <v>0</v>
      </c>
    </row>
    <row r="15" spans="1:13" ht="15" thickBot="1" x14ac:dyDescent="0.4">
      <c r="A15" s="16"/>
      <c r="B15" s="26"/>
      <c r="C15" s="27"/>
      <c r="D15" s="28"/>
      <c r="E15" s="29"/>
      <c r="F15" s="29"/>
      <c r="G15" s="29"/>
      <c r="H15" s="29"/>
      <c r="I15" s="29"/>
      <c r="J15" s="30"/>
      <c r="K15" s="31">
        <f>SUM(D15:J15)</f>
        <v>0</v>
      </c>
      <c r="L15" s="26">
        <f>B15-K15</f>
        <v>0</v>
      </c>
      <c r="M15" s="27">
        <f>C15-K15</f>
        <v>0</v>
      </c>
    </row>
    <row r="16" spans="1:13" s="39" customFormat="1" ht="15.5" thickTop="1" thickBot="1" x14ac:dyDescent="0.4">
      <c r="A16" s="32" t="s">
        <v>6</v>
      </c>
      <c r="B16" s="33">
        <f t="shared" ref="B16:M16" si="3">SUBTOTAL(9,B6:B15)</f>
        <v>215293000</v>
      </c>
      <c r="C16" s="34">
        <f t="shared" si="3"/>
        <v>225682650</v>
      </c>
      <c r="D16" s="35">
        <f t="shared" si="3"/>
        <v>0</v>
      </c>
      <c r="E16" s="36">
        <f t="shared" si="3"/>
        <v>0</v>
      </c>
      <c r="F16" s="36">
        <f t="shared" si="3"/>
        <v>8000000</v>
      </c>
      <c r="G16" s="36">
        <f t="shared" si="3"/>
        <v>50075000</v>
      </c>
      <c r="H16" s="36">
        <f t="shared" si="3"/>
        <v>137918000</v>
      </c>
      <c r="I16" s="36">
        <f t="shared" si="3"/>
        <v>19300000</v>
      </c>
      <c r="J16" s="37">
        <f t="shared" si="3"/>
        <v>0</v>
      </c>
      <c r="K16" s="38">
        <f t="shared" si="3"/>
        <v>215293000</v>
      </c>
      <c r="L16" s="33">
        <f t="shared" si="3"/>
        <v>0</v>
      </c>
      <c r="M16" s="34">
        <f t="shared" si="3"/>
        <v>10389650</v>
      </c>
    </row>
    <row r="17" spans="1:13" ht="19" thickBot="1" x14ac:dyDescent="0.5">
      <c r="A17" s="178" t="s">
        <v>37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0"/>
    </row>
    <row r="18" spans="1:13" x14ac:dyDescent="0.35">
      <c r="A18" s="164" t="s">
        <v>43</v>
      </c>
      <c r="B18" s="14">
        <v>125000</v>
      </c>
      <c r="C18" s="15">
        <f>B18*1.1</f>
        <v>137500</v>
      </c>
      <c r="D18" s="40">
        <v>0</v>
      </c>
      <c r="E18" s="41">
        <v>125000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13">
        <f t="shared" ref="K18:K24" si="4">SUM(D18:J18)</f>
        <v>125000</v>
      </c>
      <c r="L18" s="14">
        <f t="shared" ref="L18:L24" si="5">B18-K18</f>
        <v>0</v>
      </c>
      <c r="M18" s="15">
        <f t="shared" ref="M18:M24" si="6">C18-K18</f>
        <v>12500</v>
      </c>
    </row>
    <row r="19" spans="1:13" x14ac:dyDescent="0.35">
      <c r="A19" s="89" t="s">
        <v>44</v>
      </c>
      <c r="B19" s="24">
        <v>125000</v>
      </c>
      <c r="C19" s="25">
        <f>B19*1.1</f>
        <v>137500</v>
      </c>
      <c r="D19" s="19">
        <v>0</v>
      </c>
      <c r="E19" s="21">
        <v>0</v>
      </c>
      <c r="F19" s="21">
        <v>125000</v>
      </c>
      <c r="G19" s="21">
        <v>0</v>
      </c>
      <c r="H19" s="21">
        <v>0</v>
      </c>
      <c r="I19" s="21">
        <v>0</v>
      </c>
      <c r="J19" s="22">
        <v>0</v>
      </c>
      <c r="K19" s="23">
        <f t="shared" si="4"/>
        <v>125000</v>
      </c>
      <c r="L19" s="24">
        <f t="shared" si="5"/>
        <v>0</v>
      </c>
      <c r="M19" s="25">
        <f t="shared" si="6"/>
        <v>12500</v>
      </c>
    </row>
    <row r="20" spans="1:13" x14ac:dyDescent="0.35">
      <c r="A20" s="89" t="s">
        <v>85</v>
      </c>
      <c r="B20" s="17">
        <v>10350000</v>
      </c>
      <c r="C20" s="18">
        <f>B20*1.1</f>
        <v>11385000</v>
      </c>
      <c r="D20" s="19">
        <v>0</v>
      </c>
      <c r="E20" s="21">
        <v>0</v>
      </c>
      <c r="F20" s="21">
        <v>10350000</v>
      </c>
      <c r="G20" s="21">
        <v>0</v>
      </c>
      <c r="H20" s="21">
        <v>0</v>
      </c>
      <c r="I20" s="21">
        <v>0</v>
      </c>
      <c r="J20" s="22">
        <v>0</v>
      </c>
      <c r="K20" s="23">
        <f t="shared" si="4"/>
        <v>10350000</v>
      </c>
      <c r="L20" s="24">
        <f t="shared" si="5"/>
        <v>0</v>
      </c>
      <c r="M20" s="25">
        <f t="shared" si="6"/>
        <v>1035000</v>
      </c>
    </row>
    <row r="21" spans="1:13" x14ac:dyDescent="0.35">
      <c r="A21" s="89" t="s">
        <v>61</v>
      </c>
      <c r="B21" s="17">
        <v>0</v>
      </c>
      <c r="C21" s="18">
        <v>0</v>
      </c>
      <c r="D21" s="19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  <c r="K21" s="23">
        <f t="shared" si="4"/>
        <v>0</v>
      </c>
      <c r="L21" s="24">
        <f t="shared" si="5"/>
        <v>0</v>
      </c>
      <c r="M21" s="25">
        <f t="shared" si="6"/>
        <v>0</v>
      </c>
    </row>
    <row r="22" spans="1:13" x14ac:dyDescent="0.35">
      <c r="A22" s="89" t="s">
        <v>68</v>
      </c>
      <c r="B22" s="17">
        <v>100000</v>
      </c>
      <c r="C22" s="18">
        <f t="shared" ref="C22:C29" si="7">B22*1.1</f>
        <v>110000.00000000001</v>
      </c>
      <c r="D22" s="19">
        <v>0</v>
      </c>
      <c r="E22" s="21">
        <v>0</v>
      </c>
      <c r="F22" s="21">
        <v>100000</v>
      </c>
      <c r="G22" s="21">
        <v>0</v>
      </c>
      <c r="H22" s="21">
        <v>0</v>
      </c>
      <c r="I22" s="21">
        <v>0</v>
      </c>
      <c r="J22" s="22">
        <v>0</v>
      </c>
      <c r="K22" s="23">
        <f t="shared" si="4"/>
        <v>100000</v>
      </c>
      <c r="L22" s="24">
        <f t="shared" si="5"/>
        <v>0</v>
      </c>
      <c r="M22" s="25">
        <f t="shared" si="6"/>
        <v>10000.000000000015</v>
      </c>
    </row>
    <row r="23" spans="1:13" ht="16.5" x14ac:dyDescent="0.35">
      <c r="A23" s="89" t="s">
        <v>74</v>
      </c>
      <c r="B23" s="17">
        <v>0</v>
      </c>
      <c r="C23" s="18">
        <v>0</v>
      </c>
      <c r="D23" s="19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2">
        <v>0</v>
      </c>
      <c r="K23" s="23">
        <f t="shared" si="4"/>
        <v>0</v>
      </c>
      <c r="L23" s="24">
        <f t="shared" si="5"/>
        <v>0</v>
      </c>
      <c r="M23" s="25">
        <f t="shared" si="6"/>
        <v>0</v>
      </c>
    </row>
    <row r="24" spans="1:13" x14ac:dyDescent="0.35">
      <c r="A24" s="89" t="s">
        <v>45</v>
      </c>
      <c r="B24" s="17">
        <v>50000</v>
      </c>
      <c r="C24" s="18">
        <f t="shared" si="7"/>
        <v>55000.000000000007</v>
      </c>
      <c r="D24" s="19">
        <v>0</v>
      </c>
      <c r="E24" s="21">
        <v>0</v>
      </c>
      <c r="F24" s="21">
        <v>50000</v>
      </c>
      <c r="G24" s="21">
        <v>0</v>
      </c>
      <c r="H24" s="21">
        <v>0</v>
      </c>
      <c r="I24" s="21">
        <v>0</v>
      </c>
      <c r="J24" s="22">
        <v>0</v>
      </c>
      <c r="K24" s="23">
        <f t="shared" si="4"/>
        <v>50000</v>
      </c>
      <c r="L24" s="24">
        <f t="shared" si="5"/>
        <v>0</v>
      </c>
      <c r="M24" s="25">
        <f t="shared" si="6"/>
        <v>5000.0000000000073</v>
      </c>
    </row>
    <row r="25" spans="1:13" x14ac:dyDescent="0.35">
      <c r="A25" s="89" t="s">
        <v>46</v>
      </c>
      <c r="B25" s="17">
        <v>2000000</v>
      </c>
      <c r="C25" s="18">
        <f t="shared" si="7"/>
        <v>2200000</v>
      </c>
      <c r="D25" s="19">
        <v>0</v>
      </c>
      <c r="E25" s="21">
        <v>0</v>
      </c>
      <c r="F25" s="21">
        <v>0</v>
      </c>
      <c r="G25" s="21">
        <v>500000</v>
      </c>
      <c r="H25" s="21">
        <v>1500000</v>
      </c>
      <c r="I25" s="21">
        <v>0</v>
      </c>
      <c r="J25" s="22">
        <v>0</v>
      </c>
      <c r="K25" s="23">
        <f t="shared" ref="K25:K30" si="8">SUM(D25:J25)</f>
        <v>2000000</v>
      </c>
      <c r="L25" s="24">
        <f t="shared" ref="L25:L30" si="9">B25-K25</f>
        <v>0</v>
      </c>
      <c r="M25" s="25">
        <f t="shared" ref="M25:M30" si="10">C25-K25</f>
        <v>200000</v>
      </c>
    </row>
    <row r="26" spans="1:13" x14ac:dyDescent="0.35">
      <c r="A26" s="89" t="s">
        <v>48</v>
      </c>
      <c r="B26" s="24">
        <v>50000</v>
      </c>
      <c r="C26" s="25">
        <f t="shared" si="7"/>
        <v>55000.000000000007</v>
      </c>
      <c r="D26" s="19">
        <v>0</v>
      </c>
      <c r="E26" s="21">
        <v>0</v>
      </c>
      <c r="F26" s="21">
        <v>0</v>
      </c>
      <c r="G26" s="21">
        <v>0</v>
      </c>
      <c r="H26" s="21">
        <v>25000</v>
      </c>
      <c r="I26" s="21">
        <v>25000</v>
      </c>
      <c r="J26" s="22">
        <v>0</v>
      </c>
      <c r="K26" s="23">
        <f t="shared" si="8"/>
        <v>50000</v>
      </c>
      <c r="L26" s="24">
        <f t="shared" si="9"/>
        <v>0</v>
      </c>
      <c r="M26" s="25">
        <f t="shared" si="10"/>
        <v>5000.0000000000073</v>
      </c>
    </row>
    <row r="27" spans="1:13" x14ac:dyDescent="0.35">
      <c r="A27" s="151" t="s">
        <v>66</v>
      </c>
      <c r="B27" s="24"/>
      <c r="C27" s="25"/>
      <c r="D27" s="19"/>
      <c r="E27" s="21"/>
      <c r="F27" s="21"/>
      <c r="G27" s="21"/>
      <c r="H27" s="21"/>
      <c r="I27" s="21"/>
      <c r="J27" s="22"/>
      <c r="K27" s="23">
        <f t="shared" si="8"/>
        <v>0</v>
      </c>
      <c r="L27" s="24">
        <f t="shared" si="9"/>
        <v>0</v>
      </c>
      <c r="M27" s="25">
        <f t="shared" si="10"/>
        <v>0</v>
      </c>
    </row>
    <row r="28" spans="1:13" x14ac:dyDescent="0.35">
      <c r="A28" s="89" t="s">
        <v>69</v>
      </c>
      <c r="B28" s="24">
        <v>180000</v>
      </c>
      <c r="C28" s="25">
        <f t="shared" si="7"/>
        <v>198000.00000000003</v>
      </c>
      <c r="D28" s="19">
        <v>0</v>
      </c>
      <c r="E28" s="21">
        <v>0</v>
      </c>
      <c r="F28" s="21">
        <v>180000</v>
      </c>
      <c r="G28" s="21">
        <v>0</v>
      </c>
      <c r="H28" s="21">
        <v>0</v>
      </c>
      <c r="I28" s="21">
        <v>0</v>
      </c>
      <c r="J28" s="22">
        <v>0</v>
      </c>
      <c r="K28" s="23">
        <f t="shared" si="8"/>
        <v>180000</v>
      </c>
      <c r="L28" s="24">
        <f t="shared" si="9"/>
        <v>0</v>
      </c>
      <c r="M28" s="25">
        <f t="shared" si="10"/>
        <v>18000.000000000029</v>
      </c>
    </row>
    <row r="29" spans="1:13" x14ac:dyDescent="0.35">
      <c r="A29" s="89" t="s">
        <v>70</v>
      </c>
      <c r="B29" s="24">
        <v>1000000</v>
      </c>
      <c r="C29" s="25">
        <f t="shared" si="7"/>
        <v>1100000</v>
      </c>
      <c r="D29" s="19"/>
      <c r="E29" s="21"/>
      <c r="F29" s="21">
        <v>250000</v>
      </c>
      <c r="G29" s="21">
        <v>500000</v>
      </c>
      <c r="H29" s="21">
        <v>250000</v>
      </c>
      <c r="I29" s="21">
        <v>0</v>
      </c>
      <c r="J29" s="22">
        <v>0</v>
      </c>
      <c r="K29" s="23">
        <f t="shared" si="8"/>
        <v>1000000</v>
      </c>
      <c r="L29" s="24">
        <f t="shared" si="9"/>
        <v>0</v>
      </c>
      <c r="M29" s="25">
        <f t="shared" si="10"/>
        <v>100000</v>
      </c>
    </row>
    <row r="30" spans="1:13" x14ac:dyDescent="0.35">
      <c r="A30" s="89"/>
      <c r="B30" s="24"/>
      <c r="C30" s="25"/>
      <c r="D30" s="19"/>
      <c r="E30" s="21"/>
      <c r="F30" s="21"/>
      <c r="G30" s="21"/>
      <c r="H30" s="21"/>
      <c r="I30" s="21"/>
      <c r="J30" s="22"/>
      <c r="K30" s="23">
        <f t="shared" si="8"/>
        <v>0</v>
      </c>
      <c r="L30" s="24">
        <f t="shared" si="9"/>
        <v>0</v>
      </c>
      <c r="M30" s="25">
        <f t="shared" si="10"/>
        <v>0</v>
      </c>
    </row>
    <row r="31" spans="1:13" s="39" customFormat="1" ht="15" thickBot="1" x14ac:dyDescent="0.4">
      <c r="A31" s="43" t="s">
        <v>6</v>
      </c>
      <c r="B31" s="44">
        <f t="shared" ref="B31:M31" si="11">SUBTOTAL(9,B18:B30)</f>
        <v>13980000</v>
      </c>
      <c r="C31" s="45">
        <f t="shared" si="11"/>
        <v>15378000</v>
      </c>
      <c r="D31" s="46">
        <f t="shared" si="11"/>
        <v>0</v>
      </c>
      <c r="E31" s="47">
        <f t="shared" si="11"/>
        <v>125000</v>
      </c>
      <c r="F31" s="47">
        <f t="shared" si="11"/>
        <v>11055000</v>
      </c>
      <c r="G31" s="47">
        <f t="shared" si="11"/>
        <v>1000000</v>
      </c>
      <c r="H31" s="47">
        <f t="shared" si="11"/>
        <v>1775000</v>
      </c>
      <c r="I31" s="47">
        <f t="shared" ref="I31" si="12">SUBTOTAL(9,I18:I30)</f>
        <v>25000</v>
      </c>
      <c r="J31" s="48">
        <f t="shared" si="11"/>
        <v>0</v>
      </c>
      <c r="K31" s="49">
        <f t="shared" si="11"/>
        <v>13980000</v>
      </c>
      <c r="L31" s="44">
        <f t="shared" si="11"/>
        <v>0</v>
      </c>
      <c r="M31" s="45">
        <f t="shared" si="11"/>
        <v>1398000</v>
      </c>
    </row>
    <row r="32" spans="1:13" s="39" customFormat="1" ht="15.5" thickTop="1" thickBot="1" x14ac:dyDescent="0.4">
      <c r="A32" s="138" t="s">
        <v>30</v>
      </c>
      <c r="B32" s="139">
        <f t="shared" ref="B32:M32" si="13">B16+B31</f>
        <v>229273000</v>
      </c>
      <c r="C32" s="140">
        <f t="shared" si="13"/>
        <v>241060650</v>
      </c>
      <c r="D32" s="141">
        <f t="shared" si="13"/>
        <v>0</v>
      </c>
      <c r="E32" s="142">
        <f t="shared" si="13"/>
        <v>125000</v>
      </c>
      <c r="F32" s="142">
        <f t="shared" si="13"/>
        <v>19055000</v>
      </c>
      <c r="G32" s="142">
        <f t="shared" si="13"/>
        <v>51075000</v>
      </c>
      <c r="H32" s="142">
        <f t="shared" si="13"/>
        <v>139693000</v>
      </c>
      <c r="I32" s="142">
        <f t="shared" ref="I32" si="14">I16+I31</f>
        <v>19325000</v>
      </c>
      <c r="J32" s="143">
        <f t="shared" si="13"/>
        <v>0</v>
      </c>
      <c r="K32" s="144">
        <f t="shared" si="13"/>
        <v>229273000</v>
      </c>
      <c r="L32" s="139">
        <f t="shared" si="13"/>
        <v>0</v>
      </c>
      <c r="M32" s="140">
        <f t="shared" si="13"/>
        <v>11787650</v>
      </c>
    </row>
    <row r="33" spans="1:13" ht="15" thickBot="1" x14ac:dyDescent="0.4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</row>
    <row r="34" spans="1:13" ht="19" thickBot="1" x14ac:dyDescent="0.5">
      <c r="A34" s="181" t="s">
        <v>7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/>
    </row>
    <row r="35" spans="1:13" x14ac:dyDescent="0.35">
      <c r="A35" s="9" t="s">
        <v>14</v>
      </c>
      <c r="B35" s="14">
        <v>1600000</v>
      </c>
      <c r="C35" s="15">
        <f t="shared" ref="C35" si="15">B35*1.1</f>
        <v>1760000.0000000002</v>
      </c>
      <c r="D35" s="40">
        <v>0</v>
      </c>
      <c r="E35" s="41">
        <v>50000</v>
      </c>
      <c r="F35" s="41">
        <v>150000</v>
      </c>
      <c r="G35" s="41">
        <v>450000</v>
      </c>
      <c r="H35" s="41">
        <v>750000</v>
      </c>
      <c r="I35" s="41">
        <v>200000</v>
      </c>
      <c r="J35" s="42">
        <v>0</v>
      </c>
      <c r="K35" s="13">
        <f>SUM(D35:J35)</f>
        <v>1600000</v>
      </c>
      <c r="L35" s="14">
        <f>B35-K35</f>
        <v>0</v>
      </c>
      <c r="M35" s="15">
        <f>C35-K35</f>
        <v>160000.00000000023</v>
      </c>
    </row>
    <row r="36" spans="1:13" x14ac:dyDescent="0.35">
      <c r="A36" s="16" t="s">
        <v>36</v>
      </c>
      <c r="B36" s="20">
        <v>11947650</v>
      </c>
      <c r="C36" s="25">
        <v>0</v>
      </c>
      <c r="D36" s="19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11947650</v>
      </c>
      <c r="J36" s="22">
        <v>0</v>
      </c>
      <c r="K36" s="23">
        <f>SUM(D36:J36)</f>
        <v>11947650</v>
      </c>
      <c r="L36" s="24">
        <f>B36-K36</f>
        <v>0</v>
      </c>
      <c r="M36" s="25">
        <f>C36-K36</f>
        <v>-11947650</v>
      </c>
    </row>
    <row r="37" spans="1:13" x14ac:dyDescent="0.35">
      <c r="A37" s="16" t="s">
        <v>15</v>
      </c>
      <c r="B37" s="24">
        <v>0</v>
      </c>
      <c r="C37" s="25">
        <v>0</v>
      </c>
      <c r="D37" s="19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23">
        <f>SUM(D37:J37)</f>
        <v>0</v>
      </c>
      <c r="L37" s="24">
        <f>B37-K37</f>
        <v>0</v>
      </c>
      <c r="M37" s="25">
        <f>C37-K37</f>
        <v>0</v>
      </c>
    </row>
    <row r="38" spans="1:13" ht="16.5" x14ac:dyDescent="0.35">
      <c r="A38" s="165" t="s">
        <v>71</v>
      </c>
      <c r="B38" s="166">
        <v>0</v>
      </c>
      <c r="C38" s="167">
        <v>0</v>
      </c>
      <c r="D38" s="168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70">
        <v>0</v>
      </c>
      <c r="K38" s="23">
        <f>SUM(D38:J38)</f>
        <v>0</v>
      </c>
      <c r="L38" s="24">
        <f>B38-K38</f>
        <v>0</v>
      </c>
      <c r="M38" s="25">
        <f>C38-K38</f>
        <v>0</v>
      </c>
    </row>
    <row r="39" spans="1:13" ht="15" thickBot="1" x14ac:dyDescent="0.4">
      <c r="A39" s="52"/>
      <c r="B39" s="26"/>
      <c r="C39" s="27"/>
      <c r="D39" s="28"/>
      <c r="E39" s="29"/>
      <c r="F39" s="29"/>
      <c r="G39" s="29"/>
      <c r="H39" s="29"/>
      <c r="I39" s="29"/>
      <c r="J39" s="30"/>
      <c r="K39" s="31">
        <f>SUM(D39:J39)</f>
        <v>0</v>
      </c>
      <c r="L39" s="26">
        <f>B39-K39</f>
        <v>0</v>
      </c>
      <c r="M39" s="27">
        <f>C39-K39</f>
        <v>0</v>
      </c>
    </row>
    <row r="40" spans="1:13" s="39" customFormat="1" ht="15.5" thickTop="1" thickBot="1" x14ac:dyDescent="0.4">
      <c r="A40" s="53" t="s">
        <v>8</v>
      </c>
      <c r="B40" s="54">
        <f t="shared" ref="B40:M40" si="16">SUBTOTAL(9,B35:B39)</f>
        <v>13547650</v>
      </c>
      <c r="C40" s="55">
        <f t="shared" si="16"/>
        <v>1760000.0000000002</v>
      </c>
      <c r="D40" s="56">
        <f t="shared" si="16"/>
        <v>0</v>
      </c>
      <c r="E40" s="57">
        <f t="shared" si="16"/>
        <v>50000</v>
      </c>
      <c r="F40" s="57">
        <f t="shared" si="16"/>
        <v>150000</v>
      </c>
      <c r="G40" s="57">
        <f t="shared" si="16"/>
        <v>450000</v>
      </c>
      <c r="H40" s="57">
        <f t="shared" si="16"/>
        <v>750000</v>
      </c>
      <c r="I40" s="57">
        <f t="shared" ref="I40" si="17">SUBTOTAL(9,I35:I39)</f>
        <v>12147650</v>
      </c>
      <c r="J40" s="58">
        <f t="shared" si="16"/>
        <v>0</v>
      </c>
      <c r="K40" s="59">
        <f t="shared" si="16"/>
        <v>13547650</v>
      </c>
      <c r="L40" s="54">
        <f t="shared" si="16"/>
        <v>0</v>
      </c>
      <c r="M40" s="55">
        <f t="shared" si="16"/>
        <v>-11787650</v>
      </c>
    </row>
    <row r="41" spans="1:13" x14ac:dyDescent="0.35">
      <c r="A41" s="60" t="s">
        <v>9</v>
      </c>
      <c r="B41" s="61">
        <f t="shared" ref="B41:M41" si="18">B32+B40</f>
        <v>242820650</v>
      </c>
      <c r="C41" s="61">
        <f t="shared" si="18"/>
        <v>242820650</v>
      </c>
      <c r="D41" s="135">
        <f t="shared" si="18"/>
        <v>0</v>
      </c>
      <c r="E41" s="61">
        <f t="shared" si="18"/>
        <v>175000</v>
      </c>
      <c r="F41" s="61">
        <f t="shared" si="18"/>
        <v>19205000</v>
      </c>
      <c r="G41" s="61">
        <f t="shared" si="18"/>
        <v>51525000</v>
      </c>
      <c r="H41" s="61">
        <f t="shared" si="18"/>
        <v>140443000</v>
      </c>
      <c r="I41" s="61">
        <f t="shared" ref="I41" si="19">I32+I40</f>
        <v>31472650</v>
      </c>
      <c r="J41" s="61">
        <f t="shared" si="18"/>
        <v>0</v>
      </c>
      <c r="K41" s="61">
        <f t="shared" si="18"/>
        <v>242820650</v>
      </c>
      <c r="L41" s="61">
        <f t="shared" si="18"/>
        <v>0</v>
      </c>
      <c r="M41" s="61">
        <f t="shared" si="18"/>
        <v>0</v>
      </c>
    </row>
    <row r="42" spans="1:13" x14ac:dyDescent="0.3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s="39" customFormat="1" x14ac:dyDescent="0.35">
      <c r="A43" s="60" t="s">
        <v>10</v>
      </c>
      <c r="B43" s="62">
        <f t="shared" ref="B43:M43" si="20">ROUND(B32+B40,-3)</f>
        <v>242821000</v>
      </c>
      <c r="C43" s="62">
        <f t="shared" si="20"/>
        <v>242821000</v>
      </c>
      <c r="D43" s="63">
        <f t="shared" si="20"/>
        <v>0</v>
      </c>
      <c r="E43" s="62">
        <f t="shared" si="20"/>
        <v>175000</v>
      </c>
      <c r="F43" s="62">
        <f t="shared" si="20"/>
        <v>19205000</v>
      </c>
      <c r="G43" s="62">
        <f t="shared" si="20"/>
        <v>51525000</v>
      </c>
      <c r="H43" s="62">
        <f t="shared" si="20"/>
        <v>140443000</v>
      </c>
      <c r="I43" s="62">
        <f t="shared" ref="I43" si="21">ROUND(I32+I40,-3)</f>
        <v>31473000</v>
      </c>
      <c r="J43" s="62">
        <f t="shared" si="20"/>
        <v>0</v>
      </c>
      <c r="K43" s="62">
        <f t="shared" si="20"/>
        <v>242821000</v>
      </c>
      <c r="L43" s="62">
        <f t="shared" si="20"/>
        <v>0</v>
      </c>
      <c r="M43" s="62">
        <f t="shared" si="20"/>
        <v>0</v>
      </c>
    </row>
    <row r="44" spans="1:13" ht="15" thickBot="1" x14ac:dyDescent="0.4">
      <c r="A44" s="60" t="s">
        <v>38</v>
      </c>
      <c r="B44" s="64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5" thickTop="1" x14ac:dyDescent="0.35">
      <c r="A45" s="65" t="s">
        <v>11</v>
      </c>
      <c r="B45" s="61">
        <f>B44-B43</f>
        <v>-242821000</v>
      </c>
    </row>
    <row r="46" spans="1:13" ht="15" thickBot="1" x14ac:dyDescent="0.4"/>
    <row r="47" spans="1:13" ht="15" thickBot="1" x14ac:dyDescent="0.4">
      <c r="B47" s="66" t="s">
        <v>12</v>
      </c>
      <c r="C47" s="67" t="s">
        <v>3</v>
      </c>
      <c r="D47" s="68" t="s">
        <v>39</v>
      </c>
      <c r="E47" s="67">
        <v>2022</v>
      </c>
      <c r="F47" s="67">
        <v>2023</v>
      </c>
      <c r="G47" s="67">
        <v>2024</v>
      </c>
      <c r="H47" s="67">
        <v>2025</v>
      </c>
      <c r="I47" s="67">
        <v>2026</v>
      </c>
      <c r="J47" s="67">
        <v>2027</v>
      </c>
    </row>
    <row r="48" spans="1:13" x14ac:dyDescent="0.35">
      <c r="B48" s="69" t="s">
        <v>41</v>
      </c>
      <c r="C48" s="70">
        <f>SUM(D48:J48)</f>
        <v>242.82100000000003</v>
      </c>
      <c r="D48" s="71">
        <f t="shared" ref="D48:J48" si="22">D43/1000000</f>
        <v>0</v>
      </c>
      <c r="E48" s="72">
        <f t="shared" si="22"/>
        <v>0.17499999999999999</v>
      </c>
      <c r="F48" s="72">
        <f t="shared" si="22"/>
        <v>19.204999999999998</v>
      </c>
      <c r="G48" s="72">
        <f t="shared" si="22"/>
        <v>51.524999999999999</v>
      </c>
      <c r="H48" s="72">
        <f t="shared" si="22"/>
        <v>140.44300000000001</v>
      </c>
      <c r="I48" s="72">
        <f t="shared" ref="I48" si="23">I43/1000000</f>
        <v>31.472999999999999</v>
      </c>
      <c r="J48" s="73">
        <f t="shared" si="22"/>
        <v>0</v>
      </c>
    </row>
    <row r="49" spans="1:13" ht="15" thickBot="1" x14ac:dyDescent="0.4">
      <c r="B49" s="74" t="s">
        <v>40</v>
      </c>
      <c r="C49" s="75">
        <f>SUM(D49:J49)</f>
        <v>0</v>
      </c>
      <c r="D49" s="76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0</v>
      </c>
    </row>
    <row r="50" spans="1:13" ht="15.5" thickTop="1" thickBot="1" x14ac:dyDescent="0.4">
      <c r="B50" s="79" t="s">
        <v>11</v>
      </c>
      <c r="C50" s="80">
        <f t="shared" ref="C50:J50" si="24">C49-C48</f>
        <v>-242.82100000000003</v>
      </c>
      <c r="D50" s="81">
        <f t="shared" si="24"/>
        <v>0</v>
      </c>
      <c r="E50" s="82">
        <f t="shared" si="24"/>
        <v>-0.17499999999999999</v>
      </c>
      <c r="F50" s="82">
        <f t="shared" si="24"/>
        <v>-19.204999999999998</v>
      </c>
      <c r="G50" s="82">
        <f t="shared" si="24"/>
        <v>-51.524999999999999</v>
      </c>
      <c r="H50" s="82">
        <f t="shared" si="24"/>
        <v>-140.44300000000001</v>
      </c>
      <c r="I50" s="82">
        <f t="shared" ref="I50" si="25">I49-I48</f>
        <v>-31.472999999999999</v>
      </c>
      <c r="J50" s="83">
        <f t="shared" si="24"/>
        <v>0</v>
      </c>
    </row>
    <row r="51" spans="1:13" x14ac:dyDescent="0.35">
      <c r="D51" s="84"/>
    </row>
    <row r="52" spans="1:13" x14ac:dyDescent="0.35">
      <c r="A52" s="60" t="s">
        <v>63</v>
      </c>
      <c r="B52" s="160">
        <f>B43/156000000</f>
        <v>1.5565448717948718</v>
      </c>
      <c r="D52" s="84"/>
    </row>
    <row r="53" spans="1:13" x14ac:dyDescent="0.35">
      <c r="D53" s="84"/>
    </row>
    <row r="54" spans="1:13" x14ac:dyDescent="0.35">
      <c r="A54" s="85" t="s">
        <v>13</v>
      </c>
    </row>
    <row r="55" spans="1:13" x14ac:dyDescent="0.35">
      <c r="A55" s="175" t="s">
        <v>64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</row>
    <row r="56" spans="1:13" x14ac:dyDescent="0.35">
      <c r="A56" s="175" t="s">
        <v>72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7" spans="1:13" x14ac:dyDescent="0.35">
      <c r="A57" s="175" t="s">
        <v>84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3" x14ac:dyDescent="0.35">
      <c r="A58" s="175" t="s">
        <v>75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</row>
    <row r="59" spans="1:13" x14ac:dyDescent="0.35">
      <c r="A59" s="175" t="s">
        <v>73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</row>
    <row r="60" spans="1:13" x14ac:dyDescent="0.35">
      <c r="A60"/>
    </row>
  </sheetData>
  <mergeCells count="10">
    <mergeCell ref="A59:M59"/>
    <mergeCell ref="A56:M56"/>
    <mergeCell ref="A57:M57"/>
    <mergeCell ref="A58:M58"/>
    <mergeCell ref="A1:M1"/>
    <mergeCell ref="A2:M2"/>
    <mergeCell ref="A5:M5"/>
    <mergeCell ref="A17:M17"/>
    <mergeCell ref="A34:M34"/>
    <mergeCell ref="A55:M55"/>
  </mergeCells>
  <printOptions horizontalCentered="1"/>
  <pageMargins left="0.7" right="0.7" top="0.85" bottom="0.75" header="0.3" footer="0.3"/>
  <pageSetup paperSize="3" scale="72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43E0-8531-4E3A-9B85-33E8787A5295}">
  <sheetPr>
    <tabColor theme="9" tint="0.59999389629810485"/>
    <pageSetUpPr fitToPage="1"/>
  </sheetPr>
  <dimension ref="A1:N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3" width="15.7265625" customWidth="1"/>
    <col min="14" max="14" width="12.1796875" bestFit="1" customWidth="1"/>
  </cols>
  <sheetData>
    <row r="1" spans="1:14" ht="26" x14ac:dyDescent="0.6">
      <c r="A1" s="176" t="s">
        <v>77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</row>
    <row r="2" spans="1:14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4" ht="15" thickBot="1" x14ac:dyDescent="0.4"/>
    <row r="4" spans="1:14" s="8" customFormat="1" ht="45.75" customHeight="1" thickBot="1" x14ac:dyDescent="0.4">
      <c r="A4" s="2" t="s">
        <v>0</v>
      </c>
      <c r="B4" s="7">
        <v>2022</v>
      </c>
      <c r="C4" s="3" t="s">
        <v>34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4" t="s">
        <v>27</v>
      </c>
      <c r="M4" s="7" t="s">
        <v>3</v>
      </c>
    </row>
    <row r="5" spans="1:14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0"/>
    </row>
    <row r="6" spans="1:14" x14ac:dyDescent="0.35">
      <c r="A6" s="9" t="s">
        <v>82</v>
      </c>
      <c r="B6" s="13">
        <f>'New Generation Solar'!E6</f>
        <v>0</v>
      </c>
      <c r="C6" s="10"/>
      <c r="D6" s="117"/>
      <c r="E6" s="117"/>
      <c r="F6" s="117"/>
      <c r="G6" s="117"/>
      <c r="H6" s="117"/>
      <c r="I6" s="117"/>
      <c r="J6" s="117"/>
      <c r="K6" s="117"/>
      <c r="L6" s="87"/>
      <c r="M6" s="91">
        <f t="shared" ref="M6:M15" si="0">SUM(C6:L6)</f>
        <v>0</v>
      </c>
      <c r="N6" s="116">
        <f t="shared" ref="N6:N15" si="1">M6-B6</f>
        <v>0</v>
      </c>
    </row>
    <row r="7" spans="1:14" x14ac:dyDescent="0.35">
      <c r="A7" s="89" t="s">
        <v>47</v>
      </c>
      <c r="B7" s="23">
        <f>'New Generation Solar'!E7</f>
        <v>0</v>
      </c>
      <c r="C7" s="19"/>
      <c r="D7" s="21"/>
      <c r="E7" s="21"/>
      <c r="F7" s="21"/>
      <c r="G7" s="21"/>
      <c r="H7" s="21"/>
      <c r="I7" s="21"/>
      <c r="J7" s="21"/>
      <c r="K7" s="21"/>
      <c r="L7" s="25"/>
      <c r="M7" s="93">
        <f t="shared" si="0"/>
        <v>0</v>
      </c>
      <c r="N7" s="116">
        <f t="shared" si="1"/>
        <v>0</v>
      </c>
    </row>
    <row r="8" spans="1:14" x14ac:dyDescent="0.35">
      <c r="A8" s="86" t="s">
        <v>60</v>
      </c>
      <c r="B8" s="23">
        <f>'New Generation Solar'!E8</f>
        <v>0</v>
      </c>
      <c r="C8" s="119"/>
      <c r="D8" s="21"/>
      <c r="E8" s="21"/>
      <c r="F8" s="21"/>
      <c r="G8" s="21"/>
      <c r="H8" s="21"/>
      <c r="I8" s="21"/>
      <c r="J8" s="21"/>
      <c r="K8" s="21"/>
      <c r="L8" s="25"/>
      <c r="M8" s="93">
        <f t="shared" si="0"/>
        <v>0</v>
      </c>
      <c r="N8" s="116">
        <f t="shared" si="1"/>
        <v>0</v>
      </c>
    </row>
    <row r="9" spans="1:14" x14ac:dyDescent="0.35">
      <c r="A9" s="86" t="s">
        <v>86</v>
      </c>
      <c r="B9" s="23">
        <f>'New Generation Solar'!E9</f>
        <v>0</v>
      </c>
      <c r="C9" s="119"/>
      <c r="D9" s="21"/>
      <c r="E9" s="21"/>
      <c r="F9" s="21"/>
      <c r="G9" s="21"/>
      <c r="H9" s="21"/>
      <c r="I9" s="21"/>
      <c r="J9" s="21"/>
      <c r="K9" s="21"/>
      <c r="L9" s="25"/>
      <c r="M9" s="93">
        <f t="shared" ref="M9:M11" si="2">SUM(C9:L9)</f>
        <v>0</v>
      </c>
      <c r="N9" s="116">
        <f t="shared" ref="N9:N11" si="3">M9-B9</f>
        <v>0</v>
      </c>
    </row>
    <row r="10" spans="1:14" x14ac:dyDescent="0.35">
      <c r="A10" s="86"/>
      <c r="B10" s="23">
        <f>'New Generation Solar'!E10</f>
        <v>0</v>
      </c>
      <c r="C10" s="119"/>
      <c r="D10" s="21"/>
      <c r="E10" s="21"/>
      <c r="F10" s="21"/>
      <c r="G10" s="21"/>
      <c r="H10" s="21"/>
      <c r="I10" s="21"/>
      <c r="J10" s="21"/>
      <c r="K10" s="21"/>
      <c r="L10" s="25"/>
      <c r="M10" s="93">
        <f t="shared" si="2"/>
        <v>0</v>
      </c>
      <c r="N10" s="116">
        <f t="shared" si="3"/>
        <v>0</v>
      </c>
    </row>
    <row r="11" spans="1:14" x14ac:dyDescent="0.35">
      <c r="A11" s="89"/>
      <c r="B11" s="23">
        <f>'New Generation Solar'!E11</f>
        <v>0</v>
      </c>
      <c r="C11" s="119"/>
      <c r="D11" s="21"/>
      <c r="E11" s="21"/>
      <c r="F11" s="21"/>
      <c r="G11" s="21"/>
      <c r="H11" s="21"/>
      <c r="I11" s="21"/>
      <c r="J11" s="21"/>
      <c r="K11" s="21"/>
      <c r="L11" s="25"/>
      <c r="M11" s="93">
        <f t="shared" si="2"/>
        <v>0</v>
      </c>
      <c r="N11" s="116">
        <f t="shared" si="3"/>
        <v>0</v>
      </c>
    </row>
    <row r="12" spans="1:14" x14ac:dyDescent="0.35">
      <c r="A12" s="89"/>
      <c r="B12" s="23">
        <f>'New Generation Solar'!E12</f>
        <v>0</v>
      </c>
      <c r="C12" s="119"/>
      <c r="D12" s="21"/>
      <c r="E12" s="21"/>
      <c r="F12" s="21"/>
      <c r="G12" s="21"/>
      <c r="H12" s="21"/>
      <c r="I12" s="21"/>
      <c r="J12" s="21"/>
      <c r="K12" s="21"/>
      <c r="L12" s="25"/>
      <c r="M12" s="93">
        <f t="shared" si="0"/>
        <v>0</v>
      </c>
      <c r="N12" s="116">
        <f t="shared" si="1"/>
        <v>0</v>
      </c>
    </row>
    <row r="13" spans="1:14" x14ac:dyDescent="0.35">
      <c r="A13" s="89"/>
      <c r="B13" s="23">
        <f>'New Generation Solar'!E13</f>
        <v>0</v>
      </c>
      <c r="C13" s="119"/>
      <c r="D13" s="21"/>
      <c r="E13" s="21"/>
      <c r="F13" s="21"/>
      <c r="G13" s="21"/>
      <c r="H13" s="21"/>
      <c r="I13" s="21"/>
      <c r="J13" s="21"/>
      <c r="K13" s="21"/>
      <c r="L13" s="25"/>
      <c r="M13" s="93">
        <f t="shared" si="0"/>
        <v>0</v>
      </c>
      <c r="N13" s="116">
        <f t="shared" si="1"/>
        <v>0</v>
      </c>
    </row>
    <row r="14" spans="1:14" x14ac:dyDescent="0.35">
      <c r="A14" s="89"/>
      <c r="B14" s="23">
        <f>'New Generation Solar'!E14</f>
        <v>0</v>
      </c>
      <c r="C14" s="119"/>
      <c r="D14" s="21"/>
      <c r="E14" s="21"/>
      <c r="F14" s="21"/>
      <c r="G14" s="21"/>
      <c r="H14" s="21"/>
      <c r="I14" s="21"/>
      <c r="J14" s="21"/>
      <c r="K14" s="21"/>
      <c r="L14" s="25"/>
      <c r="M14" s="93">
        <f t="shared" si="0"/>
        <v>0</v>
      </c>
      <c r="N14" s="116">
        <f t="shared" si="1"/>
        <v>0</v>
      </c>
    </row>
    <row r="15" spans="1:14" ht="15" thickBot="1" x14ac:dyDescent="0.4">
      <c r="A15" s="31"/>
      <c r="B15" s="31">
        <f>'New Generation Solar'!E15</f>
        <v>0</v>
      </c>
      <c r="C15" s="120"/>
      <c r="D15" s="29"/>
      <c r="E15" s="29"/>
      <c r="F15" s="29"/>
      <c r="G15" s="29"/>
      <c r="H15" s="29"/>
      <c r="I15" s="29"/>
      <c r="J15" s="29"/>
      <c r="K15" s="29"/>
      <c r="L15" s="27"/>
      <c r="M15" s="95">
        <f t="shared" si="0"/>
        <v>0</v>
      </c>
      <c r="N15" s="116">
        <f t="shared" si="1"/>
        <v>0</v>
      </c>
    </row>
    <row r="16" spans="1:14" s="39" customFormat="1" ht="15.5" thickTop="1" thickBot="1" x14ac:dyDescent="0.4">
      <c r="A16" s="96" t="s">
        <v>6</v>
      </c>
      <c r="B16" s="97">
        <f t="shared" ref="B16:M16" si="4">SUBTOTAL(9,B6:B15)</f>
        <v>0</v>
      </c>
      <c r="C16" s="121">
        <f t="shared" si="4"/>
        <v>0</v>
      </c>
      <c r="D16" s="36">
        <f t="shared" si="4"/>
        <v>0</v>
      </c>
      <c r="E16" s="36">
        <f t="shared" si="4"/>
        <v>0</v>
      </c>
      <c r="F16" s="36">
        <f t="shared" si="4"/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4">
        <f t="shared" si="4"/>
        <v>0</v>
      </c>
      <c r="M16" s="99">
        <f t="shared" si="4"/>
        <v>0</v>
      </c>
    </row>
    <row r="17" spans="1:14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0"/>
    </row>
    <row r="18" spans="1:14" x14ac:dyDescent="0.35">
      <c r="A18" s="118" t="s">
        <v>43</v>
      </c>
      <c r="B18" s="13">
        <f>'New Generation Solar'!E18</f>
        <v>125000</v>
      </c>
      <c r="C18" s="122">
        <v>0</v>
      </c>
      <c r="D18" s="11">
        <v>0</v>
      </c>
      <c r="E18" s="11">
        <v>25000</v>
      </c>
      <c r="F18" s="11">
        <v>25000</v>
      </c>
      <c r="G18" s="12">
        <v>25000</v>
      </c>
      <c r="H18" s="11">
        <v>25000</v>
      </c>
      <c r="I18" s="11">
        <v>25000</v>
      </c>
      <c r="J18" s="11">
        <v>0</v>
      </c>
      <c r="K18" s="11">
        <v>0</v>
      </c>
      <c r="L18" s="15">
        <v>0</v>
      </c>
      <c r="M18" s="91">
        <f t="shared" ref="M18:M24" si="5">SUM(C18:L18)</f>
        <v>125000</v>
      </c>
      <c r="N18" s="116">
        <f t="shared" ref="N18:N24" si="6">M18-B18</f>
        <v>0</v>
      </c>
    </row>
    <row r="19" spans="1:14" x14ac:dyDescent="0.35">
      <c r="A19" s="89" t="s">
        <v>44</v>
      </c>
      <c r="B19" s="23">
        <f>'New Generation Solar'!E19</f>
        <v>0</v>
      </c>
      <c r="C19" s="123"/>
      <c r="D19" s="21"/>
      <c r="E19" s="21"/>
      <c r="F19" s="21"/>
      <c r="G19" s="22"/>
      <c r="H19" s="22"/>
      <c r="I19" s="22"/>
      <c r="J19" s="22"/>
      <c r="K19" s="22"/>
      <c r="L19" s="25"/>
      <c r="M19" s="93">
        <f t="shared" si="5"/>
        <v>0</v>
      </c>
      <c r="N19" s="116">
        <f t="shared" si="6"/>
        <v>0</v>
      </c>
    </row>
    <row r="20" spans="1:14" x14ac:dyDescent="0.35">
      <c r="A20" s="89" t="s">
        <v>85</v>
      </c>
      <c r="B20" s="23">
        <f>'New Generation Solar'!E20</f>
        <v>0</v>
      </c>
      <c r="C20" s="123"/>
      <c r="D20" s="21"/>
      <c r="E20" s="21"/>
      <c r="F20" s="21"/>
      <c r="G20" s="22"/>
      <c r="H20" s="22"/>
      <c r="I20" s="22"/>
      <c r="J20" s="22"/>
      <c r="K20" s="22"/>
      <c r="L20" s="25"/>
      <c r="M20" s="93">
        <f t="shared" si="5"/>
        <v>0</v>
      </c>
      <c r="N20" s="116">
        <f t="shared" si="6"/>
        <v>0</v>
      </c>
    </row>
    <row r="21" spans="1:14" x14ac:dyDescent="0.35">
      <c r="A21" s="89" t="s">
        <v>61</v>
      </c>
      <c r="B21" s="23">
        <f>'New Generation Solar'!E21</f>
        <v>0</v>
      </c>
      <c r="C21" s="123"/>
      <c r="D21" s="21"/>
      <c r="E21" s="21"/>
      <c r="F21" s="21"/>
      <c r="G21" s="22"/>
      <c r="H21" s="22"/>
      <c r="I21" s="22"/>
      <c r="J21" s="22"/>
      <c r="K21" s="22"/>
      <c r="L21" s="25"/>
      <c r="M21" s="93">
        <f t="shared" si="5"/>
        <v>0</v>
      </c>
      <c r="N21" s="116">
        <f t="shared" si="6"/>
        <v>0</v>
      </c>
    </row>
    <row r="22" spans="1:14" x14ac:dyDescent="0.35">
      <c r="A22" s="89" t="s">
        <v>68</v>
      </c>
      <c r="B22" s="23">
        <f>'New Generation Solar'!E22</f>
        <v>0</v>
      </c>
      <c r="C22" s="123"/>
      <c r="D22" s="21"/>
      <c r="E22" s="21"/>
      <c r="F22" s="21"/>
      <c r="G22" s="22"/>
      <c r="H22" s="22"/>
      <c r="I22" s="22"/>
      <c r="J22" s="22"/>
      <c r="K22" s="22"/>
      <c r="L22" s="25"/>
      <c r="M22" s="93">
        <f t="shared" si="5"/>
        <v>0</v>
      </c>
      <c r="N22" s="116">
        <f t="shared" si="6"/>
        <v>0</v>
      </c>
    </row>
    <row r="23" spans="1:14" x14ac:dyDescent="0.35">
      <c r="A23" s="89" t="s">
        <v>83</v>
      </c>
      <c r="B23" s="23">
        <f>'New Generation Solar'!E23</f>
        <v>0</v>
      </c>
      <c r="C23" s="123"/>
      <c r="D23" s="21"/>
      <c r="E23" s="21"/>
      <c r="F23" s="21"/>
      <c r="G23" s="22"/>
      <c r="H23" s="22"/>
      <c r="I23" s="22"/>
      <c r="J23" s="22"/>
      <c r="K23" s="22"/>
      <c r="L23" s="25"/>
      <c r="M23" s="93">
        <f t="shared" si="5"/>
        <v>0</v>
      </c>
      <c r="N23" s="116">
        <f t="shared" si="6"/>
        <v>0</v>
      </c>
    </row>
    <row r="24" spans="1:14" x14ac:dyDescent="0.35">
      <c r="A24" s="89" t="s">
        <v>45</v>
      </c>
      <c r="B24" s="23">
        <f>'New Generation Solar'!E24</f>
        <v>0</v>
      </c>
      <c r="C24" s="123"/>
      <c r="D24" s="21"/>
      <c r="E24" s="21"/>
      <c r="F24" s="21"/>
      <c r="G24" s="21"/>
      <c r="H24" s="21"/>
      <c r="I24" s="21"/>
      <c r="J24" s="21"/>
      <c r="K24" s="21"/>
      <c r="L24" s="25"/>
      <c r="M24" s="93">
        <f t="shared" si="5"/>
        <v>0</v>
      </c>
      <c r="N24" s="116">
        <f t="shared" si="6"/>
        <v>0</v>
      </c>
    </row>
    <row r="25" spans="1:14" x14ac:dyDescent="0.35">
      <c r="A25" s="89" t="s">
        <v>46</v>
      </c>
      <c r="B25" s="23">
        <f>'New Generation Solar'!E25</f>
        <v>0</v>
      </c>
      <c r="C25" s="123"/>
      <c r="D25" s="21"/>
      <c r="E25" s="21"/>
      <c r="F25" s="21"/>
      <c r="G25" s="21"/>
      <c r="H25" s="21"/>
      <c r="I25" s="21"/>
      <c r="J25" s="21"/>
      <c r="K25" s="21"/>
      <c r="L25" s="25"/>
      <c r="M25" s="93">
        <f t="shared" ref="M25:M30" si="7">SUM(C25:L25)</f>
        <v>0</v>
      </c>
      <c r="N25" s="116">
        <f t="shared" ref="N25:N30" si="8">M25-B25</f>
        <v>0</v>
      </c>
    </row>
    <row r="26" spans="1:14" x14ac:dyDescent="0.35">
      <c r="A26" s="89" t="s">
        <v>48</v>
      </c>
      <c r="B26" s="23">
        <f>'New Generation Solar'!E26</f>
        <v>0</v>
      </c>
      <c r="C26" s="123"/>
      <c r="D26" s="21"/>
      <c r="E26" s="21"/>
      <c r="F26" s="21"/>
      <c r="G26" s="21"/>
      <c r="H26" s="21"/>
      <c r="I26" s="21"/>
      <c r="J26" s="21"/>
      <c r="K26" s="21"/>
      <c r="L26" s="25"/>
      <c r="M26" s="93">
        <f t="shared" si="7"/>
        <v>0</v>
      </c>
      <c r="N26" s="116">
        <f t="shared" si="8"/>
        <v>0</v>
      </c>
    </row>
    <row r="27" spans="1:14" x14ac:dyDescent="0.35">
      <c r="A27" s="89" t="s">
        <v>66</v>
      </c>
      <c r="B27" s="23">
        <f>'New Generation Solar'!E27</f>
        <v>0</v>
      </c>
      <c r="C27" s="123"/>
      <c r="D27" s="21"/>
      <c r="E27" s="21"/>
      <c r="F27" s="21"/>
      <c r="G27" s="21"/>
      <c r="H27" s="21"/>
      <c r="I27" s="21"/>
      <c r="J27" s="21"/>
      <c r="K27" s="21"/>
      <c r="L27" s="25"/>
      <c r="M27" s="93">
        <f t="shared" si="7"/>
        <v>0</v>
      </c>
      <c r="N27" s="116">
        <f t="shared" si="8"/>
        <v>0</v>
      </c>
    </row>
    <row r="28" spans="1:14" x14ac:dyDescent="0.35">
      <c r="A28" s="89" t="s">
        <v>69</v>
      </c>
      <c r="B28" s="23">
        <f>'New Generation Solar'!E28</f>
        <v>0</v>
      </c>
      <c r="C28" s="123"/>
      <c r="D28" s="21"/>
      <c r="E28" s="21"/>
      <c r="F28" s="21"/>
      <c r="G28" s="21"/>
      <c r="H28" s="21"/>
      <c r="I28" s="21"/>
      <c r="J28" s="21"/>
      <c r="K28" s="21"/>
      <c r="L28" s="25"/>
      <c r="M28" s="93">
        <f t="shared" si="7"/>
        <v>0</v>
      </c>
      <c r="N28" s="116">
        <f t="shared" si="8"/>
        <v>0</v>
      </c>
    </row>
    <row r="29" spans="1:14" x14ac:dyDescent="0.35">
      <c r="A29" s="89" t="s">
        <v>70</v>
      </c>
      <c r="B29" s="23">
        <f>'New Generation Solar'!E29</f>
        <v>0</v>
      </c>
      <c r="C29" s="123"/>
      <c r="D29" s="21"/>
      <c r="E29" s="21"/>
      <c r="F29" s="21"/>
      <c r="G29" s="21"/>
      <c r="H29" s="21"/>
      <c r="I29" s="21"/>
      <c r="J29" s="21"/>
      <c r="K29" s="21"/>
      <c r="L29" s="25"/>
      <c r="M29" s="93">
        <f t="shared" si="7"/>
        <v>0</v>
      </c>
      <c r="N29" s="116">
        <f t="shared" si="8"/>
        <v>0</v>
      </c>
    </row>
    <row r="30" spans="1:14" ht="15" thickBot="1" x14ac:dyDescent="0.4">
      <c r="A30" s="89"/>
      <c r="B30" s="23">
        <f>'New Generation Solar'!E30</f>
        <v>0</v>
      </c>
      <c r="C30" s="123"/>
      <c r="D30" s="21"/>
      <c r="E30" s="21"/>
      <c r="F30" s="21"/>
      <c r="G30" s="21"/>
      <c r="H30" s="21"/>
      <c r="I30" s="21"/>
      <c r="J30" s="21"/>
      <c r="K30" s="21"/>
      <c r="L30" s="25"/>
      <c r="M30" s="93">
        <f t="shared" si="7"/>
        <v>0</v>
      </c>
      <c r="N30" s="116">
        <f t="shared" si="8"/>
        <v>0</v>
      </c>
    </row>
    <row r="31" spans="1:14" s="39" customFormat="1" ht="15.5" thickTop="1" thickBot="1" x14ac:dyDescent="0.4">
      <c r="A31" s="102" t="s">
        <v>6</v>
      </c>
      <c r="B31" s="103">
        <f t="shared" ref="B31:M31" si="9">SUBTOTAL(9,B18:B30)</f>
        <v>125000</v>
      </c>
      <c r="C31" s="124">
        <f t="shared" si="9"/>
        <v>0</v>
      </c>
      <c r="D31" s="105">
        <f t="shared" si="9"/>
        <v>0</v>
      </c>
      <c r="E31" s="105">
        <f t="shared" si="9"/>
        <v>25000</v>
      </c>
      <c r="F31" s="105">
        <f t="shared" si="9"/>
        <v>25000</v>
      </c>
      <c r="G31" s="105">
        <f t="shared" si="9"/>
        <v>25000</v>
      </c>
      <c r="H31" s="105">
        <f t="shared" si="9"/>
        <v>25000</v>
      </c>
      <c r="I31" s="105">
        <f t="shared" si="9"/>
        <v>25000</v>
      </c>
      <c r="J31" s="105">
        <f t="shared" si="9"/>
        <v>0</v>
      </c>
      <c r="K31" s="105">
        <f t="shared" si="9"/>
        <v>0</v>
      </c>
      <c r="L31" s="106">
        <f t="shared" si="9"/>
        <v>0</v>
      </c>
      <c r="M31" s="107">
        <f t="shared" si="9"/>
        <v>125000</v>
      </c>
    </row>
    <row r="32" spans="1:14" s="39" customFormat="1" ht="15.5" thickTop="1" thickBot="1" x14ac:dyDescent="0.4">
      <c r="A32" s="138" t="s">
        <v>30</v>
      </c>
      <c r="B32" s="148">
        <f t="shared" ref="B32:M32" si="10">B16+B31</f>
        <v>125000</v>
      </c>
      <c r="C32" s="139">
        <f t="shared" si="10"/>
        <v>0</v>
      </c>
      <c r="D32" s="142">
        <f t="shared" si="10"/>
        <v>0</v>
      </c>
      <c r="E32" s="142">
        <f t="shared" si="10"/>
        <v>25000</v>
      </c>
      <c r="F32" s="142">
        <f t="shared" si="10"/>
        <v>25000</v>
      </c>
      <c r="G32" s="142">
        <f t="shared" si="10"/>
        <v>25000</v>
      </c>
      <c r="H32" s="142">
        <f t="shared" si="10"/>
        <v>25000</v>
      </c>
      <c r="I32" s="142">
        <f t="shared" si="10"/>
        <v>25000</v>
      </c>
      <c r="J32" s="142">
        <f t="shared" si="10"/>
        <v>0</v>
      </c>
      <c r="K32" s="142">
        <f t="shared" si="10"/>
        <v>0</v>
      </c>
      <c r="L32" s="140">
        <f t="shared" si="10"/>
        <v>0</v>
      </c>
      <c r="M32" s="149">
        <f t="shared" si="10"/>
        <v>125000</v>
      </c>
    </row>
    <row r="33" spans="1:14" ht="15" thickBot="1" x14ac:dyDescent="0.4">
      <c r="A33" s="50"/>
      <c r="M33" s="51"/>
    </row>
    <row r="34" spans="1:14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3"/>
    </row>
    <row r="35" spans="1:14" x14ac:dyDescent="0.35">
      <c r="A35" s="9" t="s">
        <v>14</v>
      </c>
      <c r="B35" s="13">
        <f>'New Generation Solar'!E35</f>
        <v>50000</v>
      </c>
      <c r="C35" s="10"/>
      <c r="D35" s="11"/>
      <c r="E35" s="11">
        <v>6250</v>
      </c>
      <c r="F35" s="11">
        <v>6250</v>
      </c>
      <c r="G35" s="11">
        <v>6250</v>
      </c>
      <c r="H35" s="11">
        <v>6250</v>
      </c>
      <c r="I35" s="11">
        <v>6250</v>
      </c>
      <c r="J35" s="11">
        <v>6250</v>
      </c>
      <c r="K35" s="11">
        <v>6250</v>
      </c>
      <c r="L35" s="15">
        <v>6250</v>
      </c>
      <c r="M35" s="91">
        <f>SUM(C35:L35)</f>
        <v>50000</v>
      </c>
      <c r="N35" s="116">
        <f>M35-B35</f>
        <v>0</v>
      </c>
    </row>
    <row r="36" spans="1:14" x14ac:dyDescent="0.35">
      <c r="A36" s="89" t="s">
        <v>36</v>
      </c>
      <c r="B36" s="23">
        <f>'New Generation Solar'!E36</f>
        <v>0</v>
      </c>
      <c r="C36" s="19"/>
      <c r="D36" s="21"/>
      <c r="E36" s="21"/>
      <c r="F36" s="21"/>
      <c r="G36" s="21"/>
      <c r="H36" s="21"/>
      <c r="I36" s="21"/>
      <c r="J36" s="21"/>
      <c r="K36" s="21"/>
      <c r="L36" s="25"/>
      <c r="M36" s="93">
        <f>SUM(C36:L36)</f>
        <v>0</v>
      </c>
      <c r="N36" s="116">
        <f>M36-B36</f>
        <v>0</v>
      </c>
    </row>
    <row r="37" spans="1:14" x14ac:dyDescent="0.35">
      <c r="A37" s="89" t="s">
        <v>15</v>
      </c>
      <c r="B37" s="23">
        <f>'New Generation Solar'!E37</f>
        <v>0</v>
      </c>
      <c r="C37" s="19"/>
      <c r="D37" s="92"/>
      <c r="E37" s="92"/>
      <c r="F37" s="92"/>
      <c r="G37" s="92"/>
      <c r="H37" s="92"/>
      <c r="I37" s="92"/>
      <c r="J37" s="92"/>
      <c r="K37" s="92"/>
      <c r="L37" s="25"/>
      <c r="M37" s="93">
        <f>SUM(C37:L37)</f>
        <v>0</v>
      </c>
      <c r="N37" s="116">
        <f>M37-B37</f>
        <v>0</v>
      </c>
    </row>
    <row r="38" spans="1:14" x14ac:dyDescent="0.35">
      <c r="A38" s="171"/>
      <c r="B38" s="172"/>
      <c r="C38" s="168"/>
      <c r="D38" s="173"/>
      <c r="E38" s="173"/>
      <c r="F38" s="173"/>
      <c r="G38" s="173"/>
      <c r="H38" s="173"/>
      <c r="I38" s="173"/>
      <c r="J38" s="173"/>
      <c r="K38" s="173"/>
      <c r="L38" s="167"/>
      <c r="M38" s="174"/>
      <c r="N38" s="116"/>
    </row>
    <row r="39" spans="1:14" ht="15" thickBot="1" x14ac:dyDescent="0.4">
      <c r="A39" s="100"/>
      <c r="B39" s="31">
        <f>'New Generation Solar'!E39</f>
        <v>0</v>
      </c>
      <c r="C39" s="28"/>
      <c r="D39" s="29"/>
      <c r="E39" s="29"/>
      <c r="F39" s="29"/>
      <c r="G39" s="29"/>
      <c r="H39" s="29"/>
      <c r="I39" s="29"/>
      <c r="J39" s="29"/>
      <c r="K39" s="29"/>
      <c r="L39" s="27"/>
      <c r="M39" s="95">
        <f>SUM(C39:L39)</f>
        <v>0</v>
      </c>
      <c r="N39" s="116">
        <f>M39-B39</f>
        <v>0</v>
      </c>
    </row>
    <row r="40" spans="1:14" s="39" customFormat="1" ht="15.5" thickTop="1" thickBot="1" x14ac:dyDescent="0.4">
      <c r="A40" s="53" t="s">
        <v>32</v>
      </c>
      <c r="B40" s="59">
        <f t="shared" ref="B40:M40" si="11">SUBTOTAL(9,B35:B39)</f>
        <v>50000</v>
      </c>
      <c r="C40" s="54">
        <f t="shared" si="11"/>
        <v>0</v>
      </c>
      <c r="D40" s="57">
        <f t="shared" si="11"/>
        <v>0</v>
      </c>
      <c r="E40" s="57">
        <f t="shared" si="11"/>
        <v>6250</v>
      </c>
      <c r="F40" s="57">
        <f t="shared" si="11"/>
        <v>6250</v>
      </c>
      <c r="G40" s="57">
        <f t="shared" si="11"/>
        <v>6250</v>
      </c>
      <c r="H40" s="57">
        <f t="shared" si="11"/>
        <v>6250</v>
      </c>
      <c r="I40" s="57">
        <f t="shared" si="11"/>
        <v>6250</v>
      </c>
      <c r="J40" s="57">
        <f t="shared" si="11"/>
        <v>6250</v>
      </c>
      <c r="K40" s="57">
        <f t="shared" si="11"/>
        <v>6250</v>
      </c>
      <c r="L40" s="55">
        <f t="shared" si="11"/>
        <v>6250</v>
      </c>
      <c r="M40" s="109">
        <f t="shared" si="11"/>
        <v>50000</v>
      </c>
    </row>
    <row r="41" spans="1:14" ht="15" thickBot="1" x14ac:dyDescent="0.4">
      <c r="A41" s="50"/>
      <c r="M41" s="51"/>
    </row>
    <row r="42" spans="1:14" s="115" customFormat="1" ht="15" thickBot="1" x14ac:dyDescent="0.4">
      <c r="A42" s="110" t="s">
        <v>33</v>
      </c>
      <c r="B42" s="111">
        <f t="shared" ref="B42:M42" si="12">B32+B40</f>
        <v>175000</v>
      </c>
      <c r="C42" s="136">
        <f t="shared" si="12"/>
        <v>0</v>
      </c>
      <c r="D42" s="112">
        <f t="shared" si="12"/>
        <v>0</v>
      </c>
      <c r="E42" s="112">
        <f t="shared" si="12"/>
        <v>31250</v>
      </c>
      <c r="F42" s="113">
        <f t="shared" si="12"/>
        <v>31250</v>
      </c>
      <c r="G42" s="113">
        <f t="shared" si="12"/>
        <v>31250</v>
      </c>
      <c r="H42" s="113">
        <f t="shared" si="12"/>
        <v>31250</v>
      </c>
      <c r="I42" s="113">
        <f t="shared" si="12"/>
        <v>31250</v>
      </c>
      <c r="J42" s="113">
        <f t="shared" si="12"/>
        <v>6250</v>
      </c>
      <c r="K42" s="113">
        <f t="shared" si="12"/>
        <v>6250</v>
      </c>
      <c r="L42" s="114">
        <f t="shared" si="12"/>
        <v>6250</v>
      </c>
      <c r="M42" s="111">
        <f t="shared" si="12"/>
        <v>175000</v>
      </c>
    </row>
    <row r="43" spans="1:14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4" s="115" customFormat="1" ht="15" thickBot="1" x14ac:dyDescent="0.4">
      <c r="A44" s="125"/>
      <c r="B44" s="127">
        <f>B4</f>
        <v>2022</v>
      </c>
      <c r="C44" s="128" t="s">
        <v>34</v>
      </c>
      <c r="D44" s="128" t="s">
        <v>19</v>
      </c>
      <c r="E44" s="128" t="s">
        <v>20</v>
      </c>
      <c r="F44" s="128" t="s">
        <v>21</v>
      </c>
      <c r="G44" s="128" t="s">
        <v>22</v>
      </c>
      <c r="H44" s="128" t="s">
        <v>23</v>
      </c>
      <c r="I44" s="128" t="s">
        <v>24</v>
      </c>
      <c r="J44" s="128" t="s">
        <v>25</v>
      </c>
      <c r="K44" s="128" t="s">
        <v>26</v>
      </c>
      <c r="L44" s="128" t="s">
        <v>27</v>
      </c>
    </row>
    <row r="45" spans="1:14" s="115" customFormat="1" ht="15" thickBot="1" x14ac:dyDescent="0.4">
      <c r="A45" s="125" t="s">
        <v>35</v>
      </c>
      <c r="B45" s="129">
        <f t="shared" ref="B45:L45" si="13">ROUND(B32+B40,-3)</f>
        <v>175000</v>
      </c>
      <c r="C45" s="137">
        <f t="shared" si="13"/>
        <v>0</v>
      </c>
      <c r="D45" s="131">
        <f t="shared" si="13"/>
        <v>0</v>
      </c>
      <c r="E45" s="131">
        <f t="shared" si="13"/>
        <v>31000</v>
      </c>
      <c r="F45" s="131">
        <f t="shared" si="13"/>
        <v>31000</v>
      </c>
      <c r="G45" s="131">
        <f t="shared" si="13"/>
        <v>31000</v>
      </c>
      <c r="H45" s="131">
        <f t="shared" si="13"/>
        <v>31000</v>
      </c>
      <c r="I45" s="131">
        <f t="shared" si="13"/>
        <v>31000</v>
      </c>
      <c r="J45" s="131">
        <f t="shared" si="13"/>
        <v>6000</v>
      </c>
      <c r="K45" s="131">
        <f t="shared" si="13"/>
        <v>6000</v>
      </c>
      <c r="L45" s="132">
        <f t="shared" si="13"/>
        <v>6000</v>
      </c>
    </row>
  </sheetData>
  <mergeCells count="5">
    <mergeCell ref="A1:M1"/>
    <mergeCell ref="A2:M2"/>
    <mergeCell ref="A5:M5"/>
    <mergeCell ref="A17:M17"/>
    <mergeCell ref="A34:M34"/>
  </mergeCells>
  <printOptions horizontalCentered="1"/>
  <pageMargins left="0.7" right="0.7" top="0.85" bottom="0.75" header="0.3" footer="0.3"/>
  <pageSetup paperSize="3" scale="8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9871-6026-469B-88BE-F3473AAC2F7D}">
  <sheetPr>
    <tabColor theme="9" tint="0.59999389629810485"/>
    <pageSetUpPr fitToPage="1"/>
  </sheetPr>
  <dimension ref="A1:P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5" width="15.7265625" customWidth="1"/>
    <col min="16" max="16" width="12.1796875" bestFit="1" customWidth="1"/>
  </cols>
  <sheetData>
    <row r="1" spans="1:16" ht="26" x14ac:dyDescent="0.6">
      <c r="A1" s="176" t="s">
        <v>78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  <c r="N1" s="176" t="e">
        <v>#REF!</v>
      </c>
      <c r="O1" s="176" t="e">
        <v>#REF!</v>
      </c>
    </row>
    <row r="2" spans="1:16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5" thickBot="1" x14ac:dyDescent="0.4"/>
    <row r="4" spans="1:16" s="8" customFormat="1" ht="45.75" customHeight="1" thickBot="1" x14ac:dyDescent="0.4">
      <c r="A4" s="2" t="s">
        <v>0</v>
      </c>
      <c r="B4" s="7">
        <v>2023</v>
      </c>
      <c r="C4" s="3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7" t="s">
        <v>3</v>
      </c>
    </row>
    <row r="5" spans="1:16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0"/>
    </row>
    <row r="6" spans="1:16" x14ac:dyDescent="0.35">
      <c r="A6" s="9" t="s">
        <v>82</v>
      </c>
      <c r="B6" s="13">
        <f>'New Generation Solar'!F6</f>
        <v>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87"/>
      <c r="O6" s="91">
        <f>SUM(C6:N6)</f>
        <v>0</v>
      </c>
      <c r="P6" s="116">
        <f>O6-B6</f>
        <v>0</v>
      </c>
    </row>
    <row r="7" spans="1:16" x14ac:dyDescent="0.35">
      <c r="A7" s="89" t="s">
        <v>47</v>
      </c>
      <c r="B7" s="23">
        <f>'New Generation Solar'!F7</f>
        <v>0</v>
      </c>
      <c r="C7" s="92"/>
      <c r="D7" s="21"/>
      <c r="E7" s="21"/>
      <c r="F7" s="21"/>
      <c r="G7" s="21"/>
      <c r="H7" s="21"/>
      <c r="I7" s="21"/>
      <c r="J7" s="21"/>
      <c r="K7" s="21"/>
      <c r="L7" s="21"/>
      <c r="M7" s="21"/>
      <c r="N7" s="25"/>
      <c r="O7" s="93">
        <f t="shared" ref="O7:O15" si="0">SUM(C7:N7)</f>
        <v>0</v>
      </c>
      <c r="P7" s="116">
        <f t="shared" ref="P7:P15" si="1">O7-B7</f>
        <v>0</v>
      </c>
    </row>
    <row r="8" spans="1:16" x14ac:dyDescent="0.35">
      <c r="A8" s="86" t="s">
        <v>60</v>
      </c>
      <c r="B8" s="23">
        <f>'New Generation Solar'!F8</f>
        <v>0</v>
      </c>
      <c r="C8" s="24"/>
      <c r="D8" s="21"/>
      <c r="E8" s="21"/>
      <c r="F8" s="21"/>
      <c r="G8" s="21"/>
      <c r="H8" s="21"/>
      <c r="I8" s="21"/>
      <c r="J8" s="21"/>
      <c r="K8" s="21"/>
      <c r="L8" s="21"/>
      <c r="M8" s="21"/>
      <c r="N8" s="25"/>
      <c r="O8" s="93">
        <f t="shared" si="0"/>
        <v>0</v>
      </c>
      <c r="P8" s="116">
        <f t="shared" si="1"/>
        <v>0</v>
      </c>
    </row>
    <row r="9" spans="1:16" x14ac:dyDescent="0.35">
      <c r="A9" s="86" t="s">
        <v>86</v>
      </c>
      <c r="B9" s="23">
        <f>'New Generation Solar'!F9</f>
        <v>8000000</v>
      </c>
      <c r="C9" s="24">
        <v>0</v>
      </c>
      <c r="D9" s="21">
        <v>8000000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5">
        <v>0</v>
      </c>
      <c r="O9" s="93">
        <f t="shared" ref="O9:O11" si="2">SUM(C9:N9)</f>
        <v>8000000</v>
      </c>
      <c r="P9" s="116">
        <f t="shared" ref="P9:P11" si="3">O9-B9</f>
        <v>0</v>
      </c>
    </row>
    <row r="10" spans="1:16" x14ac:dyDescent="0.35">
      <c r="A10" s="86"/>
      <c r="B10" s="23">
        <f>'New Generation Solar'!F10</f>
        <v>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93">
        <f t="shared" si="2"/>
        <v>0</v>
      </c>
      <c r="P10" s="116">
        <f t="shared" si="3"/>
        <v>0</v>
      </c>
    </row>
    <row r="11" spans="1:16" x14ac:dyDescent="0.35">
      <c r="A11" s="89"/>
      <c r="B11" s="23">
        <f>'New Generation Solar'!F11</f>
        <v>0</v>
      </c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/>
      <c r="O11" s="93">
        <f t="shared" si="2"/>
        <v>0</v>
      </c>
      <c r="P11" s="116">
        <f t="shared" si="3"/>
        <v>0</v>
      </c>
    </row>
    <row r="12" spans="1:16" x14ac:dyDescent="0.35">
      <c r="A12" s="89"/>
      <c r="B12" s="23">
        <f>'New Generation Solar'!F12</f>
        <v>0</v>
      </c>
      <c r="C12" s="24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93">
        <f t="shared" ref="O12:O13" si="4">SUM(C12:N12)</f>
        <v>0</v>
      </c>
      <c r="P12" s="116">
        <f t="shared" ref="P12:P13" si="5">O12-B12</f>
        <v>0</v>
      </c>
    </row>
    <row r="13" spans="1:16" x14ac:dyDescent="0.35">
      <c r="A13" s="89"/>
      <c r="B13" s="23">
        <f>'New Generation Solar'!F13</f>
        <v>0</v>
      </c>
      <c r="C13" s="2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93">
        <f t="shared" si="4"/>
        <v>0</v>
      </c>
      <c r="P13" s="116">
        <f t="shared" si="5"/>
        <v>0</v>
      </c>
    </row>
    <row r="14" spans="1:16" x14ac:dyDescent="0.35">
      <c r="A14" s="89"/>
      <c r="B14" s="23">
        <f>'New Generation Solar'!F14</f>
        <v>0</v>
      </c>
      <c r="C14" s="24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5"/>
      <c r="O14" s="93">
        <f t="shared" si="0"/>
        <v>0</v>
      </c>
      <c r="P14" s="116">
        <f t="shared" si="1"/>
        <v>0</v>
      </c>
    </row>
    <row r="15" spans="1:16" ht="15" thickBot="1" x14ac:dyDescent="0.4">
      <c r="A15" s="31"/>
      <c r="B15" s="31">
        <f>'New Generation Solar'!F15</f>
        <v>0</v>
      </c>
      <c r="C15" s="26"/>
      <c r="D15" s="94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95">
        <f t="shared" si="0"/>
        <v>0</v>
      </c>
      <c r="P15" s="116">
        <f t="shared" si="1"/>
        <v>0</v>
      </c>
    </row>
    <row r="16" spans="1:16" s="39" customFormat="1" ht="15.5" thickTop="1" thickBot="1" x14ac:dyDescent="0.4">
      <c r="A16" s="96" t="s">
        <v>6</v>
      </c>
      <c r="B16" s="97">
        <f t="shared" ref="B16:O16" si="6">SUBTOTAL(9,B6:B15)</f>
        <v>8000000</v>
      </c>
      <c r="C16" s="33">
        <f t="shared" si="6"/>
        <v>0</v>
      </c>
      <c r="D16" s="98">
        <f t="shared" si="6"/>
        <v>8000000</v>
      </c>
      <c r="E16" s="36">
        <f t="shared" si="6"/>
        <v>0</v>
      </c>
      <c r="F16" s="36">
        <f t="shared" si="6"/>
        <v>0</v>
      </c>
      <c r="G16" s="36">
        <f t="shared" si="6"/>
        <v>0</v>
      </c>
      <c r="H16" s="36">
        <f t="shared" si="6"/>
        <v>0</v>
      </c>
      <c r="I16" s="36">
        <f t="shared" si="6"/>
        <v>0</v>
      </c>
      <c r="J16" s="36">
        <f t="shared" si="6"/>
        <v>0</v>
      </c>
      <c r="K16" s="36">
        <f t="shared" si="6"/>
        <v>0</v>
      </c>
      <c r="L16" s="36">
        <f t="shared" si="6"/>
        <v>0</v>
      </c>
      <c r="M16" s="36">
        <f t="shared" si="6"/>
        <v>0</v>
      </c>
      <c r="N16" s="34">
        <f t="shared" si="6"/>
        <v>0</v>
      </c>
      <c r="O16" s="99">
        <f t="shared" si="6"/>
        <v>8000000</v>
      </c>
    </row>
    <row r="17" spans="1:16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0"/>
    </row>
    <row r="18" spans="1:16" x14ac:dyDescent="0.35">
      <c r="A18" s="9" t="s">
        <v>43</v>
      </c>
      <c r="B18" s="13">
        <f>'New Generation Solar'!F18</f>
        <v>0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5"/>
      <c r="O18" s="91">
        <f t="shared" ref="O18:O20" si="7">SUM(C18:N18)</f>
        <v>0</v>
      </c>
      <c r="P18" s="116">
        <f t="shared" ref="P18:P20" si="8">O18-B18</f>
        <v>0</v>
      </c>
    </row>
    <row r="19" spans="1:16" x14ac:dyDescent="0.35">
      <c r="A19" s="89" t="s">
        <v>44</v>
      </c>
      <c r="B19" s="23">
        <f>'New Generation Solar'!F19</f>
        <v>125000</v>
      </c>
      <c r="C19" s="21">
        <v>0</v>
      </c>
      <c r="D19" s="21">
        <v>0</v>
      </c>
      <c r="E19" s="21">
        <v>12500</v>
      </c>
      <c r="F19" s="21">
        <v>12500</v>
      </c>
      <c r="G19" s="21">
        <v>12500</v>
      </c>
      <c r="H19" s="21">
        <v>12500</v>
      </c>
      <c r="I19" s="22">
        <v>12500</v>
      </c>
      <c r="J19" s="22">
        <v>12500</v>
      </c>
      <c r="K19" s="22">
        <v>12500</v>
      </c>
      <c r="L19" s="22">
        <v>12500</v>
      </c>
      <c r="M19" s="22">
        <v>12500</v>
      </c>
      <c r="N19" s="25">
        <v>12500</v>
      </c>
      <c r="O19" s="93">
        <f t="shared" si="7"/>
        <v>125000</v>
      </c>
      <c r="P19" s="116">
        <f t="shared" si="8"/>
        <v>0</v>
      </c>
    </row>
    <row r="20" spans="1:16" x14ac:dyDescent="0.35">
      <c r="A20" s="89" t="s">
        <v>85</v>
      </c>
      <c r="B20" s="23">
        <f>'New Generation Solar'!F20</f>
        <v>10350000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10350000</v>
      </c>
      <c r="N20" s="25">
        <v>0</v>
      </c>
      <c r="O20" s="93">
        <f t="shared" si="7"/>
        <v>10350000</v>
      </c>
      <c r="P20" s="116">
        <f t="shared" si="8"/>
        <v>0</v>
      </c>
    </row>
    <row r="21" spans="1:16" x14ac:dyDescent="0.35">
      <c r="A21" s="89" t="s">
        <v>61</v>
      </c>
      <c r="B21" s="23">
        <f>'New Generation Solar'!F21</f>
        <v>0</v>
      </c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5"/>
      <c r="O21" s="93">
        <f t="shared" ref="O21:O24" si="9">SUM(C21:N21)</f>
        <v>0</v>
      </c>
      <c r="P21" s="116">
        <f t="shared" ref="P21:P24" si="10">O21-B21</f>
        <v>0</v>
      </c>
    </row>
    <row r="22" spans="1:16" x14ac:dyDescent="0.35">
      <c r="A22" s="89" t="s">
        <v>68</v>
      </c>
      <c r="B22" s="23">
        <f>'New Generation Solar'!F22</f>
        <v>100000</v>
      </c>
      <c r="C22" s="21">
        <v>0</v>
      </c>
      <c r="D22" s="21">
        <v>0</v>
      </c>
      <c r="E22" s="21">
        <v>0</v>
      </c>
      <c r="F22" s="21">
        <v>0</v>
      </c>
      <c r="G22" s="21">
        <v>25000</v>
      </c>
      <c r="H22" s="21">
        <v>25000</v>
      </c>
      <c r="I22" s="22">
        <v>25000</v>
      </c>
      <c r="J22" s="22">
        <v>25000</v>
      </c>
      <c r="K22" s="22">
        <v>0</v>
      </c>
      <c r="L22" s="22">
        <v>0</v>
      </c>
      <c r="M22" s="22">
        <v>0</v>
      </c>
      <c r="N22" s="25">
        <v>0</v>
      </c>
      <c r="O22" s="93">
        <f t="shared" si="9"/>
        <v>100000</v>
      </c>
      <c r="P22" s="116">
        <f t="shared" si="10"/>
        <v>0</v>
      </c>
    </row>
    <row r="23" spans="1:16" x14ac:dyDescent="0.35">
      <c r="A23" s="89" t="s">
        <v>83</v>
      </c>
      <c r="B23" s="23">
        <f>'New Generation Solar'!F23</f>
        <v>0</v>
      </c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5"/>
      <c r="O23" s="93">
        <f t="shared" si="9"/>
        <v>0</v>
      </c>
      <c r="P23" s="116">
        <f t="shared" si="10"/>
        <v>0</v>
      </c>
    </row>
    <row r="24" spans="1:16" x14ac:dyDescent="0.35">
      <c r="A24" s="89" t="s">
        <v>45</v>
      </c>
      <c r="B24" s="23">
        <f>'New Generation Solar'!F24</f>
        <v>50000</v>
      </c>
      <c r="C24" s="21">
        <v>5000</v>
      </c>
      <c r="D24" s="21">
        <v>5000</v>
      </c>
      <c r="E24" s="21">
        <v>5000</v>
      </c>
      <c r="F24" s="21">
        <v>5000</v>
      </c>
      <c r="G24" s="21">
        <v>5000</v>
      </c>
      <c r="H24" s="21">
        <v>5000</v>
      </c>
      <c r="I24" s="21">
        <v>5000</v>
      </c>
      <c r="J24" s="21">
        <v>5000</v>
      </c>
      <c r="K24" s="21">
        <v>5000</v>
      </c>
      <c r="L24" s="21">
        <v>5000</v>
      </c>
      <c r="M24" s="21">
        <v>0</v>
      </c>
      <c r="N24" s="25">
        <v>0</v>
      </c>
      <c r="O24" s="93">
        <f t="shared" si="9"/>
        <v>50000</v>
      </c>
      <c r="P24" s="116">
        <f t="shared" si="10"/>
        <v>0</v>
      </c>
    </row>
    <row r="25" spans="1:16" x14ac:dyDescent="0.35">
      <c r="A25" s="89" t="s">
        <v>46</v>
      </c>
      <c r="B25" s="23">
        <f>'New Generation Solar'!F25</f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5"/>
      <c r="O25" s="93">
        <f t="shared" ref="O25:O30" si="11">SUM(C25:N25)</f>
        <v>0</v>
      </c>
      <c r="P25" s="116">
        <f t="shared" ref="P25:P30" si="12">O25-B25</f>
        <v>0</v>
      </c>
    </row>
    <row r="26" spans="1:16" x14ac:dyDescent="0.35">
      <c r="A26" s="89" t="s">
        <v>48</v>
      </c>
      <c r="B26" s="23">
        <f>'New Generation Solar'!F26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5"/>
      <c r="O26" s="93">
        <f t="shared" si="11"/>
        <v>0</v>
      </c>
      <c r="P26" s="116">
        <f t="shared" si="12"/>
        <v>0</v>
      </c>
    </row>
    <row r="27" spans="1:16" x14ac:dyDescent="0.35">
      <c r="A27" s="89" t="s">
        <v>66</v>
      </c>
      <c r="B27" s="23">
        <f>'New Generation Solar'!F27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5"/>
      <c r="O27" s="93">
        <f t="shared" si="11"/>
        <v>0</v>
      </c>
      <c r="P27" s="116">
        <f t="shared" si="12"/>
        <v>0</v>
      </c>
    </row>
    <row r="28" spans="1:16" x14ac:dyDescent="0.35">
      <c r="A28" s="89" t="s">
        <v>69</v>
      </c>
      <c r="B28" s="23">
        <f>'New Generation Solar'!F28</f>
        <v>180000</v>
      </c>
      <c r="C28" s="21">
        <v>0</v>
      </c>
      <c r="D28" s="21">
        <v>0</v>
      </c>
      <c r="E28" s="21">
        <v>0</v>
      </c>
      <c r="F28" s="21">
        <v>0</v>
      </c>
      <c r="G28" s="21">
        <v>60000</v>
      </c>
      <c r="H28" s="21">
        <v>60000</v>
      </c>
      <c r="I28" s="21">
        <v>60000</v>
      </c>
      <c r="J28" s="21">
        <v>0</v>
      </c>
      <c r="K28" s="21">
        <v>0</v>
      </c>
      <c r="L28" s="21">
        <v>0</v>
      </c>
      <c r="M28" s="21">
        <v>0</v>
      </c>
      <c r="N28" s="25">
        <v>0</v>
      </c>
      <c r="O28" s="93">
        <f t="shared" si="11"/>
        <v>180000</v>
      </c>
      <c r="P28" s="116">
        <f t="shared" si="12"/>
        <v>0</v>
      </c>
    </row>
    <row r="29" spans="1:16" x14ac:dyDescent="0.35">
      <c r="A29" s="89" t="s">
        <v>70</v>
      </c>
      <c r="B29" s="23">
        <f>'New Generation Solar'!F29</f>
        <v>250000</v>
      </c>
      <c r="C29" s="21">
        <v>20833.333333333332</v>
      </c>
      <c r="D29" s="21">
        <v>20833.333333333332</v>
      </c>
      <c r="E29" s="21">
        <v>20833.333333333332</v>
      </c>
      <c r="F29" s="21">
        <v>20833.333333333332</v>
      </c>
      <c r="G29" s="21">
        <v>20833.333333333332</v>
      </c>
      <c r="H29" s="21">
        <v>20833.333333333332</v>
      </c>
      <c r="I29" s="21">
        <v>20833.333333333332</v>
      </c>
      <c r="J29" s="21">
        <v>20833.333333333332</v>
      </c>
      <c r="K29" s="21">
        <v>20833.333333333332</v>
      </c>
      <c r="L29" s="21">
        <v>20833.333333333332</v>
      </c>
      <c r="M29" s="21">
        <v>20833.333333333332</v>
      </c>
      <c r="N29" s="25">
        <v>20833.333333333332</v>
      </c>
      <c r="O29" s="93">
        <f t="shared" si="11"/>
        <v>250000.00000000003</v>
      </c>
      <c r="P29" s="116">
        <f t="shared" si="12"/>
        <v>0</v>
      </c>
    </row>
    <row r="30" spans="1:16" ht="15" thickBot="1" x14ac:dyDescent="0.4">
      <c r="A30" s="89"/>
      <c r="B30" s="23">
        <f>'New Generation Solar'!F30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5"/>
      <c r="O30" s="93">
        <f t="shared" si="11"/>
        <v>0</v>
      </c>
      <c r="P30" s="116">
        <f t="shared" si="12"/>
        <v>0</v>
      </c>
    </row>
    <row r="31" spans="1:16" s="39" customFormat="1" ht="15.5" thickTop="1" thickBot="1" x14ac:dyDescent="0.4">
      <c r="A31" s="102" t="s">
        <v>6</v>
      </c>
      <c r="B31" s="103">
        <f t="shared" ref="B31:O31" si="13">SUBTOTAL(9,B18:B30)</f>
        <v>11055000</v>
      </c>
      <c r="C31" s="103">
        <f t="shared" si="13"/>
        <v>25833.333333333332</v>
      </c>
      <c r="D31" s="104">
        <f t="shared" si="13"/>
        <v>25833.333333333332</v>
      </c>
      <c r="E31" s="105">
        <f t="shared" si="13"/>
        <v>38333.333333333328</v>
      </c>
      <c r="F31" s="105">
        <f t="shared" si="13"/>
        <v>38333.333333333328</v>
      </c>
      <c r="G31" s="105">
        <f t="shared" si="13"/>
        <v>123333.33333333333</v>
      </c>
      <c r="H31" s="105">
        <f t="shared" si="13"/>
        <v>123333.33333333333</v>
      </c>
      <c r="I31" s="105">
        <f t="shared" si="13"/>
        <v>123333.33333333333</v>
      </c>
      <c r="J31" s="105">
        <f t="shared" si="13"/>
        <v>63333.333333333328</v>
      </c>
      <c r="K31" s="105">
        <f t="shared" si="13"/>
        <v>38333.333333333328</v>
      </c>
      <c r="L31" s="105">
        <f t="shared" si="13"/>
        <v>38333.333333333328</v>
      </c>
      <c r="M31" s="105">
        <f t="shared" si="13"/>
        <v>10383333.333333334</v>
      </c>
      <c r="N31" s="106">
        <f t="shared" si="13"/>
        <v>33333.333333333328</v>
      </c>
      <c r="O31" s="107">
        <f t="shared" si="13"/>
        <v>11055000</v>
      </c>
    </row>
    <row r="32" spans="1:16" s="39" customFormat="1" ht="15.5" thickTop="1" thickBot="1" x14ac:dyDescent="0.4">
      <c r="A32" s="138" t="s">
        <v>30</v>
      </c>
      <c r="B32" s="148">
        <f t="shared" ref="B32:O32" si="14">B16+B31</f>
        <v>19055000</v>
      </c>
      <c r="C32" s="139">
        <f t="shared" si="14"/>
        <v>25833.333333333332</v>
      </c>
      <c r="D32" s="142">
        <f t="shared" si="14"/>
        <v>8025833.333333333</v>
      </c>
      <c r="E32" s="142">
        <f t="shared" si="14"/>
        <v>38333.333333333328</v>
      </c>
      <c r="F32" s="142">
        <f t="shared" si="14"/>
        <v>38333.333333333328</v>
      </c>
      <c r="G32" s="142">
        <f t="shared" si="14"/>
        <v>123333.33333333333</v>
      </c>
      <c r="H32" s="142">
        <f t="shared" si="14"/>
        <v>123333.33333333333</v>
      </c>
      <c r="I32" s="142">
        <f t="shared" si="14"/>
        <v>123333.33333333333</v>
      </c>
      <c r="J32" s="142">
        <f t="shared" si="14"/>
        <v>63333.333333333328</v>
      </c>
      <c r="K32" s="142">
        <f t="shared" si="14"/>
        <v>38333.333333333328</v>
      </c>
      <c r="L32" s="142">
        <f t="shared" si="14"/>
        <v>38333.333333333328</v>
      </c>
      <c r="M32" s="142">
        <f t="shared" si="14"/>
        <v>10383333.333333334</v>
      </c>
      <c r="N32" s="140">
        <f t="shared" si="14"/>
        <v>33333.333333333328</v>
      </c>
      <c r="O32" s="149">
        <f t="shared" si="14"/>
        <v>19055000</v>
      </c>
    </row>
    <row r="33" spans="1:16" ht="15" thickBot="1" x14ac:dyDescent="0.4">
      <c r="A33" s="50"/>
      <c r="O33" s="51"/>
    </row>
    <row r="34" spans="1:16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3"/>
    </row>
    <row r="35" spans="1:16" x14ac:dyDescent="0.35">
      <c r="A35" s="9" t="s">
        <v>14</v>
      </c>
      <c r="B35" s="13">
        <f>'New Generation Solar'!F35</f>
        <v>150000</v>
      </c>
      <c r="C35" s="108">
        <v>12500</v>
      </c>
      <c r="D35" s="11">
        <v>12500</v>
      </c>
      <c r="E35" s="11">
        <v>12500</v>
      </c>
      <c r="F35" s="11">
        <v>12500</v>
      </c>
      <c r="G35" s="11">
        <v>12500</v>
      </c>
      <c r="H35" s="11">
        <v>12500</v>
      </c>
      <c r="I35" s="11">
        <v>12500</v>
      </c>
      <c r="J35" s="11">
        <v>12500</v>
      </c>
      <c r="K35" s="11">
        <v>12500</v>
      </c>
      <c r="L35" s="11">
        <v>12500</v>
      </c>
      <c r="M35" s="11">
        <v>12500</v>
      </c>
      <c r="N35" s="15">
        <v>12500</v>
      </c>
      <c r="O35" s="91">
        <f t="shared" ref="O35:O39" si="15">SUM(C35:N35)</f>
        <v>150000</v>
      </c>
      <c r="P35" s="116">
        <f t="shared" ref="P35:P39" si="16">O35-B35</f>
        <v>0</v>
      </c>
    </row>
    <row r="36" spans="1:16" x14ac:dyDescent="0.35">
      <c r="A36" s="89" t="s">
        <v>36</v>
      </c>
      <c r="B36" s="23">
        <f>'New Generation Solar'!F36</f>
        <v>0</v>
      </c>
      <c r="C36" s="9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5"/>
      <c r="O36" s="93">
        <f t="shared" si="15"/>
        <v>0</v>
      </c>
      <c r="P36" s="116">
        <f t="shared" si="16"/>
        <v>0</v>
      </c>
    </row>
    <row r="37" spans="1:16" x14ac:dyDescent="0.35">
      <c r="A37" s="89" t="s">
        <v>15</v>
      </c>
      <c r="B37" s="23">
        <f>'New Generation Solar'!F37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5"/>
      <c r="O37" s="93">
        <f t="shared" si="15"/>
        <v>0</v>
      </c>
      <c r="P37" s="116">
        <f t="shared" si="16"/>
        <v>0</v>
      </c>
    </row>
    <row r="38" spans="1:16" x14ac:dyDescent="0.35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67"/>
      <c r="O38" s="174"/>
      <c r="P38" s="116"/>
    </row>
    <row r="39" spans="1:16" ht="15" thickBot="1" x14ac:dyDescent="0.4">
      <c r="A39" s="100"/>
      <c r="B39" s="31">
        <f>'New Generation Solar'!F39</f>
        <v>0</v>
      </c>
      <c r="C39" s="10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7"/>
      <c r="O39" s="95">
        <f t="shared" si="15"/>
        <v>0</v>
      </c>
      <c r="P39" s="116">
        <f t="shared" si="16"/>
        <v>0</v>
      </c>
    </row>
    <row r="40" spans="1:16" s="39" customFormat="1" ht="15.5" thickTop="1" thickBot="1" x14ac:dyDescent="0.4">
      <c r="A40" s="53" t="s">
        <v>32</v>
      </c>
      <c r="B40" s="59">
        <f t="shared" ref="B40:O40" si="17">SUBTOTAL(9,B35:B39)</f>
        <v>150000</v>
      </c>
      <c r="C40" s="54">
        <f t="shared" si="17"/>
        <v>12500</v>
      </c>
      <c r="D40" s="57">
        <f t="shared" si="17"/>
        <v>12500</v>
      </c>
      <c r="E40" s="57">
        <f t="shared" si="17"/>
        <v>12500</v>
      </c>
      <c r="F40" s="57">
        <f t="shared" si="17"/>
        <v>12500</v>
      </c>
      <c r="G40" s="57">
        <f t="shared" si="17"/>
        <v>12500</v>
      </c>
      <c r="H40" s="57">
        <f t="shared" si="17"/>
        <v>12500</v>
      </c>
      <c r="I40" s="57">
        <f t="shared" si="17"/>
        <v>12500</v>
      </c>
      <c r="J40" s="57">
        <f t="shared" si="17"/>
        <v>12500</v>
      </c>
      <c r="K40" s="57">
        <f t="shared" si="17"/>
        <v>12500</v>
      </c>
      <c r="L40" s="57">
        <f t="shared" si="17"/>
        <v>12500</v>
      </c>
      <c r="M40" s="57">
        <f t="shared" si="17"/>
        <v>12500</v>
      </c>
      <c r="N40" s="55">
        <f t="shared" si="17"/>
        <v>12500</v>
      </c>
      <c r="O40" s="109">
        <f t="shared" si="17"/>
        <v>150000</v>
      </c>
    </row>
    <row r="41" spans="1:16" ht="15" thickBot="1" x14ac:dyDescent="0.4">
      <c r="A41" s="50"/>
      <c r="O41" s="51"/>
    </row>
    <row r="42" spans="1:16" s="115" customFormat="1" ht="15" thickBot="1" x14ac:dyDescent="0.4">
      <c r="A42" s="110" t="s">
        <v>33</v>
      </c>
      <c r="B42" s="111">
        <f t="shared" ref="B42:O42" si="18">B32+B40</f>
        <v>19205000</v>
      </c>
      <c r="C42" s="112">
        <f t="shared" si="18"/>
        <v>38333.333333333328</v>
      </c>
      <c r="D42" s="112">
        <f t="shared" si="18"/>
        <v>8038333.333333333</v>
      </c>
      <c r="E42" s="112">
        <f t="shared" si="18"/>
        <v>50833.333333333328</v>
      </c>
      <c r="F42" s="112">
        <f t="shared" si="18"/>
        <v>50833.333333333328</v>
      </c>
      <c r="G42" s="112">
        <f t="shared" si="18"/>
        <v>135833.33333333331</v>
      </c>
      <c r="H42" s="113">
        <f t="shared" si="18"/>
        <v>135833.33333333331</v>
      </c>
      <c r="I42" s="113">
        <f t="shared" si="18"/>
        <v>135833.33333333331</v>
      </c>
      <c r="J42" s="113">
        <f t="shared" si="18"/>
        <v>75833.333333333328</v>
      </c>
      <c r="K42" s="113">
        <f t="shared" si="18"/>
        <v>50833.333333333328</v>
      </c>
      <c r="L42" s="113">
        <f t="shared" si="18"/>
        <v>50833.333333333328</v>
      </c>
      <c r="M42" s="113">
        <f t="shared" si="18"/>
        <v>10395833.333333334</v>
      </c>
      <c r="N42" s="114">
        <f t="shared" si="18"/>
        <v>45833.333333333328</v>
      </c>
      <c r="O42" s="111">
        <f t="shared" si="18"/>
        <v>19205000</v>
      </c>
    </row>
    <row r="43" spans="1:16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6" s="115" customFormat="1" ht="15" thickBot="1" x14ac:dyDescent="0.4">
      <c r="A44" s="125"/>
      <c r="B44" s="127">
        <f>B4</f>
        <v>2023</v>
      </c>
      <c r="C44" s="128" t="s">
        <v>16</v>
      </c>
      <c r="D44" s="133" t="s">
        <v>17</v>
      </c>
      <c r="E44" s="133" t="s">
        <v>18</v>
      </c>
      <c r="F44" s="128" t="s">
        <v>19</v>
      </c>
      <c r="G44" s="128" t="s">
        <v>20</v>
      </c>
      <c r="H44" s="128" t="s">
        <v>21</v>
      </c>
      <c r="I44" s="128" t="s">
        <v>22</v>
      </c>
      <c r="J44" s="128" t="s">
        <v>23</v>
      </c>
      <c r="K44" s="128" t="s">
        <v>24</v>
      </c>
      <c r="L44" s="128" t="s">
        <v>25</v>
      </c>
      <c r="M44" s="128" t="s">
        <v>26</v>
      </c>
      <c r="N44" s="128" t="s">
        <v>27</v>
      </c>
    </row>
    <row r="45" spans="1:16" s="115" customFormat="1" ht="15" thickBot="1" x14ac:dyDescent="0.4">
      <c r="A45" s="125" t="s">
        <v>35</v>
      </c>
      <c r="B45" s="129">
        <f t="shared" ref="B45:N45" si="19">ROUND(B32+B40,-3)</f>
        <v>19205000</v>
      </c>
      <c r="C45" s="130">
        <f t="shared" si="19"/>
        <v>38000</v>
      </c>
      <c r="D45" s="134">
        <f t="shared" si="19"/>
        <v>8038000</v>
      </c>
      <c r="E45" s="134">
        <f t="shared" si="19"/>
        <v>51000</v>
      </c>
      <c r="F45" s="131">
        <f t="shared" si="19"/>
        <v>51000</v>
      </c>
      <c r="G45" s="131">
        <f t="shared" si="19"/>
        <v>136000</v>
      </c>
      <c r="H45" s="131">
        <f t="shared" si="19"/>
        <v>136000</v>
      </c>
      <c r="I45" s="131">
        <f t="shared" si="19"/>
        <v>136000</v>
      </c>
      <c r="J45" s="131">
        <f t="shared" si="19"/>
        <v>76000</v>
      </c>
      <c r="K45" s="131">
        <f t="shared" si="19"/>
        <v>51000</v>
      </c>
      <c r="L45" s="131">
        <f t="shared" si="19"/>
        <v>51000</v>
      </c>
      <c r="M45" s="131">
        <f t="shared" si="19"/>
        <v>10396000</v>
      </c>
      <c r="N45" s="132">
        <f t="shared" si="19"/>
        <v>46000</v>
      </c>
    </row>
  </sheetData>
  <mergeCells count="5">
    <mergeCell ref="A1:O1"/>
    <mergeCell ref="A2:O2"/>
    <mergeCell ref="A5:O5"/>
    <mergeCell ref="A17:O17"/>
    <mergeCell ref="A34:O34"/>
  </mergeCells>
  <printOptions horizontalCentered="1"/>
  <pageMargins left="0.7" right="0.7" top="0.85" bottom="0.75" header="0.3" footer="0.3"/>
  <pageSetup paperSize="3" scale="7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E0F6-6AFC-4618-9428-3C10C7F707F0}">
  <sheetPr>
    <tabColor theme="9" tint="0.59999389629810485"/>
    <pageSetUpPr fitToPage="1"/>
  </sheetPr>
  <dimension ref="A1:P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5" width="15.7265625" customWidth="1"/>
    <col min="16" max="16" width="13.26953125" bestFit="1" customWidth="1"/>
  </cols>
  <sheetData>
    <row r="1" spans="1:16" ht="26" x14ac:dyDescent="0.6">
      <c r="A1" s="176" t="s">
        <v>79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  <c r="N1" s="176" t="e">
        <v>#REF!</v>
      </c>
      <c r="O1" s="176" t="e">
        <v>#REF!</v>
      </c>
    </row>
    <row r="2" spans="1:16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5" thickBot="1" x14ac:dyDescent="0.4"/>
    <row r="4" spans="1:16" s="8" customFormat="1" ht="45.75" customHeight="1" thickBot="1" x14ac:dyDescent="0.4">
      <c r="A4" s="2" t="s">
        <v>0</v>
      </c>
      <c r="B4" s="7">
        <v>2024</v>
      </c>
      <c r="C4" s="3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7" t="s">
        <v>3</v>
      </c>
    </row>
    <row r="5" spans="1:16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0"/>
    </row>
    <row r="6" spans="1:16" x14ac:dyDescent="0.35">
      <c r="A6" s="9" t="s">
        <v>82</v>
      </c>
      <c r="B6" s="13">
        <f>'New Generation Solar'!G6</f>
        <v>50000000</v>
      </c>
      <c r="C6" s="117">
        <v>0</v>
      </c>
      <c r="D6" s="117">
        <v>0</v>
      </c>
      <c r="E6" s="117">
        <v>0</v>
      </c>
      <c r="F6" s="117">
        <v>5555555.555555556</v>
      </c>
      <c r="G6" s="117">
        <v>5555555.555555556</v>
      </c>
      <c r="H6" s="117">
        <v>5555555.555555556</v>
      </c>
      <c r="I6" s="117">
        <v>5555555.555555556</v>
      </c>
      <c r="J6" s="117">
        <v>5555555.555555556</v>
      </c>
      <c r="K6" s="117">
        <v>5555555.555555556</v>
      </c>
      <c r="L6" s="117">
        <v>5555555.555555556</v>
      </c>
      <c r="M6" s="117">
        <v>5555555.555555556</v>
      </c>
      <c r="N6" s="87">
        <v>5555555.555555556</v>
      </c>
      <c r="O6" s="91">
        <f>SUM(C6:N6)</f>
        <v>50000000</v>
      </c>
      <c r="P6" s="116">
        <f>O6-B6</f>
        <v>0</v>
      </c>
    </row>
    <row r="7" spans="1:16" x14ac:dyDescent="0.35">
      <c r="A7" s="89" t="s">
        <v>47</v>
      </c>
      <c r="B7" s="23">
        <f>'New Generation Solar'!G7</f>
        <v>75000</v>
      </c>
      <c r="C7" s="92">
        <v>6250</v>
      </c>
      <c r="D7" s="21">
        <v>6250</v>
      </c>
      <c r="E7" s="21">
        <v>6250</v>
      </c>
      <c r="F7" s="21">
        <v>6250</v>
      </c>
      <c r="G7" s="21">
        <v>6250</v>
      </c>
      <c r="H7" s="21">
        <v>6250</v>
      </c>
      <c r="I7" s="21">
        <v>6250</v>
      </c>
      <c r="J7" s="21">
        <v>6250</v>
      </c>
      <c r="K7" s="21">
        <v>6250</v>
      </c>
      <c r="L7" s="21">
        <v>6250</v>
      </c>
      <c r="M7" s="21">
        <v>6250</v>
      </c>
      <c r="N7" s="25">
        <v>6250</v>
      </c>
      <c r="O7" s="93">
        <f t="shared" ref="O7:O15" si="0">SUM(C7:N7)</f>
        <v>75000</v>
      </c>
      <c r="P7" s="116">
        <f t="shared" ref="P7:P15" si="1">O7-B7</f>
        <v>0</v>
      </c>
    </row>
    <row r="8" spans="1:16" x14ac:dyDescent="0.35">
      <c r="A8" s="86" t="s">
        <v>60</v>
      </c>
      <c r="B8" s="23">
        <f>'New Generation Solar'!G8</f>
        <v>0</v>
      </c>
      <c r="C8" s="24"/>
      <c r="D8" s="21"/>
      <c r="E8" s="21"/>
      <c r="F8" s="21"/>
      <c r="G8" s="21"/>
      <c r="H8" s="21"/>
      <c r="I8" s="21"/>
      <c r="J8" s="21"/>
      <c r="K8" s="21"/>
      <c r="L8" s="21"/>
      <c r="M8" s="21"/>
      <c r="N8" s="25"/>
      <c r="O8" s="93">
        <f t="shared" si="0"/>
        <v>0</v>
      </c>
      <c r="P8" s="116">
        <f t="shared" si="1"/>
        <v>0</v>
      </c>
    </row>
    <row r="9" spans="1:16" x14ac:dyDescent="0.35">
      <c r="A9" s="86" t="s">
        <v>86</v>
      </c>
      <c r="B9" s="23">
        <f>'New Generation Solar'!G9</f>
        <v>0</v>
      </c>
      <c r="C9" s="24"/>
      <c r="D9" s="21"/>
      <c r="E9" s="21"/>
      <c r="F9" s="21"/>
      <c r="G9" s="21"/>
      <c r="H9" s="21"/>
      <c r="I9" s="21"/>
      <c r="J9" s="21"/>
      <c r="K9" s="21"/>
      <c r="L9" s="21"/>
      <c r="M9" s="21"/>
      <c r="N9" s="25"/>
      <c r="O9" s="93">
        <f t="shared" ref="O9:O11" si="2">SUM(C9:N9)</f>
        <v>0</v>
      </c>
      <c r="P9" s="116">
        <f t="shared" ref="P9:P11" si="3">O9-B9</f>
        <v>0</v>
      </c>
    </row>
    <row r="10" spans="1:16" x14ac:dyDescent="0.35">
      <c r="A10" s="86"/>
      <c r="B10" s="23">
        <f>'New Generation Solar'!G10</f>
        <v>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93">
        <f t="shared" si="2"/>
        <v>0</v>
      </c>
      <c r="P10" s="116">
        <f t="shared" si="3"/>
        <v>0</v>
      </c>
    </row>
    <row r="11" spans="1:16" x14ac:dyDescent="0.35">
      <c r="A11" s="89"/>
      <c r="B11" s="23">
        <f>'New Generation Solar'!G11</f>
        <v>0</v>
      </c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/>
      <c r="O11" s="93">
        <f t="shared" si="2"/>
        <v>0</v>
      </c>
      <c r="P11" s="116">
        <f t="shared" si="3"/>
        <v>0</v>
      </c>
    </row>
    <row r="12" spans="1:16" x14ac:dyDescent="0.35">
      <c r="A12" s="89"/>
      <c r="B12" s="23">
        <f>'New Generation Solar'!G12</f>
        <v>0</v>
      </c>
      <c r="C12" s="24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93">
        <f t="shared" ref="O12:O14" si="4">SUM(C12:N12)</f>
        <v>0</v>
      </c>
      <c r="P12" s="116">
        <f t="shared" ref="P12:P14" si="5">O12-B12</f>
        <v>0</v>
      </c>
    </row>
    <row r="13" spans="1:16" x14ac:dyDescent="0.35">
      <c r="A13" s="89"/>
      <c r="B13" s="23">
        <f>'New Generation Solar'!G13</f>
        <v>0</v>
      </c>
      <c r="C13" s="2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93">
        <f t="shared" si="4"/>
        <v>0</v>
      </c>
      <c r="P13" s="116">
        <f t="shared" si="5"/>
        <v>0</v>
      </c>
    </row>
    <row r="14" spans="1:16" x14ac:dyDescent="0.35">
      <c r="A14" s="89"/>
      <c r="B14" s="23">
        <f>'New Generation Solar'!G14</f>
        <v>0</v>
      </c>
      <c r="C14" s="24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5"/>
      <c r="O14" s="93">
        <f t="shared" si="4"/>
        <v>0</v>
      </c>
      <c r="P14" s="116">
        <f t="shared" si="5"/>
        <v>0</v>
      </c>
    </row>
    <row r="15" spans="1:16" ht="15" thickBot="1" x14ac:dyDescent="0.4">
      <c r="A15" s="31"/>
      <c r="B15" s="31">
        <f>'New Generation Solar'!G15</f>
        <v>0</v>
      </c>
      <c r="C15" s="26"/>
      <c r="D15" s="94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95">
        <f t="shared" si="0"/>
        <v>0</v>
      </c>
      <c r="P15" s="116">
        <f t="shared" si="1"/>
        <v>0</v>
      </c>
    </row>
    <row r="16" spans="1:16" s="39" customFormat="1" ht="15.5" thickTop="1" thickBot="1" x14ac:dyDescent="0.4">
      <c r="A16" s="96" t="s">
        <v>6</v>
      </c>
      <c r="B16" s="97">
        <f t="shared" ref="B16:O16" si="6">SUBTOTAL(9,B6:B15)</f>
        <v>50075000</v>
      </c>
      <c r="C16" s="33">
        <f t="shared" si="6"/>
        <v>6250</v>
      </c>
      <c r="D16" s="98">
        <f t="shared" si="6"/>
        <v>6250</v>
      </c>
      <c r="E16" s="36">
        <f t="shared" si="6"/>
        <v>6250</v>
      </c>
      <c r="F16" s="36">
        <f t="shared" si="6"/>
        <v>5561805.555555556</v>
      </c>
      <c r="G16" s="36">
        <f t="shared" si="6"/>
        <v>5561805.555555556</v>
      </c>
      <c r="H16" s="36">
        <f t="shared" si="6"/>
        <v>5561805.555555556</v>
      </c>
      <c r="I16" s="36">
        <f t="shared" si="6"/>
        <v>5561805.555555556</v>
      </c>
      <c r="J16" s="36">
        <f t="shared" si="6"/>
        <v>5561805.555555556</v>
      </c>
      <c r="K16" s="36">
        <f t="shared" si="6"/>
        <v>5561805.555555556</v>
      </c>
      <c r="L16" s="36">
        <f t="shared" si="6"/>
        <v>5561805.555555556</v>
      </c>
      <c r="M16" s="36">
        <f t="shared" si="6"/>
        <v>5561805.555555556</v>
      </c>
      <c r="N16" s="34">
        <f t="shared" si="6"/>
        <v>5561805.555555556</v>
      </c>
      <c r="O16" s="99">
        <f t="shared" si="6"/>
        <v>50075000</v>
      </c>
    </row>
    <row r="17" spans="1:16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0"/>
    </row>
    <row r="18" spans="1:16" x14ac:dyDescent="0.35">
      <c r="A18" s="9" t="s">
        <v>43</v>
      </c>
      <c r="B18" s="13">
        <f>'New Generation Solar'!G18</f>
        <v>0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5"/>
      <c r="O18" s="91">
        <f t="shared" ref="O18:O24" si="7">SUM(C18:N18)</f>
        <v>0</v>
      </c>
      <c r="P18" s="116">
        <f t="shared" ref="P18:P24" si="8">O18-B18</f>
        <v>0</v>
      </c>
    </row>
    <row r="19" spans="1:16" x14ac:dyDescent="0.35">
      <c r="A19" s="89" t="s">
        <v>44</v>
      </c>
      <c r="B19" s="23">
        <f>'New Generation Solar'!G19</f>
        <v>0</v>
      </c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5"/>
      <c r="O19" s="93">
        <f t="shared" si="7"/>
        <v>0</v>
      </c>
      <c r="P19" s="116">
        <f t="shared" si="8"/>
        <v>0</v>
      </c>
    </row>
    <row r="20" spans="1:16" x14ac:dyDescent="0.35">
      <c r="A20" s="89" t="s">
        <v>85</v>
      </c>
      <c r="B20" s="23">
        <f>'New Generation Solar'!G20</f>
        <v>0</v>
      </c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5"/>
      <c r="O20" s="93">
        <f t="shared" si="7"/>
        <v>0</v>
      </c>
      <c r="P20" s="116">
        <f t="shared" si="8"/>
        <v>0</v>
      </c>
    </row>
    <row r="21" spans="1:16" x14ac:dyDescent="0.35">
      <c r="A21" s="89" t="s">
        <v>61</v>
      </c>
      <c r="B21" s="23">
        <f>'New Generation Solar'!G21</f>
        <v>0</v>
      </c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5"/>
      <c r="O21" s="93">
        <f t="shared" ref="O21:O23" si="9">SUM(C21:N21)</f>
        <v>0</v>
      </c>
      <c r="P21" s="116">
        <f t="shared" ref="P21:P23" si="10">O21-B21</f>
        <v>0</v>
      </c>
    </row>
    <row r="22" spans="1:16" x14ac:dyDescent="0.35">
      <c r="A22" s="89" t="s">
        <v>68</v>
      </c>
      <c r="B22" s="23">
        <f>'New Generation Solar'!G22</f>
        <v>0</v>
      </c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5"/>
      <c r="O22" s="93">
        <f t="shared" si="9"/>
        <v>0</v>
      </c>
      <c r="P22" s="116">
        <f t="shared" si="10"/>
        <v>0</v>
      </c>
    </row>
    <row r="23" spans="1:16" x14ac:dyDescent="0.35">
      <c r="A23" s="89" t="s">
        <v>83</v>
      </c>
      <c r="B23" s="23">
        <f>'New Generation Solar'!G23</f>
        <v>0</v>
      </c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5"/>
      <c r="O23" s="93">
        <f t="shared" si="9"/>
        <v>0</v>
      </c>
      <c r="P23" s="116">
        <f t="shared" si="10"/>
        <v>0</v>
      </c>
    </row>
    <row r="24" spans="1:16" x14ac:dyDescent="0.35">
      <c r="A24" s="89" t="s">
        <v>45</v>
      </c>
      <c r="B24" s="23">
        <f>'New Generation Solar'!G24</f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5"/>
      <c r="O24" s="93">
        <f t="shared" si="7"/>
        <v>0</v>
      </c>
      <c r="P24" s="116">
        <f t="shared" si="8"/>
        <v>0</v>
      </c>
    </row>
    <row r="25" spans="1:16" x14ac:dyDescent="0.35">
      <c r="A25" s="89" t="s">
        <v>46</v>
      </c>
      <c r="B25" s="23">
        <f>'New Generation Solar'!G25</f>
        <v>500000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83333.333333333328</v>
      </c>
      <c r="J25" s="21">
        <v>83333.333333333328</v>
      </c>
      <c r="K25" s="21">
        <v>83333.333333333328</v>
      </c>
      <c r="L25" s="21">
        <v>83333.333333333328</v>
      </c>
      <c r="M25" s="21">
        <v>83333.333333333328</v>
      </c>
      <c r="N25" s="25">
        <v>83333.333333333328</v>
      </c>
      <c r="O25" s="93">
        <f t="shared" ref="O25:O30" si="11">SUM(C25:N25)</f>
        <v>499999.99999999994</v>
      </c>
      <c r="P25" s="116">
        <f t="shared" ref="P25:P30" si="12">O25-B25</f>
        <v>0</v>
      </c>
    </row>
    <row r="26" spans="1:16" x14ac:dyDescent="0.35">
      <c r="A26" s="89" t="s">
        <v>48</v>
      </c>
      <c r="B26" s="23">
        <f>'New Generation Solar'!G26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5"/>
      <c r="O26" s="93">
        <f t="shared" si="11"/>
        <v>0</v>
      </c>
      <c r="P26" s="116">
        <f t="shared" si="12"/>
        <v>0</v>
      </c>
    </row>
    <row r="27" spans="1:16" x14ac:dyDescent="0.35">
      <c r="A27" s="89" t="s">
        <v>66</v>
      </c>
      <c r="B27" s="23">
        <f>'New Generation Solar'!G27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5"/>
      <c r="O27" s="93">
        <f t="shared" si="11"/>
        <v>0</v>
      </c>
      <c r="P27" s="116">
        <f t="shared" si="12"/>
        <v>0</v>
      </c>
    </row>
    <row r="28" spans="1:16" x14ac:dyDescent="0.35">
      <c r="A28" s="89" t="s">
        <v>69</v>
      </c>
      <c r="B28" s="23">
        <f>'New Generation Solar'!G28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5"/>
      <c r="O28" s="93">
        <f t="shared" si="11"/>
        <v>0</v>
      </c>
      <c r="P28" s="116">
        <f t="shared" si="12"/>
        <v>0</v>
      </c>
    </row>
    <row r="29" spans="1:16" x14ac:dyDescent="0.35">
      <c r="A29" s="89" t="s">
        <v>70</v>
      </c>
      <c r="B29" s="23">
        <f>'New Generation Solar'!G29</f>
        <v>500000</v>
      </c>
      <c r="C29" s="21">
        <v>41666.666666666664</v>
      </c>
      <c r="D29" s="21">
        <v>41666.666666666664</v>
      </c>
      <c r="E29" s="21">
        <v>41666.666666666664</v>
      </c>
      <c r="F29" s="21">
        <v>41666.666666666664</v>
      </c>
      <c r="G29" s="21">
        <v>41666.666666666664</v>
      </c>
      <c r="H29" s="21">
        <v>41666.666666666664</v>
      </c>
      <c r="I29" s="21">
        <v>41666.666666666664</v>
      </c>
      <c r="J29" s="21">
        <v>41666.666666666664</v>
      </c>
      <c r="K29" s="21">
        <v>41666.666666666664</v>
      </c>
      <c r="L29" s="21">
        <v>41666.666666666664</v>
      </c>
      <c r="M29" s="21">
        <v>41666.666666666664</v>
      </c>
      <c r="N29" s="25">
        <v>41666.666666666664</v>
      </c>
      <c r="O29" s="93">
        <f t="shared" si="11"/>
        <v>500000.00000000006</v>
      </c>
      <c r="P29" s="116">
        <f t="shared" si="12"/>
        <v>0</v>
      </c>
    </row>
    <row r="30" spans="1:16" ht="15" thickBot="1" x14ac:dyDescent="0.4">
      <c r="A30" s="89"/>
      <c r="B30" s="23">
        <f>'New Generation Solar'!G30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5"/>
      <c r="O30" s="93">
        <f t="shared" si="11"/>
        <v>0</v>
      </c>
      <c r="P30" s="116">
        <f t="shared" si="12"/>
        <v>0</v>
      </c>
    </row>
    <row r="31" spans="1:16" s="39" customFormat="1" ht="15.5" thickTop="1" thickBot="1" x14ac:dyDescent="0.4">
      <c r="A31" s="102" t="s">
        <v>6</v>
      </c>
      <c r="B31" s="103">
        <f t="shared" ref="B31:O31" si="13">SUBTOTAL(9,B18:B30)</f>
        <v>1000000</v>
      </c>
      <c r="C31" s="103">
        <f t="shared" si="13"/>
        <v>41666.666666666664</v>
      </c>
      <c r="D31" s="104">
        <f t="shared" si="13"/>
        <v>41666.666666666664</v>
      </c>
      <c r="E31" s="105">
        <f t="shared" si="13"/>
        <v>41666.666666666664</v>
      </c>
      <c r="F31" s="105">
        <f t="shared" si="13"/>
        <v>41666.666666666664</v>
      </c>
      <c r="G31" s="105">
        <f t="shared" si="13"/>
        <v>41666.666666666664</v>
      </c>
      <c r="H31" s="105">
        <f t="shared" si="13"/>
        <v>41666.666666666664</v>
      </c>
      <c r="I31" s="105">
        <f t="shared" si="13"/>
        <v>125000</v>
      </c>
      <c r="J31" s="105">
        <f t="shared" si="13"/>
        <v>125000</v>
      </c>
      <c r="K31" s="105">
        <f t="shared" si="13"/>
        <v>125000</v>
      </c>
      <c r="L31" s="105">
        <f t="shared" si="13"/>
        <v>125000</v>
      </c>
      <c r="M31" s="105">
        <f t="shared" si="13"/>
        <v>125000</v>
      </c>
      <c r="N31" s="106">
        <f t="shared" si="13"/>
        <v>125000</v>
      </c>
      <c r="O31" s="107">
        <f t="shared" si="13"/>
        <v>1000000</v>
      </c>
    </row>
    <row r="32" spans="1:16" s="39" customFormat="1" ht="15.5" thickTop="1" thickBot="1" x14ac:dyDescent="0.4">
      <c r="A32" s="138" t="s">
        <v>30</v>
      </c>
      <c r="B32" s="148">
        <f t="shared" ref="B32:O32" si="14">B16+B31</f>
        <v>51075000</v>
      </c>
      <c r="C32" s="139">
        <f t="shared" si="14"/>
        <v>47916.666666666664</v>
      </c>
      <c r="D32" s="142">
        <f t="shared" si="14"/>
        <v>47916.666666666664</v>
      </c>
      <c r="E32" s="142">
        <f t="shared" si="14"/>
        <v>47916.666666666664</v>
      </c>
      <c r="F32" s="142">
        <f t="shared" si="14"/>
        <v>5603472.2222222229</v>
      </c>
      <c r="G32" s="142">
        <f t="shared" si="14"/>
        <v>5603472.2222222229</v>
      </c>
      <c r="H32" s="142">
        <f t="shared" si="14"/>
        <v>5603472.2222222229</v>
      </c>
      <c r="I32" s="142">
        <f t="shared" si="14"/>
        <v>5686805.555555556</v>
      </c>
      <c r="J32" s="142">
        <f t="shared" si="14"/>
        <v>5686805.555555556</v>
      </c>
      <c r="K32" s="142">
        <f t="shared" si="14"/>
        <v>5686805.555555556</v>
      </c>
      <c r="L32" s="142">
        <f t="shared" si="14"/>
        <v>5686805.555555556</v>
      </c>
      <c r="M32" s="142">
        <f t="shared" si="14"/>
        <v>5686805.555555556</v>
      </c>
      <c r="N32" s="140">
        <f t="shared" si="14"/>
        <v>5686805.555555556</v>
      </c>
      <c r="O32" s="149">
        <f t="shared" si="14"/>
        <v>51075000</v>
      </c>
    </row>
    <row r="33" spans="1:16" ht="15" thickBot="1" x14ac:dyDescent="0.4">
      <c r="A33" s="50"/>
      <c r="O33" s="51"/>
    </row>
    <row r="34" spans="1:16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3"/>
    </row>
    <row r="35" spans="1:16" x14ac:dyDescent="0.35">
      <c r="A35" s="9" t="s">
        <v>14</v>
      </c>
      <c r="B35" s="13">
        <f>'New Generation Solar'!G35</f>
        <v>450000</v>
      </c>
      <c r="C35" s="108">
        <v>37500</v>
      </c>
      <c r="D35" s="11">
        <v>37500</v>
      </c>
      <c r="E35" s="11">
        <v>37500</v>
      </c>
      <c r="F35" s="11">
        <v>37500</v>
      </c>
      <c r="G35" s="11">
        <v>37500</v>
      </c>
      <c r="H35" s="11">
        <v>37500</v>
      </c>
      <c r="I35" s="11">
        <v>37500</v>
      </c>
      <c r="J35" s="11">
        <v>37500</v>
      </c>
      <c r="K35" s="11">
        <v>37500</v>
      </c>
      <c r="L35" s="11">
        <v>37500</v>
      </c>
      <c r="M35" s="11">
        <v>37500</v>
      </c>
      <c r="N35" s="15">
        <v>37500</v>
      </c>
      <c r="O35" s="91">
        <f t="shared" ref="O35:O39" si="15">SUM(C35:N35)</f>
        <v>450000</v>
      </c>
      <c r="P35" s="116">
        <f t="shared" ref="P35:P39" si="16">O35-B35</f>
        <v>0</v>
      </c>
    </row>
    <row r="36" spans="1:16" x14ac:dyDescent="0.35">
      <c r="A36" s="89" t="s">
        <v>36</v>
      </c>
      <c r="B36" s="23">
        <f>'New Generation Solar'!G36</f>
        <v>0</v>
      </c>
      <c r="C36" s="9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5"/>
      <c r="O36" s="93">
        <f t="shared" si="15"/>
        <v>0</v>
      </c>
      <c r="P36" s="116">
        <f t="shared" si="16"/>
        <v>0</v>
      </c>
    </row>
    <row r="37" spans="1:16" x14ac:dyDescent="0.35">
      <c r="A37" s="89" t="s">
        <v>15</v>
      </c>
      <c r="B37" s="23">
        <f>'New Generation Solar'!G37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5"/>
      <c r="O37" s="93">
        <f t="shared" si="15"/>
        <v>0</v>
      </c>
      <c r="P37" s="116">
        <f t="shared" si="16"/>
        <v>0</v>
      </c>
    </row>
    <row r="38" spans="1:16" x14ac:dyDescent="0.35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67"/>
      <c r="O38" s="174"/>
      <c r="P38" s="116"/>
    </row>
    <row r="39" spans="1:16" ht="15" thickBot="1" x14ac:dyDescent="0.4">
      <c r="A39" s="100"/>
      <c r="B39" s="31">
        <f>'New Generation Solar'!G39</f>
        <v>0</v>
      </c>
      <c r="C39" s="10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7"/>
      <c r="O39" s="95">
        <f t="shared" si="15"/>
        <v>0</v>
      </c>
      <c r="P39" s="116">
        <f t="shared" si="16"/>
        <v>0</v>
      </c>
    </row>
    <row r="40" spans="1:16" s="39" customFormat="1" ht="15.5" thickTop="1" thickBot="1" x14ac:dyDescent="0.4">
      <c r="A40" s="53" t="s">
        <v>32</v>
      </c>
      <c r="B40" s="59">
        <f t="shared" ref="B40:O40" si="17">SUBTOTAL(9,B35:B39)</f>
        <v>450000</v>
      </c>
      <c r="C40" s="54">
        <f t="shared" si="17"/>
        <v>37500</v>
      </c>
      <c r="D40" s="57">
        <f t="shared" si="17"/>
        <v>37500</v>
      </c>
      <c r="E40" s="57">
        <f t="shared" si="17"/>
        <v>37500</v>
      </c>
      <c r="F40" s="57">
        <f t="shared" si="17"/>
        <v>37500</v>
      </c>
      <c r="G40" s="57">
        <f t="shared" si="17"/>
        <v>37500</v>
      </c>
      <c r="H40" s="57">
        <f t="shared" si="17"/>
        <v>37500</v>
      </c>
      <c r="I40" s="57">
        <f t="shared" si="17"/>
        <v>37500</v>
      </c>
      <c r="J40" s="57">
        <f t="shared" si="17"/>
        <v>37500</v>
      </c>
      <c r="K40" s="57">
        <f t="shared" si="17"/>
        <v>37500</v>
      </c>
      <c r="L40" s="57">
        <f t="shared" si="17"/>
        <v>37500</v>
      </c>
      <c r="M40" s="57">
        <f t="shared" si="17"/>
        <v>37500</v>
      </c>
      <c r="N40" s="55">
        <f t="shared" si="17"/>
        <v>37500</v>
      </c>
      <c r="O40" s="109">
        <f t="shared" si="17"/>
        <v>450000</v>
      </c>
    </row>
    <row r="41" spans="1:16" ht="15" thickBot="1" x14ac:dyDescent="0.4">
      <c r="A41" s="50"/>
      <c r="O41" s="51"/>
    </row>
    <row r="42" spans="1:16" s="115" customFormat="1" ht="15" thickBot="1" x14ac:dyDescent="0.4">
      <c r="A42" s="110" t="s">
        <v>33</v>
      </c>
      <c r="B42" s="111">
        <f t="shared" ref="B42:O42" si="18">B32+B40</f>
        <v>51525000</v>
      </c>
      <c r="C42" s="112">
        <f t="shared" si="18"/>
        <v>85416.666666666657</v>
      </c>
      <c r="D42" s="112">
        <f t="shared" si="18"/>
        <v>85416.666666666657</v>
      </c>
      <c r="E42" s="112">
        <f t="shared" si="18"/>
        <v>85416.666666666657</v>
      </c>
      <c r="F42" s="112">
        <f t="shared" si="18"/>
        <v>5640972.2222222229</v>
      </c>
      <c r="G42" s="112">
        <f t="shared" si="18"/>
        <v>5640972.2222222229</v>
      </c>
      <c r="H42" s="113">
        <f t="shared" si="18"/>
        <v>5640972.2222222229</v>
      </c>
      <c r="I42" s="113">
        <f t="shared" si="18"/>
        <v>5724305.555555556</v>
      </c>
      <c r="J42" s="113">
        <f t="shared" si="18"/>
        <v>5724305.555555556</v>
      </c>
      <c r="K42" s="113">
        <f t="shared" si="18"/>
        <v>5724305.555555556</v>
      </c>
      <c r="L42" s="113">
        <f t="shared" si="18"/>
        <v>5724305.555555556</v>
      </c>
      <c r="M42" s="113">
        <f t="shared" si="18"/>
        <v>5724305.555555556</v>
      </c>
      <c r="N42" s="114">
        <f t="shared" si="18"/>
        <v>5724305.555555556</v>
      </c>
      <c r="O42" s="111">
        <f t="shared" si="18"/>
        <v>51525000</v>
      </c>
    </row>
    <row r="43" spans="1:16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6" s="115" customFormat="1" ht="15" thickBot="1" x14ac:dyDescent="0.4">
      <c r="A44" s="125"/>
      <c r="B44" s="127">
        <f>B4</f>
        <v>2024</v>
      </c>
      <c r="C44" s="128" t="s">
        <v>16</v>
      </c>
      <c r="D44" s="133" t="s">
        <v>17</v>
      </c>
      <c r="E44" s="133" t="s">
        <v>18</v>
      </c>
      <c r="F44" s="128" t="s">
        <v>19</v>
      </c>
      <c r="G44" s="128" t="s">
        <v>20</v>
      </c>
      <c r="H44" s="128" t="s">
        <v>21</v>
      </c>
      <c r="I44" s="128" t="s">
        <v>22</v>
      </c>
      <c r="J44" s="128" t="s">
        <v>23</v>
      </c>
      <c r="K44" s="128" t="s">
        <v>24</v>
      </c>
      <c r="L44" s="128" t="s">
        <v>25</v>
      </c>
      <c r="M44" s="128" t="s">
        <v>26</v>
      </c>
      <c r="N44" s="128" t="s">
        <v>27</v>
      </c>
    </row>
    <row r="45" spans="1:16" s="115" customFormat="1" ht="15" thickBot="1" x14ac:dyDescent="0.4">
      <c r="A45" s="125" t="s">
        <v>35</v>
      </c>
      <c r="B45" s="129">
        <f t="shared" ref="B45:N45" si="19">ROUND(B32+B40,-3)</f>
        <v>51525000</v>
      </c>
      <c r="C45" s="130">
        <f t="shared" si="19"/>
        <v>85000</v>
      </c>
      <c r="D45" s="134">
        <f t="shared" si="19"/>
        <v>85000</v>
      </c>
      <c r="E45" s="134">
        <f t="shared" si="19"/>
        <v>85000</v>
      </c>
      <c r="F45" s="131">
        <f t="shared" si="19"/>
        <v>5641000</v>
      </c>
      <c r="G45" s="131">
        <f t="shared" si="19"/>
        <v>5641000</v>
      </c>
      <c r="H45" s="131">
        <f t="shared" si="19"/>
        <v>5641000</v>
      </c>
      <c r="I45" s="131">
        <f t="shared" si="19"/>
        <v>5724000</v>
      </c>
      <c r="J45" s="131">
        <f t="shared" si="19"/>
        <v>5724000</v>
      </c>
      <c r="K45" s="131">
        <f t="shared" si="19"/>
        <v>5724000</v>
      </c>
      <c r="L45" s="131">
        <f t="shared" si="19"/>
        <v>5724000</v>
      </c>
      <c r="M45" s="131">
        <f t="shared" si="19"/>
        <v>5724000</v>
      </c>
      <c r="N45" s="132">
        <f t="shared" si="19"/>
        <v>5724000</v>
      </c>
    </row>
  </sheetData>
  <mergeCells count="5">
    <mergeCell ref="A1:O1"/>
    <mergeCell ref="A2:O2"/>
    <mergeCell ref="A5:O5"/>
    <mergeCell ref="A17:O17"/>
    <mergeCell ref="A34:O34"/>
  </mergeCells>
  <printOptions horizontalCentered="1"/>
  <pageMargins left="0.7" right="0.7" top="0.85" bottom="0.75" header="0.3" footer="0.3"/>
  <pageSetup paperSize="3" scale="7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0A0C-1AD8-4FA4-857A-5541BB1CF53E}">
  <sheetPr>
    <tabColor theme="9" tint="0.59999389629810485"/>
    <pageSetUpPr fitToPage="1"/>
  </sheetPr>
  <dimension ref="A1:P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5" width="15.7265625" customWidth="1"/>
    <col min="16" max="16" width="14.54296875" bestFit="1" customWidth="1"/>
  </cols>
  <sheetData>
    <row r="1" spans="1:16" ht="26" x14ac:dyDescent="0.6">
      <c r="A1" s="176" t="s">
        <v>80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  <c r="N1" s="176" t="e">
        <v>#REF!</v>
      </c>
      <c r="O1" s="176" t="e">
        <v>#REF!</v>
      </c>
    </row>
    <row r="2" spans="1:16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5" thickBot="1" x14ac:dyDescent="0.4"/>
    <row r="4" spans="1:16" s="8" customFormat="1" ht="45.75" customHeight="1" thickBot="1" x14ac:dyDescent="0.4">
      <c r="A4" s="2" t="s">
        <v>0</v>
      </c>
      <c r="B4" s="7">
        <v>2025</v>
      </c>
      <c r="C4" s="3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7" t="s">
        <v>3</v>
      </c>
    </row>
    <row r="5" spans="1:16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0"/>
    </row>
    <row r="6" spans="1:16" x14ac:dyDescent="0.35">
      <c r="A6" s="9" t="s">
        <v>82</v>
      </c>
      <c r="B6" s="13">
        <f>'New Generation Solar'!H6</f>
        <v>137643000</v>
      </c>
      <c r="C6" s="117">
        <v>11470250</v>
      </c>
      <c r="D6" s="117">
        <v>11470250</v>
      </c>
      <c r="E6" s="117">
        <v>11470250</v>
      </c>
      <c r="F6" s="117">
        <v>11470250</v>
      </c>
      <c r="G6" s="117">
        <v>11470250</v>
      </c>
      <c r="H6" s="117">
        <v>11470250</v>
      </c>
      <c r="I6" s="117">
        <v>11470250</v>
      </c>
      <c r="J6" s="117">
        <v>11470250</v>
      </c>
      <c r="K6" s="117">
        <v>11470250</v>
      </c>
      <c r="L6" s="117">
        <v>11470250</v>
      </c>
      <c r="M6" s="117">
        <v>11470250</v>
      </c>
      <c r="N6" s="87">
        <v>11470250</v>
      </c>
      <c r="O6" s="91">
        <f>SUM(C6:N6)</f>
        <v>137643000</v>
      </c>
      <c r="P6" s="116">
        <f>O6-B6</f>
        <v>0</v>
      </c>
    </row>
    <row r="7" spans="1:16" x14ac:dyDescent="0.35">
      <c r="A7" s="89" t="s">
        <v>47</v>
      </c>
      <c r="B7" s="23">
        <f>'New Generation Solar'!H7</f>
        <v>150000</v>
      </c>
      <c r="C7" s="92">
        <v>12500</v>
      </c>
      <c r="D7" s="20">
        <v>12500</v>
      </c>
      <c r="E7" s="21">
        <v>12500</v>
      </c>
      <c r="F7" s="21">
        <v>12500</v>
      </c>
      <c r="G7" s="21">
        <v>12500</v>
      </c>
      <c r="H7" s="21">
        <v>12500</v>
      </c>
      <c r="I7" s="21">
        <v>12500</v>
      </c>
      <c r="J7" s="21">
        <v>12500</v>
      </c>
      <c r="K7" s="21">
        <v>12500</v>
      </c>
      <c r="L7" s="21">
        <v>12500</v>
      </c>
      <c r="M7" s="21">
        <v>12500</v>
      </c>
      <c r="N7" s="25">
        <v>12500</v>
      </c>
      <c r="O7" s="93">
        <f t="shared" ref="O7:O15" si="0">SUM(C7:N7)</f>
        <v>150000</v>
      </c>
      <c r="P7" s="116">
        <f t="shared" ref="P7:P15" si="1">O7-B7</f>
        <v>0</v>
      </c>
    </row>
    <row r="8" spans="1:16" x14ac:dyDescent="0.35">
      <c r="A8" s="86" t="s">
        <v>60</v>
      </c>
      <c r="B8" s="23">
        <f>'New Generation Solar'!H8</f>
        <v>125000</v>
      </c>
      <c r="C8" s="24">
        <v>10416.666666666666</v>
      </c>
      <c r="D8" s="21">
        <v>10416.666666666666</v>
      </c>
      <c r="E8" s="21">
        <v>10416.666666666666</v>
      </c>
      <c r="F8" s="21">
        <v>10416.666666666666</v>
      </c>
      <c r="G8" s="21">
        <v>10416.666666666666</v>
      </c>
      <c r="H8" s="21">
        <v>10416.666666666666</v>
      </c>
      <c r="I8" s="21">
        <v>10416.666666666666</v>
      </c>
      <c r="J8" s="21">
        <v>10416.666666666666</v>
      </c>
      <c r="K8" s="21">
        <v>10416.666666666666</v>
      </c>
      <c r="L8" s="21">
        <v>10416.666666666666</v>
      </c>
      <c r="M8" s="21">
        <v>10416.666666666666</v>
      </c>
      <c r="N8" s="25">
        <v>10416.666666666666</v>
      </c>
      <c r="O8" s="93">
        <f t="shared" si="0"/>
        <v>125000.00000000001</v>
      </c>
      <c r="P8" s="116">
        <f t="shared" si="1"/>
        <v>0</v>
      </c>
    </row>
    <row r="9" spans="1:16" x14ac:dyDescent="0.35">
      <c r="A9" s="86" t="s">
        <v>86</v>
      </c>
      <c r="B9" s="23">
        <f>'New Generation Solar'!H9</f>
        <v>0</v>
      </c>
      <c r="C9" s="24"/>
      <c r="D9" s="21"/>
      <c r="E9" s="21"/>
      <c r="F9" s="21"/>
      <c r="G9" s="21"/>
      <c r="H9" s="21"/>
      <c r="I9" s="21"/>
      <c r="J9" s="21"/>
      <c r="K9" s="21"/>
      <c r="L9" s="21"/>
      <c r="M9" s="21"/>
      <c r="N9" s="25"/>
      <c r="O9" s="93">
        <f t="shared" ref="O9:O11" si="2">SUM(C9:N9)</f>
        <v>0</v>
      </c>
      <c r="P9" s="116">
        <f t="shared" ref="P9:P11" si="3">O9-B9</f>
        <v>0</v>
      </c>
    </row>
    <row r="10" spans="1:16" x14ac:dyDescent="0.35">
      <c r="A10" s="86"/>
      <c r="B10" s="23">
        <f>'New Generation Solar'!H10</f>
        <v>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93">
        <f t="shared" si="2"/>
        <v>0</v>
      </c>
      <c r="P10" s="116">
        <f t="shared" si="3"/>
        <v>0</v>
      </c>
    </row>
    <row r="11" spans="1:16" x14ac:dyDescent="0.35">
      <c r="A11" s="89"/>
      <c r="B11" s="23">
        <f>'New Generation Solar'!H11</f>
        <v>0</v>
      </c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/>
      <c r="O11" s="93">
        <f t="shared" si="2"/>
        <v>0</v>
      </c>
      <c r="P11" s="116">
        <f t="shared" si="3"/>
        <v>0</v>
      </c>
    </row>
    <row r="12" spans="1:16" x14ac:dyDescent="0.35">
      <c r="A12" s="89"/>
      <c r="B12" s="23">
        <f>'New Generation Solar'!H12</f>
        <v>0</v>
      </c>
      <c r="C12" s="24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93">
        <f t="shared" si="0"/>
        <v>0</v>
      </c>
      <c r="P12" s="116">
        <f t="shared" si="1"/>
        <v>0</v>
      </c>
    </row>
    <row r="13" spans="1:16" x14ac:dyDescent="0.35">
      <c r="A13" s="89"/>
      <c r="B13" s="23">
        <f>'New Generation Solar'!H13</f>
        <v>0</v>
      </c>
      <c r="C13" s="2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93">
        <f t="shared" si="0"/>
        <v>0</v>
      </c>
      <c r="P13" s="116">
        <f t="shared" si="1"/>
        <v>0</v>
      </c>
    </row>
    <row r="14" spans="1:16" x14ac:dyDescent="0.35">
      <c r="A14" s="89"/>
      <c r="B14" s="23">
        <f>'New Generation Solar'!H14</f>
        <v>0</v>
      </c>
      <c r="C14" s="24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5"/>
      <c r="O14" s="93">
        <f t="shared" si="0"/>
        <v>0</v>
      </c>
      <c r="P14" s="116">
        <f t="shared" si="1"/>
        <v>0</v>
      </c>
    </row>
    <row r="15" spans="1:16" ht="15" thickBot="1" x14ac:dyDescent="0.4">
      <c r="A15" s="31"/>
      <c r="B15" s="31">
        <f>'New Generation Solar'!H15</f>
        <v>0</v>
      </c>
      <c r="C15" s="26"/>
      <c r="D15" s="94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95">
        <f t="shared" si="0"/>
        <v>0</v>
      </c>
      <c r="P15" s="116">
        <f t="shared" si="1"/>
        <v>0</v>
      </c>
    </row>
    <row r="16" spans="1:16" s="39" customFormat="1" ht="15.5" thickTop="1" thickBot="1" x14ac:dyDescent="0.4">
      <c r="A16" s="96" t="s">
        <v>6</v>
      </c>
      <c r="B16" s="97">
        <f t="shared" ref="B16:O16" si="4">SUBTOTAL(9,B6:B15)</f>
        <v>137918000</v>
      </c>
      <c r="C16" s="33">
        <f t="shared" si="4"/>
        <v>11493166.666666666</v>
      </c>
      <c r="D16" s="98">
        <f t="shared" si="4"/>
        <v>11493166.666666666</v>
      </c>
      <c r="E16" s="36">
        <f t="shared" si="4"/>
        <v>11493166.666666666</v>
      </c>
      <c r="F16" s="36">
        <f t="shared" si="4"/>
        <v>11493166.666666666</v>
      </c>
      <c r="G16" s="36">
        <f t="shared" si="4"/>
        <v>11493166.666666666</v>
      </c>
      <c r="H16" s="36">
        <f t="shared" si="4"/>
        <v>11493166.666666666</v>
      </c>
      <c r="I16" s="36">
        <f t="shared" si="4"/>
        <v>11493166.666666666</v>
      </c>
      <c r="J16" s="36">
        <f t="shared" si="4"/>
        <v>11493166.666666666</v>
      </c>
      <c r="K16" s="36">
        <f t="shared" si="4"/>
        <v>11493166.666666666</v>
      </c>
      <c r="L16" s="36">
        <f t="shared" si="4"/>
        <v>11493166.666666666</v>
      </c>
      <c r="M16" s="36">
        <f t="shared" si="4"/>
        <v>11493166.666666666</v>
      </c>
      <c r="N16" s="34">
        <f t="shared" si="4"/>
        <v>11493166.666666666</v>
      </c>
      <c r="O16" s="99">
        <f t="shared" si="4"/>
        <v>137918000</v>
      </c>
    </row>
    <row r="17" spans="1:16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0"/>
    </row>
    <row r="18" spans="1:16" x14ac:dyDescent="0.35">
      <c r="A18" s="9" t="s">
        <v>43</v>
      </c>
      <c r="B18" s="13">
        <f>'New Generation Solar'!H18</f>
        <v>0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5"/>
      <c r="O18" s="91">
        <f t="shared" ref="O18:O24" si="5">SUM(C18:N18)</f>
        <v>0</v>
      </c>
      <c r="P18" s="116">
        <f t="shared" ref="P18:P24" si="6">O18-B18</f>
        <v>0</v>
      </c>
    </row>
    <row r="19" spans="1:16" x14ac:dyDescent="0.35">
      <c r="A19" s="89" t="s">
        <v>44</v>
      </c>
      <c r="B19" s="23">
        <f>'New Generation Solar'!H19</f>
        <v>0</v>
      </c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5"/>
      <c r="O19" s="93">
        <f t="shared" si="5"/>
        <v>0</v>
      </c>
      <c r="P19" s="116">
        <f t="shared" si="6"/>
        <v>0</v>
      </c>
    </row>
    <row r="20" spans="1:16" x14ac:dyDescent="0.35">
      <c r="A20" s="89" t="s">
        <v>85</v>
      </c>
      <c r="B20" s="23">
        <f>'New Generation Solar'!H20</f>
        <v>0</v>
      </c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5"/>
      <c r="O20" s="93">
        <f t="shared" si="5"/>
        <v>0</v>
      </c>
      <c r="P20" s="116">
        <f t="shared" si="6"/>
        <v>0</v>
      </c>
    </row>
    <row r="21" spans="1:16" x14ac:dyDescent="0.35">
      <c r="A21" s="89" t="s">
        <v>61</v>
      </c>
      <c r="B21" s="23">
        <f>'New Generation Solar'!H21</f>
        <v>0</v>
      </c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5"/>
      <c r="O21" s="93">
        <f t="shared" si="5"/>
        <v>0</v>
      </c>
      <c r="P21" s="116">
        <f t="shared" si="6"/>
        <v>0</v>
      </c>
    </row>
    <row r="22" spans="1:16" x14ac:dyDescent="0.35">
      <c r="A22" s="89" t="s">
        <v>68</v>
      </c>
      <c r="B22" s="23">
        <f>'New Generation Solar'!H22</f>
        <v>0</v>
      </c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5"/>
      <c r="O22" s="93">
        <f t="shared" si="5"/>
        <v>0</v>
      </c>
      <c r="P22" s="116">
        <f t="shared" si="6"/>
        <v>0</v>
      </c>
    </row>
    <row r="23" spans="1:16" x14ac:dyDescent="0.35">
      <c r="A23" s="89" t="s">
        <v>83</v>
      </c>
      <c r="B23" s="23">
        <f>'New Generation Solar'!H23</f>
        <v>0</v>
      </c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5"/>
      <c r="O23" s="93">
        <f t="shared" si="5"/>
        <v>0</v>
      </c>
      <c r="P23" s="116">
        <f t="shared" si="6"/>
        <v>0</v>
      </c>
    </row>
    <row r="24" spans="1:16" x14ac:dyDescent="0.35">
      <c r="A24" s="89" t="s">
        <v>45</v>
      </c>
      <c r="B24" s="23">
        <f>'New Generation Solar'!H24</f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5"/>
      <c r="O24" s="93">
        <f t="shared" si="5"/>
        <v>0</v>
      </c>
      <c r="P24" s="116">
        <f t="shared" si="6"/>
        <v>0</v>
      </c>
    </row>
    <row r="25" spans="1:16" x14ac:dyDescent="0.35">
      <c r="A25" s="89" t="s">
        <v>46</v>
      </c>
      <c r="B25" s="23">
        <f>'New Generation Solar'!H25</f>
        <v>1500000</v>
      </c>
      <c r="C25" s="21">
        <v>125000</v>
      </c>
      <c r="D25" s="21">
        <v>125000</v>
      </c>
      <c r="E25" s="21">
        <v>125000</v>
      </c>
      <c r="F25" s="21">
        <v>125000</v>
      </c>
      <c r="G25" s="21">
        <v>125000</v>
      </c>
      <c r="H25" s="21">
        <v>125000</v>
      </c>
      <c r="I25" s="21">
        <v>125000</v>
      </c>
      <c r="J25" s="21">
        <v>125000</v>
      </c>
      <c r="K25" s="21">
        <v>125000</v>
      </c>
      <c r="L25" s="21">
        <v>125000</v>
      </c>
      <c r="M25" s="21">
        <v>125000</v>
      </c>
      <c r="N25" s="25">
        <v>125000</v>
      </c>
      <c r="O25" s="93">
        <f t="shared" ref="O25:O30" si="7">SUM(C25:N25)</f>
        <v>1500000</v>
      </c>
      <c r="P25" s="116">
        <f t="shared" ref="P25:P30" si="8">O25-B25</f>
        <v>0</v>
      </c>
    </row>
    <row r="26" spans="1:16" x14ac:dyDescent="0.35">
      <c r="A26" s="89" t="s">
        <v>48</v>
      </c>
      <c r="B26" s="23">
        <f>'New Generation Solar'!H26</f>
        <v>25000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12500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5">
        <v>12500</v>
      </c>
      <c r="O26" s="93">
        <f t="shared" si="7"/>
        <v>25000</v>
      </c>
      <c r="P26" s="116">
        <f t="shared" si="8"/>
        <v>0</v>
      </c>
    </row>
    <row r="27" spans="1:16" x14ac:dyDescent="0.35">
      <c r="A27" s="89" t="s">
        <v>66</v>
      </c>
      <c r="B27" s="23">
        <f>'New Generation Solar'!H27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5"/>
      <c r="O27" s="93">
        <f t="shared" si="7"/>
        <v>0</v>
      </c>
      <c r="P27" s="116">
        <f t="shared" si="8"/>
        <v>0</v>
      </c>
    </row>
    <row r="28" spans="1:16" x14ac:dyDescent="0.35">
      <c r="A28" s="89" t="s">
        <v>69</v>
      </c>
      <c r="B28" s="23">
        <f>'New Generation Solar'!H28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5"/>
      <c r="O28" s="93">
        <f t="shared" si="7"/>
        <v>0</v>
      </c>
      <c r="P28" s="116">
        <f t="shared" si="8"/>
        <v>0</v>
      </c>
    </row>
    <row r="29" spans="1:16" x14ac:dyDescent="0.35">
      <c r="A29" s="89" t="s">
        <v>70</v>
      </c>
      <c r="B29" s="23">
        <f>'New Generation Solar'!H29</f>
        <v>250000</v>
      </c>
      <c r="C29" s="21">
        <v>20833.333333333332</v>
      </c>
      <c r="D29" s="21">
        <v>20833.333333333332</v>
      </c>
      <c r="E29" s="21">
        <v>20833.333333333332</v>
      </c>
      <c r="F29" s="21">
        <v>20833.333333333332</v>
      </c>
      <c r="G29" s="21">
        <v>20833.333333333332</v>
      </c>
      <c r="H29" s="21">
        <v>20833.333333333332</v>
      </c>
      <c r="I29" s="21">
        <v>20833.333333333332</v>
      </c>
      <c r="J29" s="21">
        <v>20833.333333333332</v>
      </c>
      <c r="K29" s="21">
        <v>20833.333333333332</v>
      </c>
      <c r="L29" s="21">
        <v>20833.333333333332</v>
      </c>
      <c r="M29" s="21">
        <v>20833.333333333332</v>
      </c>
      <c r="N29" s="25">
        <v>20833.333333333332</v>
      </c>
      <c r="O29" s="93">
        <f t="shared" si="7"/>
        <v>250000.00000000003</v>
      </c>
      <c r="P29" s="116">
        <f t="shared" si="8"/>
        <v>0</v>
      </c>
    </row>
    <row r="30" spans="1:16" ht="15" thickBot="1" x14ac:dyDescent="0.4">
      <c r="A30" s="89"/>
      <c r="B30" s="23">
        <f>'New Generation Solar'!H30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5"/>
      <c r="O30" s="93">
        <f t="shared" si="7"/>
        <v>0</v>
      </c>
      <c r="P30" s="116">
        <f t="shared" si="8"/>
        <v>0</v>
      </c>
    </row>
    <row r="31" spans="1:16" s="39" customFormat="1" ht="15.5" thickTop="1" thickBot="1" x14ac:dyDescent="0.4">
      <c r="A31" s="102" t="s">
        <v>6</v>
      </c>
      <c r="B31" s="103">
        <f t="shared" ref="B31:O31" si="9">SUBTOTAL(9,B18:B30)</f>
        <v>1775000</v>
      </c>
      <c r="C31" s="103">
        <f t="shared" si="9"/>
        <v>145833.33333333334</v>
      </c>
      <c r="D31" s="104">
        <f t="shared" si="9"/>
        <v>145833.33333333334</v>
      </c>
      <c r="E31" s="105">
        <f t="shared" si="9"/>
        <v>145833.33333333334</v>
      </c>
      <c r="F31" s="105">
        <f t="shared" si="9"/>
        <v>145833.33333333334</v>
      </c>
      <c r="G31" s="105">
        <f t="shared" si="9"/>
        <v>145833.33333333334</v>
      </c>
      <c r="H31" s="105">
        <f t="shared" si="9"/>
        <v>158333.33333333334</v>
      </c>
      <c r="I31" s="105">
        <f t="shared" si="9"/>
        <v>145833.33333333334</v>
      </c>
      <c r="J31" s="105">
        <f t="shared" si="9"/>
        <v>145833.33333333334</v>
      </c>
      <c r="K31" s="105">
        <f t="shared" si="9"/>
        <v>145833.33333333334</v>
      </c>
      <c r="L31" s="105">
        <f t="shared" si="9"/>
        <v>145833.33333333334</v>
      </c>
      <c r="M31" s="105">
        <f t="shared" si="9"/>
        <v>145833.33333333334</v>
      </c>
      <c r="N31" s="106">
        <f t="shared" si="9"/>
        <v>158333.33333333334</v>
      </c>
      <c r="O31" s="107">
        <f t="shared" si="9"/>
        <v>1775000</v>
      </c>
    </row>
    <row r="32" spans="1:16" s="39" customFormat="1" ht="15.5" thickTop="1" thickBot="1" x14ac:dyDescent="0.4">
      <c r="A32" s="138" t="s">
        <v>30</v>
      </c>
      <c r="B32" s="148">
        <f t="shared" ref="B32:O32" si="10">B16+B31</f>
        <v>139693000</v>
      </c>
      <c r="C32" s="139">
        <f t="shared" si="10"/>
        <v>11639000</v>
      </c>
      <c r="D32" s="142">
        <f t="shared" si="10"/>
        <v>11639000</v>
      </c>
      <c r="E32" s="142">
        <f t="shared" si="10"/>
        <v>11639000</v>
      </c>
      <c r="F32" s="142">
        <f t="shared" si="10"/>
        <v>11639000</v>
      </c>
      <c r="G32" s="142">
        <f t="shared" si="10"/>
        <v>11639000</v>
      </c>
      <c r="H32" s="142">
        <f t="shared" si="10"/>
        <v>11651500</v>
      </c>
      <c r="I32" s="142">
        <f t="shared" si="10"/>
        <v>11639000</v>
      </c>
      <c r="J32" s="142">
        <f t="shared" si="10"/>
        <v>11639000</v>
      </c>
      <c r="K32" s="142">
        <f t="shared" si="10"/>
        <v>11639000</v>
      </c>
      <c r="L32" s="142">
        <f t="shared" si="10"/>
        <v>11639000</v>
      </c>
      <c r="M32" s="142">
        <f t="shared" si="10"/>
        <v>11639000</v>
      </c>
      <c r="N32" s="140">
        <f t="shared" si="10"/>
        <v>11651500</v>
      </c>
      <c r="O32" s="149">
        <f t="shared" si="10"/>
        <v>139693000</v>
      </c>
    </row>
    <row r="33" spans="1:16" ht="15" thickBot="1" x14ac:dyDescent="0.4">
      <c r="A33" s="50"/>
      <c r="O33" s="51"/>
    </row>
    <row r="34" spans="1:16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3"/>
    </row>
    <row r="35" spans="1:16" x14ac:dyDescent="0.35">
      <c r="A35" s="9" t="s">
        <v>14</v>
      </c>
      <c r="B35" s="13">
        <f>'New Generation Solar'!H35</f>
        <v>750000</v>
      </c>
      <c r="C35" s="108">
        <v>62500</v>
      </c>
      <c r="D35" s="11">
        <v>62500</v>
      </c>
      <c r="E35" s="11">
        <v>62500</v>
      </c>
      <c r="F35" s="11">
        <v>62500</v>
      </c>
      <c r="G35" s="11">
        <v>62500</v>
      </c>
      <c r="H35" s="11">
        <v>62500</v>
      </c>
      <c r="I35" s="11">
        <v>62500</v>
      </c>
      <c r="J35" s="11">
        <v>62500</v>
      </c>
      <c r="K35" s="11">
        <v>62500</v>
      </c>
      <c r="L35" s="11">
        <v>62500</v>
      </c>
      <c r="M35" s="11">
        <v>62500</v>
      </c>
      <c r="N35" s="15">
        <v>62500</v>
      </c>
      <c r="O35" s="91">
        <f t="shared" ref="O35:O39" si="11">SUM(C35:N35)</f>
        <v>750000</v>
      </c>
      <c r="P35" s="116">
        <f t="shared" ref="P35:P39" si="12">O35-B35</f>
        <v>0</v>
      </c>
    </row>
    <row r="36" spans="1:16" x14ac:dyDescent="0.35">
      <c r="A36" s="89" t="s">
        <v>36</v>
      </c>
      <c r="B36" s="23">
        <f>'New Generation Solar'!H36</f>
        <v>0</v>
      </c>
      <c r="C36" s="9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5"/>
      <c r="O36" s="93">
        <f t="shared" si="11"/>
        <v>0</v>
      </c>
      <c r="P36" s="116">
        <f t="shared" si="12"/>
        <v>0</v>
      </c>
    </row>
    <row r="37" spans="1:16" x14ac:dyDescent="0.35">
      <c r="A37" s="89" t="s">
        <v>15</v>
      </c>
      <c r="B37" s="23">
        <f>'New Generation Solar'!H37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5"/>
      <c r="O37" s="93">
        <f t="shared" si="11"/>
        <v>0</v>
      </c>
      <c r="P37" s="116">
        <f t="shared" si="12"/>
        <v>0</v>
      </c>
    </row>
    <row r="38" spans="1:16" x14ac:dyDescent="0.35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67"/>
      <c r="O38" s="174"/>
      <c r="P38" s="116"/>
    </row>
    <row r="39" spans="1:16" ht="15" thickBot="1" x14ac:dyDescent="0.4">
      <c r="A39" s="100"/>
      <c r="B39" s="31">
        <f>'New Generation Solar'!H39</f>
        <v>0</v>
      </c>
      <c r="C39" s="10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7"/>
      <c r="O39" s="95">
        <f t="shared" si="11"/>
        <v>0</v>
      </c>
      <c r="P39" s="116">
        <f t="shared" si="12"/>
        <v>0</v>
      </c>
    </row>
    <row r="40" spans="1:16" s="39" customFormat="1" ht="15.5" thickTop="1" thickBot="1" x14ac:dyDescent="0.4">
      <c r="A40" s="53" t="s">
        <v>32</v>
      </c>
      <c r="B40" s="59">
        <f t="shared" ref="B40:O40" si="13">SUBTOTAL(9,B35:B39)</f>
        <v>750000</v>
      </c>
      <c r="C40" s="54">
        <f t="shared" si="13"/>
        <v>62500</v>
      </c>
      <c r="D40" s="57">
        <f t="shared" si="13"/>
        <v>62500</v>
      </c>
      <c r="E40" s="57">
        <f t="shared" si="13"/>
        <v>62500</v>
      </c>
      <c r="F40" s="57">
        <f t="shared" si="13"/>
        <v>62500</v>
      </c>
      <c r="G40" s="57">
        <f t="shared" si="13"/>
        <v>62500</v>
      </c>
      <c r="H40" s="57">
        <f t="shared" si="13"/>
        <v>62500</v>
      </c>
      <c r="I40" s="57">
        <f t="shared" si="13"/>
        <v>62500</v>
      </c>
      <c r="J40" s="57">
        <f t="shared" si="13"/>
        <v>62500</v>
      </c>
      <c r="K40" s="57">
        <f t="shared" si="13"/>
        <v>62500</v>
      </c>
      <c r="L40" s="57">
        <f t="shared" si="13"/>
        <v>62500</v>
      </c>
      <c r="M40" s="57">
        <f t="shared" si="13"/>
        <v>62500</v>
      </c>
      <c r="N40" s="55">
        <f t="shared" si="13"/>
        <v>62500</v>
      </c>
      <c r="O40" s="109">
        <f t="shared" si="13"/>
        <v>750000</v>
      </c>
    </row>
    <row r="41" spans="1:16" ht="15" thickBot="1" x14ac:dyDescent="0.4">
      <c r="A41" s="50"/>
      <c r="O41" s="51"/>
    </row>
    <row r="42" spans="1:16" s="115" customFormat="1" ht="15" thickBot="1" x14ac:dyDescent="0.4">
      <c r="A42" s="110" t="s">
        <v>33</v>
      </c>
      <c r="B42" s="111">
        <f t="shared" ref="B42:O42" si="14">B32+B40</f>
        <v>140443000</v>
      </c>
      <c r="C42" s="112">
        <f t="shared" si="14"/>
        <v>11701500</v>
      </c>
      <c r="D42" s="112">
        <f t="shared" si="14"/>
        <v>11701500</v>
      </c>
      <c r="E42" s="112">
        <f t="shared" si="14"/>
        <v>11701500</v>
      </c>
      <c r="F42" s="112">
        <f t="shared" si="14"/>
        <v>11701500</v>
      </c>
      <c r="G42" s="112">
        <f t="shared" si="14"/>
        <v>11701500</v>
      </c>
      <c r="H42" s="113">
        <f t="shared" si="14"/>
        <v>11714000</v>
      </c>
      <c r="I42" s="113">
        <f t="shared" si="14"/>
        <v>11701500</v>
      </c>
      <c r="J42" s="113">
        <f t="shared" si="14"/>
        <v>11701500</v>
      </c>
      <c r="K42" s="113">
        <f t="shared" si="14"/>
        <v>11701500</v>
      </c>
      <c r="L42" s="113">
        <f t="shared" si="14"/>
        <v>11701500</v>
      </c>
      <c r="M42" s="113">
        <f t="shared" si="14"/>
        <v>11701500</v>
      </c>
      <c r="N42" s="114">
        <f t="shared" si="14"/>
        <v>11714000</v>
      </c>
      <c r="O42" s="111">
        <f t="shared" si="14"/>
        <v>140443000</v>
      </c>
    </row>
    <row r="43" spans="1:16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6" s="115" customFormat="1" ht="15" thickBot="1" x14ac:dyDescent="0.4">
      <c r="A44" s="125"/>
      <c r="B44" s="127">
        <f>B4</f>
        <v>2025</v>
      </c>
      <c r="C44" s="128" t="s">
        <v>16</v>
      </c>
      <c r="D44" s="133" t="s">
        <v>17</v>
      </c>
      <c r="E44" s="133" t="s">
        <v>18</v>
      </c>
      <c r="F44" s="128" t="s">
        <v>19</v>
      </c>
      <c r="G44" s="128" t="s">
        <v>20</v>
      </c>
      <c r="H44" s="128" t="s">
        <v>21</v>
      </c>
      <c r="I44" s="128" t="s">
        <v>22</v>
      </c>
      <c r="J44" s="128" t="s">
        <v>23</v>
      </c>
      <c r="K44" s="128" t="s">
        <v>24</v>
      </c>
      <c r="L44" s="128" t="s">
        <v>25</v>
      </c>
      <c r="M44" s="128" t="s">
        <v>26</v>
      </c>
      <c r="N44" s="128" t="s">
        <v>27</v>
      </c>
    </row>
    <row r="45" spans="1:16" s="115" customFormat="1" ht="15" thickBot="1" x14ac:dyDescent="0.4">
      <c r="A45" s="125" t="s">
        <v>35</v>
      </c>
      <c r="B45" s="129">
        <f t="shared" ref="B45:N45" si="15">ROUND(B32+B40,-3)</f>
        <v>140443000</v>
      </c>
      <c r="C45" s="130">
        <f t="shared" si="15"/>
        <v>11702000</v>
      </c>
      <c r="D45" s="134">
        <f t="shared" si="15"/>
        <v>11702000</v>
      </c>
      <c r="E45" s="134">
        <f t="shared" si="15"/>
        <v>11702000</v>
      </c>
      <c r="F45" s="131">
        <f t="shared" si="15"/>
        <v>11702000</v>
      </c>
      <c r="G45" s="131">
        <f t="shared" si="15"/>
        <v>11702000</v>
      </c>
      <c r="H45" s="131">
        <f t="shared" si="15"/>
        <v>11714000</v>
      </c>
      <c r="I45" s="131">
        <f t="shared" si="15"/>
        <v>11702000</v>
      </c>
      <c r="J45" s="131">
        <f t="shared" si="15"/>
        <v>11702000</v>
      </c>
      <c r="K45" s="131">
        <f t="shared" si="15"/>
        <v>11702000</v>
      </c>
      <c r="L45" s="131">
        <f t="shared" si="15"/>
        <v>11702000</v>
      </c>
      <c r="M45" s="131">
        <f t="shared" si="15"/>
        <v>11702000</v>
      </c>
      <c r="N45" s="132">
        <f t="shared" si="15"/>
        <v>11714000</v>
      </c>
    </row>
  </sheetData>
  <mergeCells count="5">
    <mergeCell ref="A1:O1"/>
    <mergeCell ref="A2:O2"/>
    <mergeCell ref="A5:O5"/>
    <mergeCell ref="A17:O17"/>
    <mergeCell ref="A34:O34"/>
  </mergeCells>
  <printOptions horizontalCentered="1"/>
  <pageMargins left="0.7" right="0.7" top="0.85" bottom="0.75" header="0.3" footer="0.3"/>
  <pageSetup paperSize="3" scale="7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B235-610E-46F6-A096-10A8009AFDD5}">
  <sheetPr>
    <tabColor theme="9" tint="0.59999389629810485"/>
    <pageSetUpPr fitToPage="1"/>
  </sheetPr>
  <dimension ref="A1:P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5" width="15.7265625" customWidth="1"/>
    <col min="16" max="16" width="13.26953125" bestFit="1" customWidth="1"/>
  </cols>
  <sheetData>
    <row r="1" spans="1:16" ht="26" x14ac:dyDescent="0.6">
      <c r="A1" s="176" t="s">
        <v>81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  <c r="N1" s="176" t="e">
        <v>#REF!</v>
      </c>
      <c r="O1" s="176" t="e">
        <v>#REF!</v>
      </c>
    </row>
    <row r="2" spans="1:16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5" thickBot="1" x14ac:dyDescent="0.4"/>
    <row r="4" spans="1:16" s="8" customFormat="1" ht="45.75" customHeight="1" thickBot="1" x14ac:dyDescent="0.4">
      <c r="A4" s="2" t="s">
        <v>0</v>
      </c>
      <c r="B4" s="7">
        <v>2026</v>
      </c>
      <c r="C4" s="3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7" t="s">
        <v>3</v>
      </c>
    </row>
    <row r="5" spans="1:16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0"/>
    </row>
    <row r="6" spans="1:16" x14ac:dyDescent="0.35">
      <c r="A6" s="9" t="s">
        <v>82</v>
      </c>
      <c r="B6" s="13">
        <f>'New Generation Solar'!I6</f>
        <v>19150000</v>
      </c>
      <c r="C6" s="117">
        <v>1415000</v>
      </c>
      <c r="D6" s="117">
        <v>1415000</v>
      </c>
      <c r="E6" s="117">
        <v>1415000</v>
      </c>
      <c r="F6" s="117">
        <v>1415000</v>
      </c>
      <c r="G6" s="117">
        <v>1415000</v>
      </c>
      <c r="H6" s="117">
        <v>1415000</v>
      </c>
      <c r="I6" s="117">
        <v>1415000</v>
      </c>
      <c r="J6" s="117">
        <v>1415000</v>
      </c>
      <c r="K6" s="117">
        <v>1415000</v>
      </c>
      <c r="L6" s="117">
        <v>1415000</v>
      </c>
      <c r="M6" s="117">
        <v>2500000</v>
      </c>
      <c r="N6" s="87">
        <v>2500000</v>
      </c>
      <c r="O6" s="91">
        <f>SUM(C6:N6)</f>
        <v>19150000</v>
      </c>
      <c r="P6" s="116">
        <f>O6-B6</f>
        <v>0</v>
      </c>
    </row>
    <row r="7" spans="1:16" x14ac:dyDescent="0.35">
      <c r="A7" s="89" t="s">
        <v>47</v>
      </c>
      <c r="B7" s="23">
        <f>'New Generation Solar'!I7</f>
        <v>25000</v>
      </c>
      <c r="C7" s="92">
        <v>2083.3333333333335</v>
      </c>
      <c r="D7" s="20">
        <v>2083.3333333333335</v>
      </c>
      <c r="E7" s="21">
        <v>2083.3333333333335</v>
      </c>
      <c r="F7" s="21">
        <v>2083.3333333333335</v>
      </c>
      <c r="G7" s="21">
        <v>2083.3333333333335</v>
      </c>
      <c r="H7" s="21">
        <v>2083.3333333333335</v>
      </c>
      <c r="I7" s="21">
        <v>2083.3333333333335</v>
      </c>
      <c r="J7" s="21">
        <v>2083.3333333333335</v>
      </c>
      <c r="K7" s="21">
        <v>2083.3333333333335</v>
      </c>
      <c r="L7" s="21">
        <v>2083.3333333333335</v>
      </c>
      <c r="M7" s="21">
        <v>2083.3333333333335</v>
      </c>
      <c r="N7" s="25">
        <v>2083.3333333333335</v>
      </c>
      <c r="O7" s="93">
        <f t="shared" ref="O7:O15" si="0">SUM(C7:N7)</f>
        <v>24999.999999999996</v>
      </c>
      <c r="P7" s="116">
        <f t="shared" ref="P7:P15" si="1">O7-B7</f>
        <v>0</v>
      </c>
    </row>
    <row r="8" spans="1:16" x14ac:dyDescent="0.35">
      <c r="A8" s="86" t="s">
        <v>60</v>
      </c>
      <c r="B8" s="23">
        <f>'New Generation Solar'!I8</f>
        <v>125000</v>
      </c>
      <c r="C8" s="92">
        <v>10416.666666666666</v>
      </c>
      <c r="D8" s="21">
        <v>10416.666666666666</v>
      </c>
      <c r="E8" s="21">
        <v>10416.666666666666</v>
      </c>
      <c r="F8" s="21">
        <v>10416.666666666666</v>
      </c>
      <c r="G8" s="21">
        <v>10416.666666666666</v>
      </c>
      <c r="H8" s="21">
        <v>10416.666666666666</v>
      </c>
      <c r="I8" s="21">
        <v>10416.666666666666</v>
      </c>
      <c r="J8" s="21">
        <v>10416.666666666666</v>
      </c>
      <c r="K8" s="21">
        <v>10416.666666666666</v>
      </c>
      <c r="L8" s="21">
        <v>10416.666666666666</v>
      </c>
      <c r="M8" s="21">
        <v>10416.666666666666</v>
      </c>
      <c r="N8" s="25">
        <v>10416.666666666666</v>
      </c>
      <c r="O8" s="93">
        <f t="shared" si="0"/>
        <v>125000.00000000001</v>
      </c>
      <c r="P8" s="116">
        <f t="shared" si="1"/>
        <v>0</v>
      </c>
    </row>
    <row r="9" spans="1:16" x14ac:dyDescent="0.35">
      <c r="A9" s="86" t="s">
        <v>86</v>
      </c>
      <c r="B9" s="23">
        <f>'New Generation Solar'!I9</f>
        <v>0</v>
      </c>
      <c r="C9" s="24"/>
      <c r="D9" s="21"/>
      <c r="E9" s="21"/>
      <c r="F9" s="21"/>
      <c r="G9" s="21"/>
      <c r="H9" s="21"/>
      <c r="I9" s="21"/>
      <c r="J9" s="21"/>
      <c r="K9" s="21"/>
      <c r="L9" s="21"/>
      <c r="M9" s="21"/>
      <c r="N9" s="25"/>
      <c r="O9" s="93">
        <f t="shared" ref="O9:O11" si="2">SUM(C9:N9)</f>
        <v>0</v>
      </c>
      <c r="P9" s="116">
        <f t="shared" ref="P9:P11" si="3">O9-B9</f>
        <v>0</v>
      </c>
    </row>
    <row r="10" spans="1:16" x14ac:dyDescent="0.35">
      <c r="A10" s="86"/>
      <c r="B10" s="23">
        <f>'New Generation Solar'!I10</f>
        <v>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93">
        <f t="shared" si="2"/>
        <v>0</v>
      </c>
      <c r="P10" s="116">
        <f t="shared" si="3"/>
        <v>0</v>
      </c>
    </row>
    <row r="11" spans="1:16" x14ac:dyDescent="0.35">
      <c r="A11" s="89"/>
      <c r="B11" s="23">
        <f>'New Generation Solar'!I11</f>
        <v>0</v>
      </c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/>
      <c r="O11" s="93">
        <f t="shared" si="2"/>
        <v>0</v>
      </c>
      <c r="P11" s="116">
        <f t="shared" si="3"/>
        <v>0</v>
      </c>
    </row>
    <row r="12" spans="1:16" x14ac:dyDescent="0.35">
      <c r="A12" s="89"/>
      <c r="B12" s="23">
        <f>'New Generation Solar'!I12</f>
        <v>0</v>
      </c>
      <c r="C12" s="24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93">
        <f t="shared" si="0"/>
        <v>0</v>
      </c>
      <c r="P12" s="116">
        <f t="shared" si="1"/>
        <v>0</v>
      </c>
    </row>
    <row r="13" spans="1:16" x14ac:dyDescent="0.35">
      <c r="A13" s="89"/>
      <c r="B13" s="23">
        <f>'New Generation Solar'!I13</f>
        <v>0</v>
      </c>
      <c r="C13" s="2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93">
        <f t="shared" si="0"/>
        <v>0</v>
      </c>
      <c r="P13" s="116">
        <f t="shared" si="1"/>
        <v>0</v>
      </c>
    </row>
    <row r="14" spans="1:16" x14ac:dyDescent="0.35">
      <c r="A14" s="89"/>
      <c r="B14" s="23">
        <f>'New Generation Solar'!I14</f>
        <v>0</v>
      </c>
      <c r="C14" s="24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5"/>
      <c r="O14" s="93">
        <f t="shared" si="0"/>
        <v>0</v>
      </c>
      <c r="P14" s="116">
        <f t="shared" si="1"/>
        <v>0</v>
      </c>
    </row>
    <row r="15" spans="1:16" ht="15" thickBot="1" x14ac:dyDescent="0.4">
      <c r="A15" s="31"/>
      <c r="B15" s="31">
        <f>'New Generation Solar'!I15</f>
        <v>0</v>
      </c>
      <c r="C15" s="26"/>
      <c r="D15" s="94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95">
        <f t="shared" si="0"/>
        <v>0</v>
      </c>
      <c r="P15" s="116">
        <f t="shared" si="1"/>
        <v>0</v>
      </c>
    </row>
    <row r="16" spans="1:16" s="39" customFormat="1" ht="15.5" thickTop="1" thickBot="1" x14ac:dyDescent="0.4">
      <c r="A16" s="96" t="s">
        <v>6</v>
      </c>
      <c r="B16" s="97">
        <f t="shared" ref="B16:O16" si="4">SUBTOTAL(9,B6:B15)</f>
        <v>19300000</v>
      </c>
      <c r="C16" s="33">
        <f t="shared" si="4"/>
        <v>1427500</v>
      </c>
      <c r="D16" s="98">
        <f t="shared" si="4"/>
        <v>1427500</v>
      </c>
      <c r="E16" s="36">
        <f t="shared" si="4"/>
        <v>1427500</v>
      </c>
      <c r="F16" s="36">
        <f t="shared" si="4"/>
        <v>1427500</v>
      </c>
      <c r="G16" s="36">
        <f t="shared" si="4"/>
        <v>1427500</v>
      </c>
      <c r="H16" s="36">
        <f t="shared" si="4"/>
        <v>1427500</v>
      </c>
      <c r="I16" s="36">
        <f t="shared" si="4"/>
        <v>1427500</v>
      </c>
      <c r="J16" s="36">
        <f t="shared" si="4"/>
        <v>1427500</v>
      </c>
      <c r="K16" s="36">
        <f t="shared" si="4"/>
        <v>1427500</v>
      </c>
      <c r="L16" s="36">
        <f t="shared" si="4"/>
        <v>1427500</v>
      </c>
      <c r="M16" s="36">
        <f t="shared" si="4"/>
        <v>2512500</v>
      </c>
      <c r="N16" s="34">
        <f t="shared" si="4"/>
        <v>2512500</v>
      </c>
      <c r="O16" s="99">
        <f t="shared" si="4"/>
        <v>19300000</v>
      </c>
    </row>
    <row r="17" spans="1:16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0"/>
    </row>
    <row r="18" spans="1:16" x14ac:dyDescent="0.35">
      <c r="A18" s="9" t="s">
        <v>43</v>
      </c>
      <c r="B18" s="13">
        <f>'New Generation Solar'!I18</f>
        <v>0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5"/>
      <c r="O18" s="91">
        <f t="shared" ref="O18:O24" si="5">SUM(C18:N18)</f>
        <v>0</v>
      </c>
      <c r="P18" s="116">
        <f t="shared" ref="P18:P24" si="6">O18-B18</f>
        <v>0</v>
      </c>
    </row>
    <row r="19" spans="1:16" x14ac:dyDescent="0.35">
      <c r="A19" s="89" t="s">
        <v>44</v>
      </c>
      <c r="B19" s="23">
        <f>'New Generation Solar'!I19</f>
        <v>0</v>
      </c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5"/>
      <c r="O19" s="93">
        <f t="shared" si="5"/>
        <v>0</v>
      </c>
      <c r="P19" s="116">
        <f t="shared" si="6"/>
        <v>0</v>
      </c>
    </row>
    <row r="20" spans="1:16" x14ac:dyDescent="0.35">
      <c r="A20" s="89" t="s">
        <v>85</v>
      </c>
      <c r="B20" s="23">
        <f>'New Generation Solar'!I20</f>
        <v>0</v>
      </c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5"/>
      <c r="O20" s="93">
        <f t="shared" si="5"/>
        <v>0</v>
      </c>
      <c r="P20" s="116">
        <f t="shared" si="6"/>
        <v>0</v>
      </c>
    </row>
    <row r="21" spans="1:16" x14ac:dyDescent="0.35">
      <c r="A21" s="89" t="s">
        <v>61</v>
      </c>
      <c r="B21" s="23">
        <f>'New Generation Solar'!I21</f>
        <v>0</v>
      </c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5"/>
      <c r="O21" s="93">
        <f t="shared" si="5"/>
        <v>0</v>
      </c>
      <c r="P21" s="116">
        <f t="shared" si="6"/>
        <v>0</v>
      </c>
    </row>
    <row r="22" spans="1:16" x14ac:dyDescent="0.35">
      <c r="A22" s="89" t="s">
        <v>68</v>
      </c>
      <c r="B22" s="23">
        <f>'New Generation Solar'!I22</f>
        <v>0</v>
      </c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5"/>
      <c r="O22" s="93">
        <f t="shared" si="5"/>
        <v>0</v>
      </c>
      <c r="P22" s="116">
        <f t="shared" si="6"/>
        <v>0</v>
      </c>
    </row>
    <row r="23" spans="1:16" x14ac:dyDescent="0.35">
      <c r="A23" s="89" t="s">
        <v>83</v>
      </c>
      <c r="B23" s="23">
        <f>'New Generation Solar'!I23</f>
        <v>0</v>
      </c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5"/>
      <c r="O23" s="93">
        <f t="shared" si="5"/>
        <v>0</v>
      </c>
      <c r="P23" s="116">
        <f t="shared" si="6"/>
        <v>0</v>
      </c>
    </row>
    <row r="24" spans="1:16" x14ac:dyDescent="0.35">
      <c r="A24" s="89" t="s">
        <v>45</v>
      </c>
      <c r="B24" s="23">
        <f>'New Generation Solar'!I24</f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5"/>
      <c r="O24" s="93">
        <f t="shared" si="5"/>
        <v>0</v>
      </c>
      <c r="P24" s="116">
        <f t="shared" si="6"/>
        <v>0</v>
      </c>
    </row>
    <row r="25" spans="1:16" x14ac:dyDescent="0.35">
      <c r="A25" s="89" t="s">
        <v>46</v>
      </c>
      <c r="B25" s="23">
        <f>'New Generation Solar'!I25</f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5"/>
      <c r="O25" s="93">
        <f t="shared" ref="O25:O30" si="7">SUM(C25:N25)</f>
        <v>0</v>
      </c>
      <c r="P25" s="116">
        <f t="shared" ref="P25:P30" si="8">O25-B25</f>
        <v>0</v>
      </c>
    </row>
    <row r="26" spans="1:16" x14ac:dyDescent="0.35">
      <c r="A26" s="89" t="s">
        <v>48</v>
      </c>
      <c r="B26" s="23">
        <f>'New Generation Solar'!I26</f>
        <v>25000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12500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5">
        <v>12500</v>
      </c>
      <c r="O26" s="93">
        <f t="shared" si="7"/>
        <v>25000</v>
      </c>
      <c r="P26" s="116">
        <f t="shared" si="8"/>
        <v>0</v>
      </c>
    </row>
    <row r="27" spans="1:16" x14ac:dyDescent="0.35">
      <c r="A27" s="89" t="s">
        <v>66</v>
      </c>
      <c r="B27" s="23">
        <f>'New Generation Solar'!I27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5"/>
      <c r="O27" s="93">
        <f t="shared" si="7"/>
        <v>0</v>
      </c>
      <c r="P27" s="116">
        <f t="shared" si="8"/>
        <v>0</v>
      </c>
    </row>
    <row r="28" spans="1:16" x14ac:dyDescent="0.35">
      <c r="A28" s="89" t="s">
        <v>69</v>
      </c>
      <c r="B28" s="23">
        <f>'New Generation Solar'!I28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5"/>
      <c r="O28" s="93">
        <f t="shared" si="7"/>
        <v>0</v>
      </c>
      <c r="P28" s="116">
        <f t="shared" si="8"/>
        <v>0</v>
      </c>
    </row>
    <row r="29" spans="1:16" x14ac:dyDescent="0.35">
      <c r="A29" s="89" t="s">
        <v>70</v>
      </c>
      <c r="B29" s="23">
        <f>'New Generation Solar'!I29</f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5"/>
      <c r="O29" s="93">
        <f t="shared" si="7"/>
        <v>0</v>
      </c>
      <c r="P29" s="116">
        <f t="shared" si="8"/>
        <v>0</v>
      </c>
    </row>
    <row r="30" spans="1:16" ht="15" thickBot="1" x14ac:dyDescent="0.4">
      <c r="A30" s="89"/>
      <c r="B30" s="23">
        <f>'New Generation Solar'!I30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5"/>
      <c r="O30" s="93">
        <f t="shared" si="7"/>
        <v>0</v>
      </c>
      <c r="P30" s="116">
        <f t="shared" si="8"/>
        <v>0</v>
      </c>
    </row>
    <row r="31" spans="1:16" s="39" customFormat="1" ht="15.5" thickTop="1" thickBot="1" x14ac:dyDescent="0.4">
      <c r="A31" s="102" t="s">
        <v>6</v>
      </c>
      <c r="B31" s="103">
        <f t="shared" ref="B31:O31" si="9">SUBTOTAL(9,B18:B30)</f>
        <v>25000</v>
      </c>
      <c r="C31" s="103">
        <f t="shared" si="9"/>
        <v>0</v>
      </c>
      <c r="D31" s="104">
        <f t="shared" si="9"/>
        <v>0</v>
      </c>
      <c r="E31" s="105">
        <f t="shared" si="9"/>
        <v>0</v>
      </c>
      <c r="F31" s="105">
        <f t="shared" si="9"/>
        <v>0</v>
      </c>
      <c r="G31" s="105">
        <f t="shared" si="9"/>
        <v>0</v>
      </c>
      <c r="H31" s="105">
        <f t="shared" si="9"/>
        <v>12500</v>
      </c>
      <c r="I31" s="105">
        <f t="shared" si="9"/>
        <v>0</v>
      </c>
      <c r="J31" s="105">
        <f t="shared" si="9"/>
        <v>0</v>
      </c>
      <c r="K31" s="105">
        <f t="shared" si="9"/>
        <v>0</v>
      </c>
      <c r="L31" s="105">
        <f t="shared" si="9"/>
        <v>0</v>
      </c>
      <c r="M31" s="105">
        <f t="shared" si="9"/>
        <v>0</v>
      </c>
      <c r="N31" s="106">
        <f t="shared" si="9"/>
        <v>12500</v>
      </c>
      <c r="O31" s="107">
        <f t="shared" si="9"/>
        <v>25000</v>
      </c>
    </row>
    <row r="32" spans="1:16" s="39" customFormat="1" ht="15.5" thickTop="1" thickBot="1" x14ac:dyDescent="0.4">
      <c r="A32" s="138" t="s">
        <v>30</v>
      </c>
      <c r="B32" s="148">
        <f t="shared" ref="B32:O32" si="10">B16+B31</f>
        <v>19325000</v>
      </c>
      <c r="C32" s="139">
        <f t="shared" si="10"/>
        <v>1427500</v>
      </c>
      <c r="D32" s="142">
        <f t="shared" si="10"/>
        <v>1427500</v>
      </c>
      <c r="E32" s="142">
        <f t="shared" si="10"/>
        <v>1427500</v>
      </c>
      <c r="F32" s="142">
        <f t="shared" si="10"/>
        <v>1427500</v>
      </c>
      <c r="G32" s="142">
        <f t="shared" si="10"/>
        <v>1427500</v>
      </c>
      <c r="H32" s="142">
        <f t="shared" si="10"/>
        <v>1440000</v>
      </c>
      <c r="I32" s="142">
        <f t="shared" si="10"/>
        <v>1427500</v>
      </c>
      <c r="J32" s="142">
        <f t="shared" si="10"/>
        <v>1427500</v>
      </c>
      <c r="K32" s="142">
        <f t="shared" si="10"/>
        <v>1427500</v>
      </c>
      <c r="L32" s="142">
        <f t="shared" si="10"/>
        <v>1427500</v>
      </c>
      <c r="M32" s="142">
        <f t="shared" si="10"/>
        <v>2512500</v>
      </c>
      <c r="N32" s="140">
        <f t="shared" si="10"/>
        <v>2525000</v>
      </c>
      <c r="O32" s="149">
        <f t="shared" si="10"/>
        <v>19325000</v>
      </c>
    </row>
    <row r="33" spans="1:16" ht="15" thickBot="1" x14ac:dyDescent="0.4">
      <c r="A33" s="50"/>
      <c r="O33" s="51"/>
    </row>
    <row r="34" spans="1:16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3"/>
    </row>
    <row r="35" spans="1:16" x14ac:dyDescent="0.35">
      <c r="A35" s="9" t="s">
        <v>14</v>
      </c>
      <c r="B35" s="13">
        <f>'New Generation Solar'!I35</f>
        <v>200000</v>
      </c>
      <c r="C35" s="108">
        <v>16666.666666666668</v>
      </c>
      <c r="D35" s="11">
        <v>16666.666666666668</v>
      </c>
      <c r="E35" s="11">
        <v>16666.666666666668</v>
      </c>
      <c r="F35" s="11">
        <v>16666.666666666668</v>
      </c>
      <c r="G35" s="11">
        <v>16666.666666666668</v>
      </c>
      <c r="H35" s="11">
        <v>16666.666666666668</v>
      </c>
      <c r="I35" s="11">
        <v>16666.666666666668</v>
      </c>
      <c r="J35" s="11">
        <v>16666.666666666668</v>
      </c>
      <c r="K35" s="11">
        <v>16666.666666666668</v>
      </c>
      <c r="L35" s="11">
        <v>16666.666666666668</v>
      </c>
      <c r="M35" s="11">
        <v>16666.666666666668</v>
      </c>
      <c r="N35" s="15">
        <v>16666.666666666668</v>
      </c>
      <c r="O35" s="91">
        <f t="shared" ref="O35:O39" si="11">SUM(C35:N35)</f>
        <v>199999.99999999997</v>
      </c>
      <c r="P35" s="116">
        <f t="shared" ref="P35:P39" si="12">O35-B35</f>
        <v>0</v>
      </c>
    </row>
    <row r="36" spans="1:16" x14ac:dyDescent="0.35">
      <c r="A36" s="89" t="s">
        <v>36</v>
      </c>
      <c r="B36" s="23">
        <f>'New Generation Solar'!I36</f>
        <v>11947650</v>
      </c>
      <c r="C36" s="92">
        <v>0</v>
      </c>
      <c r="D36" s="21">
        <v>0</v>
      </c>
      <c r="E36" s="21">
        <v>0</v>
      </c>
      <c r="F36" s="21">
        <v>0</v>
      </c>
      <c r="G36" s="21">
        <v>0</v>
      </c>
      <c r="H36" s="21">
        <v>6947650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5">
        <v>5000000</v>
      </c>
      <c r="O36" s="93">
        <f t="shared" si="11"/>
        <v>11947650</v>
      </c>
      <c r="P36" s="116">
        <f t="shared" si="12"/>
        <v>0</v>
      </c>
    </row>
    <row r="37" spans="1:16" x14ac:dyDescent="0.35">
      <c r="A37" s="89" t="s">
        <v>15</v>
      </c>
      <c r="B37" s="23">
        <f>'New Generation Solar'!I37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5">
        <v>11947650</v>
      </c>
      <c r="O37" s="93">
        <f t="shared" si="11"/>
        <v>11947650</v>
      </c>
      <c r="P37" s="116">
        <f t="shared" si="12"/>
        <v>11947650</v>
      </c>
    </row>
    <row r="38" spans="1:16" x14ac:dyDescent="0.35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67"/>
      <c r="O38" s="174"/>
      <c r="P38" s="116"/>
    </row>
    <row r="39" spans="1:16" ht="15" thickBot="1" x14ac:dyDescent="0.4">
      <c r="A39" s="100"/>
      <c r="B39" s="31">
        <f>'New Generation Solar'!I39</f>
        <v>0</v>
      </c>
      <c r="C39" s="10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7"/>
      <c r="O39" s="95">
        <f t="shared" si="11"/>
        <v>0</v>
      </c>
      <c r="P39" s="116">
        <f t="shared" si="12"/>
        <v>0</v>
      </c>
    </row>
    <row r="40" spans="1:16" s="39" customFormat="1" ht="15.5" thickTop="1" thickBot="1" x14ac:dyDescent="0.4">
      <c r="A40" s="53" t="s">
        <v>32</v>
      </c>
      <c r="B40" s="59">
        <f t="shared" ref="B40:O40" si="13">SUBTOTAL(9,B35:B39)</f>
        <v>12147650</v>
      </c>
      <c r="C40" s="54">
        <f t="shared" si="13"/>
        <v>16666.666666666668</v>
      </c>
      <c r="D40" s="57">
        <f t="shared" si="13"/>
        <v>16666.666666666668</v>
      </c>
      <c r="E40" s="57">
        <f t="shared" si="13"/>
        <v>16666.666666666668</v>
      </c>
      <c r="F40" s="57">
        <f t="shared" si="13"/>
        <v>16666.666666666668</v>
      </c>
      <c r="G40" s="57">
        <f t="shared" si="13"/>
        <v>16666.666666666668</v>
      </c>
      <c r="H40" s="57">
        <f t="shared" si="13"/>
        <v>6964316.666666667</v>
      </c>
      <c r="I40" s="57">
        <f t="shared" si="13"/>
        <v>16666.666666666668</v>
      </c>
      <c r="J40" s="57">
        <f t="shared" si="13"/>
        <v>16666.666666666668</v>
      </c>
      <c r="K40" s="57">
        <f t="shared" si="13"/>
        <v>16666.666666666668</v>
      </c>
      <c r="L40" s="57">
        <f t="shared" si="13"/>
        <v>16666.666666666668</v>
      </c>
      <c r="M40" s="57">
        <f t="shared" si="13"/>
        <v>16666.666666666668</v>
      </c>
      <c r="N40" s="55">
        <f t="shared" si="13"/>
        <v>16964316.666666668</v>
      </c>
      <c r="O40" s="109">
        <f t="shared" si="13"/>
        <v>24095300</v>
      </c>
    </row>
    <row r="41" spans="1:16" ht="15" thickBot="1" x14ac:dyDescent="0.4">
      <c r="A41" s="50"/>
      <c r="O41" s="51"/>
    </row>
    <row r="42" spans="1:16" s="115" customFormat="1" ht="15" thickBot="1" x14ac:dyDescent="0.4">
      <c r="A42" s="110" t="s">
        <v>33</v>
      </c>
      <c r="B42" s="111">
        <f t="shared" ref="B42:O42" si="14">B32+B40</f>
        <v>31472650</v>
      </c>
      <c r="C42" s="112">
        <f t="shared" si="14"/>
        <v>1444166.6666666667</v>
      </c>
      <c r="D42" s="112">
        <f t="shared" si="14"/>
        <v>1444166.6666666667</v>
      </c>
      <c r="E42" s="112">
        <f t="shared" si="14"/>
        <v>1444166.6666666667</v>
      </c>
      <c r="F42" s="112">
        <f t="shared" si="14"/>
        <v>1444166.6666666667</v>
      </c>
      <c r="G42" s="112">
        <f t="shared" si="14"/>
        <v>1444166.6666666667</v>
      </c>
      <c r="H42" s="113">
        <f t="shared" si="14"/>
        <v>8404316.6666666679</v>
      </c>
      <c r="I42" s="113">
        <f t="shared" si="14"/>
        <v>1444166.6666666667</v>
      </c>
      <c r="J42" s="113">
        <f t="shared" si="14"/>
        <v>1444166.6666666667</v>
      </c>
      <c r="K42" s="113">
        <f t="shared" si="14"/>
        <v>1444166.6666666667</v>
      </c>
      <c r="L42" s="113">
        <f t="shared" si="14"/>
        <v>1444166.6666666667</v>
      </c>
      <c r="M42" s="113">
        <f t="shared" si="14"/>
        <v>2529166.6666666665</v>
      </c>
      <c r="N42" s="114">
        <f t="shared" si="14"/>
        <v>19489316.666666668</v>
      </c>
      <c r="O42" s="111">
        <f t="shared" si="14"/>
        <v>43420300</v>
      </c>
    </row>
    <row r="43" spans="1:16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6" s="115" customFormat="1" ht="15" thickBot="1" x14ac:dyDescent="0.4">
      <c r="A44" s="125"/>
      <c r="B44" s="127">
        <f>B4</f>
        <v>2026</v>
      </c>
      <c r="C44" s="128" t="s">
        <v>16</v>
      </c>
      <c r="D44" s="133" t="s">
        <v>17</v>
      </c>
      <c r="E44" s="133" t="s">
        <v>18</v>
      </c>
      <c r="F44" s="128" t="s">
        <v>19</v>
      </c>
      <c r="G44" s="128" t="s">
        <v>20</v>
      </c>
      <c r="H44" s="128" t="s">
        <v>21</v>
      </c>
      <c r="I44" s="128" t="s">
        <v>22</v>
      </c>
      <c r="J44" s="128" t="s">
        <v>23</v>
      </c>
      <c r="K44" s="128" t="s">
        <v>24</v>
      </c>
      <c r="L44" s="128" t="s">
        <v>25</v>
      </c>
      <c r="M44" s="128" t="s">
        <v>26</v>
      </c>
      <c r="N44" s="128" t="s">
        <v>27</v>
      </c>
    </row>
    <row r="45" spans="1:16" s="115" customFormat="1" ht="15" thickBot="1" x14ac:dyDescent="0.4">
      <c r="A45" s="125" t="s">
        <v>35</v>
      </c>
      <c r="B45" s="129">
        <f t="shared" ref="B45:N45" si="15">ROUND(B32+B40,-3)</f>
        <v>31473000</v>
      </c>
      <c r="C45" s="130">
        <f t="shared" si="15"/>
        <v>1444000</v>
      </c>
      <c r="D45" s="134">
        <f t="shared" si="15"/>
        <v>1444000</v>
      </c>
      <c r="E45" s="134">
        <f t="shared" si="15"/>
        <v>1444000</v>
      </c>
      <c r="F45" s="131">
        <f t="shared" si="15"/>
        <v>1444000</v>
      </c>
      <c r="G45" s="131">
        <f t="shared" si="15"/>
        <v>1444000</v>
      </c>
      <c r="H45" s="131">
        <f t="shared" si="15"/>
        <v>8404000</v>
      </c>
      <c r="I45" s="131">
        <f t="shared" si="15"/>
        <v>1444000</v>
      </c>
      <c r="J45" s="131">
        <f t="shared" si="15"/>
        <v>1444000</v>
      </c>
      <c r="K45" s="131">
        <f t="shared" si="15"/>
        <v>1444000</v>
      </c>
      <c r="L45" s="131">
        <f t="shared" si="15"/>
        <v>1444000</v>
      </c>
      <c r="M45" s="131">
        <f t="shared" si="15"/>
        <v>2529000</v>
      </c>
      <c r="N45" s="132">
        <f t="shared" si="15"/>
        <v>19489000</v>
      </c>
    </row>
  </sheetData>
  <mergeCells count="5">
    <mergeCell ref="A1:O1"/>
    <mergeCell ref="A2:O2"/>
    <mergeCell ref="A5:O5"/>
    <mergeCell ref="A17:O17"/>
    <mergeCell ref="A34:O34"/>
  </mergeCells>
  <printOptions horizontalCentered="1"/>
  <pageMargins left="0.7" right="0.7" top="0.85" bottom="0.75" header="0.3" footer="0.3"/>
  <pageSetup paperSize="3" scale="7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4313-AFE5-41BA-A0C2-C0522D7F2586}">
  <sheetPr>
    <tabColor theme="9" tint="0.59999389629810485"/>
    <pageSetUpPr fitToPage="1"/>
  </sheetPr>
  <dimension ref="A1:P45"/>
  <sheetViews>
    <sheetView zoomScale="90" zoomScaleNormal="90" workbookViewId="0">
      <selection activeCell="A26" sqref="A26"/>
    </sheetView>
  </sheetViews>
  <sheetFormatPr defaultRowHeight="14.5" x14ac:dyDescent="0.35"/>
  <cols>
    <col min="1" max="1" width="51" style="1" customWidth="1"/>
    <col min="2" max="15" width="15.7265625" customWidth="1"/>
    <col min="16" max="16" width="12.1796875" bestFit="1" customWidth="1"/>
  </cols>
  <sheetData>
    <row r="1" spans="1:16" ht="26" x14ac:dyDescent="0.6">
      <c r="A1" s="176" t="s">
        <v>81</v>
      </c>
      <c r="B1" s="176" t="e">
        <v>#REF!</v>
      </c>
      <c r="C1" s="176" t="e">
        <v>#REF!</v>
      </c>
      <c r="D1" s="176" t="e">
        <v>#REF!</v>
      </c>
      <c r="E1" s="176" t="e">
        <v>#REF!</v>
      </c>
      <c r="F1" s="176" t="e">
        <v>#REF!</v>
      </c>
      <c r="G1" s="176" t="e">
        <v>#REF!</v>
      </c>
      <c r="H1" s="176" t="e">
        <v>#REF!</v>
      </c>
      <c r="I1" s="176" t="e">
        <v>#REF!</v>
      </c>
      <c r="J1" s="176" t="e">
        <v>#REF!</v>
      </c>
      <c r="K1" s="176" t="e">
        <v>#REF!</v>
      </c>
      <c r="L1" s="176" t="e">
        <v>#REF!</v>
      </c>
      <c r="M1" s="176" t="e">
        <v>#REF!</v>
      </c>
      <c r="N1" s="176" t="e">
        <v>#REF!</v>
      </c>
      <c r="O1" s="176" t="e">
        <v>#REF!</v>
      </c>
    </row>
    <row r="2" spans="1:16" ht="26" x14ac:dyDescent="0.6">
      <c r="A2" s="184">
        <v>44893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5" thickBot="1" x14ac:dyDescent="0.4"/>
    <row r="4" spans="1:16" s="8" customFormat="1" ht="45.75" customHeight="1" thickBot="1" x14ac:dyDescent="0.4">
      <c r="A4" s="2" t="s">
        <v>0</v>
      </c>
      <c r="B4" s="7">
        <v>2027</v>
      </c>
      <c r="C4" s="3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7" t="s">
        <v>3</v>
      </c>
    </row>
    <row r="5" spans="1:16" ht="19" thickBot="1" x14ac:dyDescent="0.5">
      <c r="A5" s="178" t="s">
        <v>28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0"/>
    </row>
    <row r="6" spans="1:16" x14ac:dyDescent="0.35">
      <c r="A6" s="9" t="s">
        <v>82</v>
      </c>
      <c r="B6" s="13">
        <f>'New Generation Solar'!J6</f>
        <v>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87"/>
      <c r="O6" s="91">
        <f>SUM(C6:N6)</f>
        <v>0</v>
      </c>
      <c r="P6" s="116">
        <f>O6-B6</f>
        <v>0</v>
      </c>
    </row>
    <row r="7" spans="1:16" x14ac:dyDescent="0.35">
      <c r="A7" s="89" t="s">
        <v>47</v>
      </c>
      <c r="B7" s="23">
        <f>'New Generation Solar'!J7</f>
        <v>0</v>
      </c>
      <c r="C7" s="92"/>
      <c r="D7" s="20"/>
      <c r="E7" s="21"/>
      <c r="F7" s="21"/>
      <c r="G7" s="21"/>
      <c r="H7" s="21"/>
      <c r="I7" s="21"/>
      <c r="J7" s="21"/>
      <c r="K7" s="21"/>
      <c r="L7" s="21"/>
      <c r="M7" s="21"/>
      <c r="N7" s="25"/>
      <c r="O7" s="93">
        <f t="shared" ref="O7:O15" si="0">SUM(C7:N7)</f>
        <v>0</v>
      </c>
      <c r="P7" s="116">
        <f t="shared" ref="P7:P15" si="1">O7-B7</f>
        <v>0</v>
      </c>
    </row>
    <row r="8" spans="1:16" x14ac:dyDescent="0.35">
      <c r="A8" s="86" t="s">
        <v>60</v>
      </c>
      <c r="B8" s="23">
        <f>'New Generation Solar'!J8</f>
        <v>0</v>
      </c>
      <c r="C8" s="24"/>
      <c r="D8" s="21"/>
      <c r="E8" s="21"/>
      <c r="F8" s="21"/>
      <c r="G8" s="21"/>
      <c r="H8" s="21"/>
      <c r="I8" s="21"/>
      <c r="J8" s="21"/>
      <c r="K8" s="21"/>
      <c r="L8" s="21"/>
      <c r="M8" s="21"/>
      <c r="N8" s="25"/>
      <c r="O8" s="93">
        <f t="shared" si="0"/>
        <v>0</v>
      </c>
      <c r="P8" s="116">
        <f t="shared" si="1"/>
        <v>0</v>
      </c>
    </row>
    <row r="9" spans="1:16" x14ac:dyDescent="0.35">
      <c r="A9" s="86" t="s">
        <v>86</v>
      </c>
      <c r="B9" s="23">
        <f>'New Generation Solar'!J9</f>
        <v>0</v>
      </c>
      <c r="C9" s="24"/>
      <c r="D9" s="21"/>
      <c r="E9" s="21"/>
      <c r="F9" s="21"/>
      <c r="G9" s="21"/>
      <c r="H9" s="21"/>
      <c r="I9" s="21"/>
      <c r="J9" s="21"/>
      <c r="K9" s="21"/>
      <c r="L9" s="21"/>
      <c r="M9" s="21"/>
      <c r="N9" s="25"/>
      <c r="O9" s="93">
        <f t="shared" si="0"/>
        <v>0</v>
      </c>
      <c r="P9" s="116">
        <f t="shared" si="1"/>
        <v>0</v>
      </c>
    </row>
    <row r="10" spans="1:16" x14ac:dyDescent="0.35">
      <c r="A10" s="86"/>
      <c r="B10" s="23">
        <f>'New Generation Solar'!J10</f>
        <v>0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5"/>
      <c r="O10" s="93">
        <f t="shared" si="0"/>
        <v>0</v>
      </c>
      <c r="P10" s="116">
        <f t="shared" si="1"/>
        <v>0</v>
      </c>
    </row>
    <row r="11" spans="1:16" x14ac:dyDescent="0.35">
      <c r="A11" s="89"/>
      <c r="B11" s="23">
        <f>'New Generation Solar'!J11</f>
        <v>0</v>
      </c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5"/>
      <c r="O11" s="93">
        <f t="shared" si="0"/>
        <v>0</v>
      </c>
      <c r="P11" s="116">
        <f t="shared" si="1"/>
        <v>0</v>
      </c>
    </row>
    <row r="12" spans="1:16" x14ac:dyDescent="0.35">
      <c r="A12" s="89"/>
      <c r="B12" s="23">
        <f>'New Generation Solar'!J12</f>
        <v>0</v>
      </c>
      <c r="C12" s="24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93">
        <f t="shared" si="0"/>
        <v>0</v>
      </c>
      <c r="P12" s="116">
        <f t="shared" si="1"/>
        <v>0</v>
      </c>
    </row>
    <row r="13" spans="1:16" x14ac:dyDescent="0.35">
      <c r="A13" s="89"/>
      <c r="B13" s="23">
        <f>'New Generation Solar'!J13</f>
        <v>0</v>
      </c>
      <c r="C13" s="2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5"/>
      <c r="O13" s="93">
        <f t="shared" si="0"/>
        <v>0</v>
      </c>
      <c r="P13" s="116">
        <f t="shared" si="1"/>
        <v>0</v>
      </c>
    </row>
    <row r="14" spans="1:16" x14ac:dyDescent="0.35">
      <c r="A14" s="89"/>
      <c r="B14" s="23">
        <f>'New Generation Solar'!J14</f>
        <v>0</v>
      </c>
      <c r="C14" s="24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5"/>
      <c r="O14" s="93">
        <f t="shared" si="0"/>
        <v>0</v>
      </c>
      <c r="P14" s="116">
        <f t="shared" si="1"/>
        <v>0</v>
      </c>
    </row>
    <row r="15" spans="1:16" ht="15" thickBot="1" x14ac:dyDescent="0.4">
      <c r="A15" s="31"/>
      <c r="B15" s="31">
        <f>'New Generation Solar'!J15</f>
        <v>0</v>
      </c>
      <c r="C15" s="26"/>
      <c r="D15" s="94"/>
      <c r="E15" s="29"/>
      <c r="F15" s="29"/>
      <c r="G15" s="29"/>
      <c r="H15" s="29"/>
      <c r="I15" s="29"/>
      <c r="J15" s="29"/>
      <c r="K15" s="29"/>
      <c r="L15" s="29"/>
      <c r="M15" s="29"/>
      <c r="N15" s="27"/>
      <c r="O15" s="95">
        <f t="shared" si="0"/>
        <v>0</v>
      </c>
      <c r="P15" s="116">
        <f t="shared" si="1"/>
        <v>0</v>
      </c>
    </row>
    <row r="16" spans="1:16" s="39" customFormat="1" ht="15.5" thickTop="1" thickBot="1" x14ac:dyDescent="0.4">
      <c r="A16" s="96" t="s">
        <v>6</v>
      </c>
      <c r="B16" s="97">
        <f t="shared" ref="B16:O16" si="2">SUBTOTAL(9,B6:B15)</f>
        <v>0</v>
      </c>
      <c r="C16" s="33">
        <f t="shared" si="2"/>
        <v>0</v>
      </c>
      <c r="D16" s="98">
        <f t="shared" si="2"/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  <c r="H16" s="36">
        <f t="shared" si="2"/>
        <v>0</v>
      </c>
      <c r="I16" s="36">
        <f t="shared" si="2"/>
        <v>0</v>
      </c>
      <c r="J16" s="36">
        <f t="shared" si="2"/>
        <v>0</v>
      </c>
      <c r="K16" s="36">
        <f t="shared" si="2"/>
        <v>0</v>
      </c>
      <c r="L16" s="36">
        <f t="shared" si="2"/>
        <v>0</v>
      </c>
      <c r="M16" s="36">
        <f t="shared" si="2"/>
        <v>0</v>
      </c>
      <c r="N16" s="34">
        <f t="shared" si="2"/>
        <v>0</v>
      </c>
      <c r="O16" s="99">
        <f t="shared" si="2"/>
        <v>0</v>
      </c>
    </row>
    <row r="17" spans="1:16" ht="19" thickBot="1" x14ac:dyDescent="0.5">
      <c r="A17" s="178" t="s">
        <v>29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0"/>
    </row>
    <row r="18" spans="1:16" x14ac:dyDescent="0.35">
      <c r="A18" s="9" t="s">
        <v>43</v>
      </c>
      <c r="B18" s="13">
        <f>'New Generation Solar'!J18</f>
        <v>0</v>
      </c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5"/>
      <c r="O18" s="91">
        <f t="shared" ref="O18:O24" si="3">SUM(C18:N18)</f>
        <v>0</v>
      </c>
      <c r="P18" s="116">
        <f t="shared" ref="P18:P24" si="4">O18-B18</f>
        <v>0</v>
      </c>
    </row>
    <row r="19" spans="1:16" x14ac:dyDescent="0.35">
      <c r="A19" s="89" t="s">
        <v>44</v>
      </c>
      <c r="B19" s="23">
        <f>'New Generation Solar'!J19</f>
        <v>0</v>
      </c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5"/>
      <c r="O19" s="93">
        <f t="shared" si="3"/>
        <v>0</v>
      </c>
      <c r="P19" s="116">
        <f t="shared" si="4"/>
        <v>0</v>
      </c>
    </row>
    <row r="20" spans="1:16" x14ac:dyDescent="0.35">
      <c r="A20" s="89" t="s">
        <v>85</v>
      </c>
      <c r="B20" s="23">
        <f>'New Generation Solar'!J20</f>
        <v>0</v>
      </c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5"/>
      <c r="O20" s="93">
        <f t="shared" si="3"/>
        <v>0</v>
      </c>
      <c r="P20" s="116">
        <f t="shared" si="4"/>
        <v>0</v>
      </c>
    </row>
    <row r="21" spans="1:16" x14ac:dyDescent="0.35">
      <c r="A21" s="89" t="s">
        <v>61</v>
      </c>
      <c r="B21" s="23">
        <f>'New Generation Solar'!J21</f>
        <v>0</v>
      </c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5"/>
      <c r="O21" s="93">
        <f t="shared" si="3"/>
        <v>0</v>
      </c>
      <c r="P21" s="116">
        <f t="shared" si="4"/>
        <v>0</v>
      </c>
    </row>
    <row r="22" spans="1:16" x14ac:dyDescent="0.35">
      <c r="A22" s="89" t="s">
        <v>68</v>
      </c>
      <c r="B22" s="23">
        <f>'New Generation Solar'!J22</f>
        <v>0</v>
      </c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5"/>
      <c r="O22" s="93">
        <f t="shared" si="3"/>
        <v>0</v>
      </c>
      <c r="P22" s="116">
        <f t="shared" si="4"/>
        <v>0</v>
      </c>
    </row>
    <row r="23" spans="1:16" x14ac:dyDescent="0.35">
      <c r="A23" s="89" t="s">
        <v>83</v>
      </c>
      <c r="B23" s="23">
        <f>'New Generation Solar'!J23</f>
        <v>0</v>
      </c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5"/>
      <c r="O23" s="93">
        <f t="shared" si="3"/>
        <v>0</v>
      </c>
      <c r="P23" s="116">
        <f t="shared" si="4"/>
        <v>0</v>
      </c>
    </row>
    <row r="24" spans="1:16" x14ac:dyDescent="0.35">
      <c r="A24" s="89" t="s">
        <v>45</v>
      </c>
      <c r="B24" s="23">
        <f>'New Generation Solar'!J24</f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5"/>
      <c r="O24" s="93">
        <f t="shared" si="3"/>
        <v>0</v>
      </c>
      <c r="P24" s="116">
        <f t="shared" si="4"/>
        <v>0</v>
      </c>
    </row>
    <row r="25" spans="1:16" x14ac:dyDescent="0.35">
      <c r="A25" s="89" t="s">
        <v>46</v>
      </c>
      <c r="B25" s="23">
        <f>'New Generation Solar'!J25</f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5"/>
      <c r="O25" s="93">
        <f t="shared" ref="O25:O30" si="5">SUM(C25:N25)</f>
        <v>0</v>
      </c>
      <c r="P25" s="116">
        <f t="shared" ref="P25:P30" si="6">O25-B25</f>
        <v>0</v>
      </c>
    </row>
    <row r="26" spans="1:16" x14ac:dyDescent="0.35">
      <c r="A26" s="89" t="s">
        <v>48</v>
      </c>
      <c r="B26" s="23">
        <f>'New Generation Solar'!J26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5"/>
      <c r="O26" s="93">
        <f t="shared" si="5"/>
        <v>0</v>
      </c>
      <c r="P26" s="116">
        <f t="shared" si="6"/>
        <v>0</v>
      </c>
    </row>
    <row r="27" spans="1:16" x14ac:dyDescent="0.35">
      <c r="A27" s="89" t="s">
        <v>66</v>
      </c>
      <c r="B27" s="23">
        <f>'New Generation Solar'!J27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5"/>
      <c r="O27" s="93">
        <f t="shared" si="5"/>
        <v>0</v>
      </c>
      <c r="P27" s="116">
        <f t="shared" si="6"/>
        <v>0</v>
      </c>
    </row>
    <row r="28" spans="1:16" x14ac:dyDescent="0.35">
      <c r="A28" s="89" t="s">
        <v>69</v>
      </c>
      <c r="B28" s="23">
        <f>'New Generation Solar'!J28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5"/>
      <c r="O28" s="93">
        <f t="shared" si="5"/>
        <v>0</v>
      </c>
      <c r="P28" s="116">
        <f t="shared" si="6"/>
        <v>0</v>
      </c>
    </row>
    <row r="29" spans="1:16" x14ac:dyDescent="0.35">
      <c r="A29" s="89" t="s">
        <v>70</v>
      </c>
      <c r="B29" s="23">
        <f>'New Generation Solar'!J29</f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5"/>
      <c r="O29" s="93">
        <f t="shared" si="5"/>
        <v>0</v>
      </c>
      <c r="P29" s="116">
        <f t="shared" si="6"/>
        <v>0</v>
      </c>
    </row>
    <row r="30" spans="1:16" ht="15" thickBot="1" x14ac:dyDescent="0.4">
      <c r="A30" s="89"/>
      <c r="B30" s="23">
        <f>'New Generation Solar'!J30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5"/>
      <c r="O30" s="93">
        <f t="shared" si="5"/>
        <v>0</v>
      </c>
      <c r="P30" s="116">
        <f t="shared" si="6"/>
        <v>0</v>
      </c>
    </row>
    <row r="31" spans="1:16" s="39" customFormat="1" ht="15.5" thickTop="1" thickBot="1" x14ac:dyDescent="0.4">
      <c r="A31" s="102" t="s">
        <v>6</v>
      </c>
      <c r="B31" s="103">
        <f t="shared" ref="B31:O31" si="7">SUBTOTAL(9,B18:B30)</f>
        <v>0</v>
      </c>
      <c r="C31" s="103">
        <f t="shared" si="7"/>
        <v>0</v>
      </c>
      <c r="D31" s="104">
        <f t="shared" si="7"/>
        <v>0</v>
      </c>
      <c r="E31" s="105">
        <f t="shared" si="7"/>
        <v>0</v>
      </c>
      <c r="F31" s="105">
        <f t="shared" si="7"/>
        <v>0</v>
      </c>
      <c r="G31" s="105">
        <f t="shared" si="7"/>
        <v>0</v>
      </c>
      <c r="H31" s="105">
        <f t="shared" si="7"/>
        <v>0</v>
      </c>
      <c r="I31" s="105">
        <f t="shared" si="7"/>
        <v>0</v>
      </c>
      <c r="J31" s="105">
        <f t="shared" si="7"/>
        <v>0</v>
      </c>
      <c r="K31" s="105">
        <f t="shared" si="7"/>
        <v>0</v>
      </c>
      <c r="L31" s="105">
        <f t="shared" si="7"/>
        <v>0</v>
      </c>
      <c r="M31" s="105">
        <f t="shared" si="7"/>
        <v>0</v>
      </c>
      <c r="N31" s="106">
        <f t="shared" si="7"/>
        <v>0</v>
      </c>
      <c r="O31" s="107">
        <f t="shared" si="7"/>
        <v>0</v>
      </c>
    </row>
    <row r="32" spans="1:16" s="39" customFormat="1" ht="15.5" thickTop="1" thickBot="1" x14ac:dyDescent="0.4">
      <c r="A32" s="138" t="s">
        <v>30</v>
      </c>
      <c r="B32" s="148">
        <f t="shared" ref="B32:O32" si="8">B16+B31</f>
        <v>0</v>
      </c>
      <c r="C32" s="139">
        <f t="shared" si="8"/>
        <v>0</v>
      </c>
      <c r="D32" s="142">
        <f t="shared" si="8"/>
        <v>0</v>
      </c>
      <c r="E32" s="142">
        <f t="shared" si="8"/>
        <v>0</v>
      </c>
      <c r="F32" s="142">
        <f t="shared" si="8"/>
        <v>0</v>
      </c>
      <c r="G32" s="142">
        <f t="shared" si="8"/>
        <v>0</v>
      </c>
      <c r="H32" s="142">
        <f t="shared" si="8"/>
        <v>0</v>
      </c>
      <c r="I32" s="142">
        <f t="shared" si="8"/>
        <v>0</v>
      </c>
      <c r="J32" s="142">
        <f t="shared" si="8"/>
        <v>0</v>
      </c>
      <c r="K32" s="142">
        <f t="shared" si="8"/>
        <v>0</v>
      </c>
      <c r="L32" s="142">
        <f t="shared" si="8"/>
        <v>0</v>
      </c>
      <c r="M32" s="142">
        <f t="shared" si="8"/>
        <v>0</v>
      </c>
      <c r="N32" s="140">
        <f t="shared" si="8"/>
        <v>0</v>
      </c>
      <c r="O32" s="149">
        <f t="shared" si="8"/>
        <v>0</v>
      </c>
    </row>
    <row r="33" spans="1:16" ht="15" thickBot="1" x14ac:dyDescent="0.4">
      <c r="A33" s="50"/>
      <c r="O33" s="51"/>
    </row>
    <row r="34" spans="1:16" ht="19" thickBot="1" x14ac:dyDescent="0.5">
      <c r="A34" s="181" t="s">
        <v>31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3"/>
    </row>
    <row r="35" spans="1:16" x14ac:dyDescent="0.35">
      <c r="A35" s="9" t="s">
        <v>14</v>
      </c>
      <c r="B35" s="13">
        <f>'New Generation Solar'!J35</f>
        <v>0</v>
      </c>
      <c r="C35" s="10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5"/>
      <c r="O35" s="91">
        <f t="shared" ref="O35:O39" si="9">SUM(C35:N35)</f>
        <v>0</v>
      </c>
      <c r="P35" s="116">
        <f t="shared" ref="P35:P39" si="10">O35-B35</f>
        <v>0</v>
      </c>
    </row>
    <row r="36" spans="1:16" x14ac:dyDescent="0.35">
      <c r="A36" s="89" t="s">
        <v>36</v>
      </c>
      <c r="B36" s="23">
        <f>'New Generation Solar'!J36</f>
        <v>0</v>
      </c>
      <c r="C36" s="9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5"/>
      <c r="O36" s="93">
        <f t="shared" si="9"/>
        <v>0</v>
      </c>
      <c r="P36" s="116">
        <f t="shared" si="10"/>
        <v>0</v>
      </c>
    </row>
    <row r="37" spans="1:16" x14ac:dyDescent="0.35">
      <c r="A37" s="89" t="s">
        <v>15</v>
      </c>
      <c r="B37" s="23">
        <f>'New Generation Solar'!J37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25"/>
      <c r="O37" s="93">
        <f t="shared" si="9"/>
        <v>0</v>
      </c>
      <c r="P37" s="116">
        <f t="shared" si="10"/>
        <v>0</v>
      </c>
    </row>
    <row r="38" spans="1:16" x14ac:dyDescent="0.35">
      <c r="A38" s="171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67"/>
      <c r="O38" s="174"/>
      <c r="P38" s="116"/>
    </row>
    <row r="39" spans="1:16" ht="15" thickBot="1" x14ac:dyDescent="0.4">
      <c r="A39" s="100"/>
      <c r="B39" s="31">
        <f>'New Generation Solar'!J39</f>
        <v>0</v>
      </c>
      <c r="C39" s="10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7"/>
      <c r="O39" s="95">
        <f t="shared" si="9"/>
        <v>0</v>
      </c>
      <c r="P39" s="116">
        <f t="shared" si="10"/>
        <v>0</v>
      </c>
    </row>
    <row r="40" spans="1:16" s="39" customFormat="1" ht="15.5" thickTop="1" thickBot="1" x14ac:dyDescent="0.4">
      <c r="A40" s="53" t="s">
        <v>32</v>
      </c>
      <c r="B40" s="59">
        <f t="shared" ref="B40:O40" si="11">SUBTOTAL(9,B35:B39)</f>
        <v>0</v>
      </c>
      <c r="C40" s="54">
        <f t="shared" si="11"/>
        <v>0</v>
      </c>
      <c r="D40" s="57">
        <f t="shared" si="11"/>
        <v>0</v>
      </c>
      <c r="E40" s="57">
        <f t="shared" si="11"/>
        <v>0</v>
      </c>
      <c r="F40" s="57">
        <f t="shared" si="11"/>
        <v>0</v>
      </c>
      <c r="G40" s="57">
        <f t="shared" si="11"/>
        <v>0</v>
      </c>
      <c r="H40" s="57">
        <f t="shared" si="11"/>
        <v>0</v>
      </c>
      <c r="I40" s="57">
        <f t="shared" si="11"/>
        <v>0</v>
      </c>
      <c r="J40" s="57">
        <f t="shared" si="11"/>
        <v>0</v>
      </c>
      <c r="K40" s="57">
        <f t="shared" si="11"/>
        <v>0</v>
      </c>
      <c r="L40" s="57">
        <f t="shared" si="11"/>
        <v>0</v>
      </c>
      <c r="M40" s="57">
        <f t="shared" si="11"/>
        <v>0</v>
      </c>
      <c r="N40" s="55">
        <f t="shared" si="11"/>
        <v>0</v>
      </c>
      <c r="O40" s="109">
        <f t="shared" si="11"/>
        <v>0</v>
      </c>
    </row>
    <row r="41" spans="1:16" ht="15" thickBot="1" x14ac:dyDescent="0.4">
      <c r="A41" s="50"/>
      <c r="O41" s="51"/>
    </row>
    <row r="42" spans="1:16" s="115" customFormat="1" ht="15" thickBot="1" x14ac:dyDescent="0.4">
      <c r="A42" s="110" t="s">
        <v>33</v>
      </c>
      <c r="B42" s="111">
        <f t="shared" ref="B42:O42" si="12">B32+B40</f>
        <v>0</v>
      </c>
      <c r="C42" s="112">
        <f t="shared" si="12"/>
        <v>0</v>
      </c>
      <c r="D42" s="112">
        <f t="shared" si="12"/>
        <v>0</v>
      </c>
      <c r="E42" s="112">
        <f t="shared" si="12"/>
        <v>0</v>
      </c>
      <c r="F42" s="112">
        <f t="shared" si="12"/>
        <v>0</v>
      </c>
      <c r="G42" s="112">
        <f t="shared" si="12"/>
        <v>0</v>
      </c>
      <c r="H42" s="113">
        <f t="shared" si="12"/>
        <v>0</v>
      </c>
      <c r="I42" s="113">
        <f t="shared" si="12"/>
        <v>0</v>
      </c>
      <c r="J42" s="113">
        <f t="shared" si="12"/>
        <v>0</v>
      </c>
      <c r="K42" s="113">
        <f t="shared" si="12"/>
        <v>0</v>
      </c>
      <c r="L42" s="113">
        <f t="shared" si="12"/>
        <v>0</v>
      </c>
      <c r="M42" s="113">
        <f t="shared" si="12"/>
        <v>0</v>
      </c>
      <c r="N42" s="114">
        <f t="shared" si="12"/>
        <v>0</v>
      </c>
      <c r="O42" s="111">
        <f t="shared" si="12"/>
        <v>0</v>
      </c>
    </row>
    <row r="43" spans="1:16" s="115" customFormat="1" ht="15" thickBo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6" s="115" customFormat="1" ht="15" thickBot="1" x14ac:dyDescent="0.4">
      <c r="A44" s="125"/>
      <c r="B44" s="127">
        <f>B4</f>
        <v>2027</v>
      </c>
      <c r="C44" s="128" t="s">
        <v>16</v>
      </c>
      <c r="D44" s="133" t="s">
        <v>17</v>
      </c>
      <c r="E44" s="133" t="s">
        <v>18</v>
      </c>
      <c r="F44" s="128" t="s">
        <v>19</v>
      </c>
      <c r="G44" s="128" t="s">
        <v>20</v>
      </c>
      <c r="H44" s="128" t="s">
        <v>21</v>
      </c>
      <c r="I44" s="128" t="s">
        <v>22</v>
      </c>
      <c r="J44" s="128" t="s">
        <v>23</v>
      </c>
      <c r="K44" s="128" t="s">
        <v>24</v>
      </c>
      <c r="L44" s="128" t="s">
        <v>25</v>
      </c>
      <c r="M44" s="128" t="s">
        <v>26</v>
      </c>
      <c r="N44" s="128" t="s">
        <v>27</v>
      </c>
    </row>
    <row r="45" spans="1:16" s="115" customFormat="1" ht="15" thickBot="1" x14ac:dyDescent="0.4">
      <c r="A45" s="125" t="s">
        <v>35</v>
      </c>
      <c r="B45" s="129">
        <f t="shared" ref="B45:N45" si="13">ROUND(B32+B40,-3)</f>
        <v>0</v>
      </c>
      <c r="C45" s="130">
        <f t="shared" si="13"/>
        <v>0</v>
      </c>
      <c r="D45" s="134">
        <f t="shared" si="13"/>
        <v>0</v>
      </c>
      <c r="E45" s="134">
        <f t="shared" si="13"/>
        <v>0</v>
      </c>
      <c r="F45" s="131">
        <f t="shared" si="13"/>
        <v>0</v>
      </c>
      <c r="G45" s="131">
        <f t="shared" si="13"/>
        <v>0</v>
      </c>
      <c r="H45" s="131">
        <f t="shared" si="13"/>
        <v>0</v>
      </c>
      <c r="I45" s="131">
        <f t="shared" si="13"/>
        <v>0</v>
      </c>
      <c r="J45" s="131">
        <f t="shared" si="13"/>
        <v>0</v>
      </c>
      <c r="K45" s="131">
        <f t="shared" si="13"/>
        <v>0</v>
      </c>
      <c r="L45" s="131">
        <f t="shared" si="13"/>
        <v>0</v>
      </c>
      <c r="M45" s="131">
        <f t="shared" si="13"/>
        <v>0</v>
      </c>
      <c r="N45" s="132">
        <f t="shared" si="13"/>
        <v>0</v>
      </c>
    </row>
  </sheetData>
  <mergeCells count="5">
    <mergeCell ref="A1:O1"/>
    <mergeCell ref="A2:O2"/>
    <mergeCell ref="A5:O5"/>
    <mergeCell ref="A17:O17"/>
    <mergeCell ref="A34:O34"/>
  </mergeCells>
  <printOptions horizontalCentered="1"/>
  <pageMargins left="0.7" right="0.7" top="0.85" bottom="0.75" header="0.3" footer="0.3"/>
  <pageSetup paperSize="3" scale="73" orientation="landscape" r:id="rId1"/>
  <headerFooter>
    <oddHeader>&amp;C&amp;"Calibri,Bold"&amp;22DRAFT</oddHeader>
    <oddFooter>&amp;L&amp;"Calibri"&amp;11&amp;K000000&amp;F
&amp;A_x000D_&amp;1#&amp;"Calibri"&amp;14&amp;K000000Business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9C00-9224-4311-B3A6-8F807829E9DD}">
  <sheetPr>
    <tabColor theme="0"/>
  </sheetPr>
  <dimension ref="A1:P20"/>
  <sheetViews>
    <sheetView workbookViewId="0">
      <selection activeCell="P36" sqref="P36"/>
    </sheetView>
  </sheetViews>
  <sheetFormatPr defaultRowHeight="14.5" x14ac:dyDescent="0.35"/>
  <cols>
    <col min="1" max="1" width="24.54296875" bestFit="1" customWidth="1"/>
    <col min="2" max="2" width="13.54296875" bestFit="1" customWidth="1"/>
    <col min="4" max="4" width="9.7265625" bestFit="1" customWidth="1"/>
    <col min="6" max="6" width="9.7265625" bestFit="1" customWidth="1"/>
    <col min="8" max="8" width="9.7265625" bestFit="1" customWidth="1"/>
    <col min="10" max="10" width="9.7265625" customWidth="1"/>
    <col min="12" max="12" width="9.7265625" customWidth="1"/>
    <col min="14" max="14" width="9.7265625" customWidth="1"/>
    <col min="16" max="16" width="9.7265625" customWidth="1"/>
  </cols>
  <sheetData>
    <row r="1" spans="1:16" ht="21.5" thickBot="1" x14ac:dyDescent="0.55000000000000004">
      <c r="A1" s="188" t="s">
        <v>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s="150" customFormat="1" ht="15" thickBot="1" x14ac:dyDescent="0.4">
      <c r="A2" s="189" t="s">
        <v>49</v>
      </c>
      <c r="B2" s="191" t="s">
        <v>51</v>
      </c>
      <c r="C2" s="193">
        <v>2022</v>
      </c>
      <c r="D2" s="194"/>
      <c r="E2" s="193">
        <v>2023</v>
      </c>
      <c r="F2" s="194"/>
      <c r="G2" s="193">
        <v>2024</v>
      </c>
      <c r="H2" s="194"/>
      <c r="I2" s="193">
        <v>2025</v>
      </c>
      <c r="J2" s="194"/>
      <c r="K2" s="193">
        <v>2026</v>
      </c>
      <c r="L2" s="194"/>
      <c r="M2" s="193">
        <v>2027</v>
      </c>
      <c r="N2" s="194"/>
      <c r="O2" s="193">
        <v>2028</v>
      </c>
      <c r="P2" s="194"/>
    </row>
    <row r="3" spans="1:16" s="8" customFormat="1" ht="29.5" thickBot="1" x14ac:dyDescent="0.4">
      <c r="A3" s="190"/>
      <c r="B3" s="192" t="s">
        <v>51</v>
      </c>
      <c r="C3" s="7" t="s">
        <v>50</v>
      </c>
      <c r="D3" s="7" t="s">
        <v>53</v>
      </c>
      <c r="E3" s="7" t="s">
        <v>50</v>
      </c>
      <c r="F3" s="7" t="s">
        <v>53</v>
      </c>
      <c r="G3" s="7" t="s">
        <v>50</v>
      </c>
      <c r="H3" s="7" t="s">
        <v>53</v>
      </c>
      <c r="I3" s="7" t="s">
        <v>50</v>
      </c>
      <c r="J3" s="7" t="s">
        <v>53</v>
      </c>
      <c r="K3" s="7" t="s">
        <v>50</v>
      </c>
      <c r="L3" s="7" t="s">
        <v>53</v>
      </c>
      <c r="M3" s="7" t="s">
        <v>50</v>
      </c>
      <c r="N3" s="7" t="s">
        <v>53</v>
      </c>
      <c r="O3" s="7" t="s">
        <v>50</v>
      </c>
      <c r="P3" s="7" t="s">
        <v>53</v>
      </c>
    </row>
    <row r="4" spans="1:16" x14ac:dyDescent="0.35">
      <c r="A4" s="152" t="s">
        <v>58</v>
      </c>
      <c r="B4" s="155">
        <v>0</v>
      </c>
      <c r="C4" s="161">
        <v>0</v>
      </c>
      <c r="D4" s="157">
        <f>C4*$B4*(1+$B$18)</f>
        <v>0</v>
      </c>
      <c r="E4" s="161">
        <v>0</v>
      </c>
      <c r="F4" s="157">
        <f t="shared" ref="F4:F13" si="0">E4*$B4*(1+$B$18)</f>
        <v>0</v>
      </c>
      <c r="G4" s="161">
        <v>0</v>
      </c>
      <c r="H4" s="157">
        <f t="shared" ref="H4:H13" si="1">G4*$B4*(1+$B$18)</f>
        <v>0</v>
      </c>
      <c r="I4" s="161">
        <v>0</v>
      </c>
      <c r="J4" s="157">
        <f t="shared" ref="J4:J13" si="2">I4*$B4*(1+$B$18)</f>
        <v>0</v>
      </c>
      <c r="K4" s="161">
        <v>0</v>
      </c>
      <c r="L4" s="157">
        <f t="shared" ref="L4:L13" si="3">K4*$B4*(1+$B$18)</f>
        <v>0</v>
      </c>
      <c r="M4" s="161">
        <v>0</v>
      </c>
      <c r="N4" s="157">
        <f t="shared" ref="N4:N13" si="4">M4*$B4*(1+$B$18)</f>
        <v>0</v>
      </c>
      <c r="O4" s="161">
        <v>0</v>
      </c>
      <c r="P4" s="157">
        <f t="shared" ref="P4:P13" si="5">O4*$B4*(1+$B$18)</f>
        <v>0</v>
      </c>
    </row>
    <row r="5" spans="1:16" x14ac:dyDescent="0.35">
      <c r="A5" s="153" t="s">
        <v>54</v>
      </c>
      <c r="B5" s="24">
        <v>140000</v>
      </c>
      <c r="C5" s="162">
        <v>0.1</v>
      </c>
      <c r="D5" s="25">
        <f t="shared" ref="D5:D13" si="6">C5*$B5*(1+$B$18)</f>
        <v>23800</v>
      </c>
      <c r="E5" s="162">
        <v>0.25</v>
      </c>
      <c r="F5" s="25">
        <f t="shared" si="0"/>
        <v>59500</v>
      </c>
      <c r="G5" s="162">
        <v>0.25</v>
      </c>
      <c r="H5" s="25">
        <f t="shared" si="1"/>
        <v>59500</v>
      </c>
      <c r="I5" s="162">
        <v>0.25</v>
      </c>
      <c r="J5" s="25">
        <f t="shared" si="2"/>
        <v>59500</v>
      </c>
      <c r="K5" s="162">
        <v>0.1</v>
      </c>
      <c r="L5" s="25">
        <f t="shared" si="3"/>
        <v>23800</v>
      </c>
      <c r="M5" s="162"/>
      <c r="N5" s="25">
        <f t="shared" si="4"/>
        <v>0</v>
      </c>
      <c r="O5" s="162"/>
      <c r="P5" s="25">
        <f t="shared" si="5"/>
        <v>0</v>
      </c>
    </row>
    <row r="6" spans="1:16" x14ac:dyDescent="0.35">
      <c r="A6" s="153" t="s">
        <v>55</v>
      </c>
      <c r="B6" s="24">
        <v>100000</v>
      </c>
      <c r="C6" s="162">
        <v>0.1</v>
      </c>
      <c r="D6" s="25">
        <f t="shared" si="6"/>
        <v>17000</v>
      </c>
      <c r="E6" s="162">
        <v>0.25</v>
      </c>
      <c r="F6" s="25">
        <f t="shared" si="0"/>
        <v>42500</v>
      </c>
      <c r="G6" s="162">
        <v>0.75</v>
      </c>
      <c r="H6" s="25">
        <f t="shared" si="1"/>
        <v>127500</v>
      </c>
      <c r="I6" s="162">
        <v>1</v>
      </c>
      <c r="J6" s="25">
        <f t="shared" si="2"/>
        <v>170000</v>
      </c>
      <c r="K6" s="162">
        <v>0.25</v>
      </c>
      <c r="L6" s="25">
        <f t="shared" si="3"/>
        <v>42500</v>
      </c>
      <c r="M6" s="162"/>
      <c r="N6" s="25">
        <f t="shared" si="4"/>
        <v>0</v>
      </c>
      <c r="O6" s="162"/>
      <c r="P6" s="25">
        <f t="shared" si="5"/>
        <v>0</v>
      </c>
    </row>
    <row r="7" spans="1:16" x14ac:dyDescent="0.35">
      <c r="A7" s="153" t="s">
        <v>56</v>
      </c>
      <c r="B7" s="24">
        <v>80000</v>
      </c>
      <c r="C7" s="162">
        <v>0</v>
      </c>
      <c r="D7" s="25">
        <f t="shared" si="6"/>
        <v>0</v>
      </c>
      <c r="E7" s="162">
        <v>0</v>
      </c>
      <c r="F7" s="25">
        <f t="shared" si="0"/>
        <v>0</v>
      </c>
      <c r="G7" s="162">
        <v>1.5</v>
      </c>
      <c r="H7" s="25">
        <f t="shared" si="1"/>
        <v>204000</v>
      </c>
      <c r="I7" s="162">
        <v>3</v>
      </c>
      <c r="J7" s="25">
        <f t="shared" si="2"/>
        <v>408000</v>
      </c>
      <c r="K7" s="162">
        <v>1</v>
      </c>
      <c r="L7" s="25">
        <f t="shared" si="3"/>
        <v>136000</v>
      </c>
      <c r="M7" s="162"/>
      <c r="N7" s="25">
        <f t="shared" si="4"/>
        <v>0</v>
      </c>
      <c r="O7" s="162"/>
      <c r="P7" s="25">
        <f t="shared" si="5"/>
        <v>0</v>
      </c>
    </row>
    <row r="8" spans="1:16" x14ac:dyDescent="0.35">
      <c r="A8" s="153" t="s">
        <v>57</v>
      </c>
      <c r="B8" s="24">
        <v>80000</v>
      </c>
      <c r="C8" s="162">
        <v>0</v>
      </c>
      <c r="D8" s="25">
        <f t="shared" si="6"/>
        <v>0</v>
      </c>
      <c r="E8" s="162">
        <v>0</v>
      </c>
      <c r="F8" s="25">
        <f t="shared" si="0"/>
        <v>0</v>
      </c>
      <c r="G8" s="162">
        <v>0.25</v>
      </c>
      <c r="H8" s="25">
        <f t="shared" si="1"/>
        <v>34000</v>
      </c>
      <c r="I8" s="162">
        <v>0.5</v>
      </c>
      <c r="J8" s="25">
        <f t="shared" si="2"/>
        <v>68000</v>
      </c>
      <c r="K8" s="162">
        <v>0.1</v>
      </c>
      <c r="L8" s="25">
        <f t="shared" si="3"/>
        <v>13600</v>
      </c>
      <c r="M8" s="162"/>
      <c r="N8" s="25">
        <f t="shared" si="4"/>
        <v>0</v>
      </c>
      <c r="O8" s="162"/>
      <c r="P8" s="25">
        <f t="shared" si="5"/>
        <v>0</v>
      </c>
    </row>
    <row r="9" spans="1:16" x14ac:dyDescent="0.35">
      <c r="A9" s="153" t="s">
        <v>65</v>
      </c>
      <c r="B9" s="24">
        <v>50000</v>
      </c>
      <c r="C9" s="162">
        <v>0.05</v>
      </c>
      <c r="D9" s="25">
        <f t="shared" si="6"/>
        <v>4250</v>
      </c>
      <c r="E9" s="162">
        <v>0.05</v>
      </c>
      <c r="F9" s="25">
        <f t="shared" si="0"/>
        <v>4250</v>
      </c>
      <c r="G9" s="162">
        <v>0.05</v>
      </c>
      <c r="H9" s="25">
        <f t="shared" si="1"/>
        <v>4250</v>
      </c>
      <c r="I9" s="162">
        <v>0.05</v>
      </c>
      <c r="J9" s="25">
        <f t="shared" si="2"/>
        <v>4250</v>
      </c>
      <c r="K9" s="162">
        <v>0.05</v>
      </c>
      <c r="L9" s="25">
        <f t="shared" si="3"/>
        <v>4250</v>
      </c>
      <c r="M9" s="162"/>
      <c r="N9" s="25">
        <f t="shared" si="4"/>
        <v>0</v>
      </c>
      <c r="O9" s="162"/>
      <c r="P9" s="25">
        <f t="shared" si="5"/>
        <v>0</v>
      </c>
    </row>
    <row r="10" spans="1:16" x14ac:dyDescent="0.35">
      <c r="A10" s="153" t="s">
        <v>59</v>
      </c>
      <c r="B10" s="24">
        <v>40000</v>
      </c>
      <c r="C10" s="162">
        <v>0</v>
      </c>
      <c r="D10" s="25">
        <f t="shared" si="6"/>
        <v>0</v>
      </c>
      <c r="E10" s="162">
        <v>0</v>
      </c>
      <c r="F10" s="25">
        <f t="shared" si="0"/>
        <v>0</v>
      </c>
      <c r="G10" s="162"/>
      <c r="H10" s="25">
        <f t="shared" si="1"/>
        <v>0</v>
      </c>
      <c r="I10" s="162"/>
      <c r="J10" s="25">
        <f t="shared" si="2"/>
        <v>0</v>
      </c>
      <c r="K10" s="162"/>
      <c r="L10" s="25">
        <f t="shared" si="3"/>
        <v>0</v>
      </c>
      <c r="M10" s="162"/>
      <c r="N10" s="25">
        <f t="shared" si="4"/>
        <v>0</v>
      </c>
      <c r="O10" s="162"/>
      <c r="P10" s="25">
        <f t="shared" si="5"/>
        <v>0</v>
      </c>
    </row>
    <row r="11" spans="1:16" x14ac:dyDescent="0.35">
      <c r="A11" s="153" t="s">
        <v>42</v>
      </c>
      <c r="B11" s="24"/>
      <c r="C11" s="162">
        <v>0</v>
      </c>
      <c r="D11" s="25">
        <f t="shared" si="6"/>
        <v>0</v>
      </c>
      <c r="E11" s="162">
        <v>0</v>
      </c>
      <c r="F11" s="25">
        <f t="shared" si="0"/>
        <v>0</v>
      </c>
      <c r="G11" s="162"/>
      <c r="H11" s="25">
        <f t="shared" si="1"/>
        <v>0</v>
      </c>
      <c r="I11" s="162"/>
      <c r="J11" s="25">
        <f t="shared" si="2"/>
        <v>0</v>
      </c>
      <c r="K11" s="162"/>
      <c r="L11" s="25">
        <f t="shared" si="3"/>
        <v>0</v>
      </c>
      <c r="M11" s="162"/>
      <c r="N11" s="25">
        <f t="shared" si="4"/>
        <v>0</v>
      </c>
      <c r="O11" s="162"/>
      <c r="P11" s="25">
        <f t="shared" si="5"/>
        <v>0</v>
      </c>
    </row>
    <row r="12" spans="1:16" x14ac:dyDescent="0.35">
      <c r="A12" s="153"/>
      <c r="B12" s="24"/>
      <c r="C12" s="162"/>
      <c r="D12" s="25">
        <f t="shared" si="6"/>
        <v>0</v>
      </c>
      <c r="E12" s="162"/>
      <c r="F12" s="25">
        <f t="shared" si="0"/>
        <v>0</v>
      </c>
      <c r="G12" s="162"/>
      <c r="H12" s="25">
        <f t="shared" si="1"/>
        <v>0</v>
      </c>
      <c r="I12" s="162"/>
      <c r="J12" s="25">
        <f t="shared" si="2"/>
        <v>0</v>
      </c>
      <c r="K12" s="162"/>
      <c r="L12" s="25">
        <f t="shared" si="3"/>
        <v>0</v>
      </c>
      <c r="M12" s="162"/>
      <c r="N12" s="25">
        <f t="shared" si="4"/>
        <v>0</v>
      </c>
      <c r="O12" s="162"/>
      <c r="P12" s="25">
        <f t="shared" si="5"/>
        <v>0</v>
      </c>
    </row>
    <row r="13" spans="1:16" x14ac:dyDescent="0.35">
      <c r="A13" s="153"/>
      <c r="B13" s="24"/>
      <c r="C13" s="162"/>
      <c r="D13" s="25">
        <f t="shared" si="6"/>
        <v>0</v>
      </c>
      <c r="E13" s="162"/>
      <c r="F13" s="25">
        <f t="shared" si="0"/>
        <v>0</v>
      </c>
      <c r="G13" s="162"/>
      <c r="H13" s="25">
        <f t="shared" si="1"/>
        <v>0</v>
      </c>
      <c r="I13" s="162"/>
      <c r="J13" s="25">
        <f t="shared" si="2"/>
        <v>0</v>
      </c>
      <c r="K13" s="162"/>
      <c r="L13" s="25">
        <f t="shared" si="3"/>
        <v>0</v>
      </c>
      <c r="M13" s="162"/>
      <c r="N13" s="25">
        <f t="shared" si="4"/>
        <v>0</v>
      </c>
      <c r="O13" s="162"/>
      <c r="P13" s="25">
        <f t="shared" si="5"/>
        <v>0</v>
      </c>
    </row>
    <row r="14" spans="1:16" ht="15" thickBot="1" x14ac:dyDescent="0.4">
      <c r="A14" s="154"/>
      <c r="B14" s="156"/>
      <c r="C14" s="163"/>
      <c r="D14" s="158"/>
      <c r="E14" s="163"/>
      <c r="F14" s="158"/>
      <c r="G14" s="163"/>
      <c r="H14" s="158"/>
      <c r="I14" s="163"/>
      <c r="J14" s="158"/>
      <c r="K14" s="163"/>
      <c r="L14" s="158"/>
      <c r="M14" s="163"/>
      <c r="N14" s="158"/>
      <c r="O14" s="163"/>
      <c r="P14" s="158"/>
    </row>
    <row r="15" spans="1:16" x14ac:dyDescent="0.35">
      <c r="D15" s="61">
        <f>SUM(D4:D14)</f>
        <v>45050</v>
      </c>
      <c r="F15" s="61">
        <f>SUM(F4:F14)</f>
        <v>106250</v>
      </c>
      <c r="H15" s="61">
        <f>SUM(H4:H14)</f>
        <v>429250</v>
      </c>
      <c r="J15" s="61">
        <f>SUM(J4:J14)</f>
        <v>709750</v>
      </c>
      <c r="L15" s="61">
        <f>SUM(L4:L14)</f>
        <v>220150</v>
      </c>
      <c r="N15" s="61">
        <f>SUM(N4:N14)</f>
        <v>0</v>
      </c>
      <c r="P15" s="61">
        <f>SUM(P4:P14)</f>
        <v>0</v>
      </c>
    </row>
    <row r="18" spans="1:2" x14ac:dyDescent="0.35">
      <c r="A18" t="s">
        <v>52</v>
      </c>
      <c r="B18" s="159">
        <v>0.7</v>
      </c>
    </row>
    <row r="20" spans="1:2" x14ac:dyDescent="0.35">
      <c r="A20" t="s">
        <v>62</v>
      </c>
      <c r="B20" s="116">
        <f>D15+F15+H15+J15+L15+N15+P15</f>
        <v>1510450</v>
      </c>
    </row>
  </sheetData>
  <mergeCells count="10">
    <mergeCell ref="A1:P1"/>
    <mergeCell ref="A2:A3"/>
    <mergeCell ref="B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1st Data Request</Review_x0020_Case_x0020_Doc_x0020_Types>
    <Case_x0020__x0023_ xmlns="f789fa03-9022-4931-acb2-79f11ac92edf" xsi:nil="true"/>
    <Data_x0020_Request_x0020_Party xmlns="f789fa03-9022-4931-acb2-79f11ac92edf">Joint Intervenors - Mountain Association, Metropolitan Housing Coalition, Kentuckians for the Commonwealth, and Kentucky Solar Energy Society – MA/MHC/KFTC/KYSES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5292BF52-D092-49C6-965E-27A50D498914}"/>
</file>

<file path=customXml/itemProps2.xml><?xml version="1.0" encoding="utf-8"?>
<ds:datastoreItem xmlns:ds="http://schemas.openxmlformats.org/officeDocument/2006/customXml" ds:itemID="{F6A89120-9BAF-40E9-A120-4C155FD61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578B1-8F29-45AD-AD08-EC36C4DBA950}">
  <ds:schemaRefs>
    <ds:schemaRef ds:uri="http://purl.org/dc/elements/1.1/"/>
    <ds:schemaRef ds:uri="http://schemas.microsoft.com/office/2006/metadata/properties"/>
    <ds:schemaRef ds:uri="http://www.w3.org/XML/1998/namespace"/>
    <ds:schemaRef ds:uri="4f79641c-9673-4530-b756-bc0c82a33ec6"/>
    <ds:schemaRef ds:uri="http://schemas.microsoft.com/office/2006/documentManagement/types"/>
    <ds:schemaRef ds:uri="49b1b2e4-47f6-416f-8020-96af436a0fdb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a48eb8bd-4b11-4c46-8f80-5a5de7c897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New Generation Solar</vt:lpstr>
      <vt:lpstr>2022 Cash Flows</vt:lpstr>
      <vt:lpstr>2023 Cash Flows</vt:lpstr>
      <vt:lpstr>2024 Cash Flows</vt:lpstr>
      <vt:lpstr>2025 Cash Flows</vt:lpstr>
      <vt:lpstr>2026 Cash Flows</vt:lpstr>
      <vt:lpstr>2027 Cash Flows</vt:lpstr>
      <vt:lpstr>Company Overheads</vt:lpstr>
      <vt:lpstr>'2022 Cash Flows'!Print_Area</vt:lpstr>
      <vt:lpstr>'2023 Cash Flows'!Print_Area</vt:lpstr>
      <vt:lpstr>'2024 Cash Flows'!Print_Area</vt:lpstr>
      <vt:lpstr>'2025 Cash Flows'!Print_Area</vt:lpstr>
      <vt:lpstr>'2026 Cash Flows'!Print_Area</vt:lpstr>
      <vt:lpstr>'2027 Cash Flows'!Print_Area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Jeffrey B. Heun</dc:creator>
  <cp:lastModifiedBy>Couch, Kelly</cp:lastModifiedBy>
  <cp:lastPrinted>2023-03-02T14:27:06Z</cp:lastPrinted>
  <dcterms:created xsi:type="dcterms:W3CDTF">2021-04-19T16:17:09Z</dcterms:created>
  <dcterms:modified xsi:type="dcterms:W3CDTF">2023-03-02T14:32:33Z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0x010100AB9E08D0A401274E8CF9B547F14148CC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2022-11-17T17:58:21Z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25f26a8a-0058-46e1-8df5-59e666e44088</vt:lpwstr>
  </property>
  <property fmtid="{D5CDD505-2E9C-101B-9397-08002B2CF9AE}" pid="9" name="MSIP_Label_0adee1c6-0c13-46fe-9f7d-d5b32ad2c571_ContentBits">
    <vt:lpwstr>2</vt:lpwstr>
  </property>
  <property fmtid="{D5CDD505-2E9C-101B-9397-08002B2CF9AE}" pid="10" name="MediaServiceImageTags">
    <vt:lpwstr/>
  </property>
</Properties>
</file>