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mus.sharepoint.com/sites/CP6923/Shared Documents/LGE KU 2023 DSM Plan/Program Forecasting/LGE and KU Outputs/For Client/"/>
    </mc:Choice>
  </mc:AlternateContent>
  <xr:revisionPtr revIDLastSave="1" documentId="8_{51431527-D5E1-46EA-91BF-93DF40843533}" xr6:coauthVersionLast="47" xr6:coauthVersionMax="47" xr10:uidLastSave="{F8A47D8A-B2E4-45B6-AACD-9B490A63C14B}"/>
  <bookViews>
    <workbookView xWindow="-28920" yWindow="-120" windowWidth="29040" windowHeight="15840" tabRatio="819" xr2:uid="{FE20D833-A158-43F4-8A29-767112FB82CA}"/>
  </bookViews>
  <sheets>
    <sheet name="Portfolio" sheetId="9" r:id="rId1"/>
    <sheet name="Appliance Recycling" sheetId="11" r:id="rId2"/>
    <sheet name="Business Rebates" sheetId="12" r:id="rId3"/>
    <sheet name="BYOT &amp; BYOD" sheetId="13" r:id="rId4"/>
    <sheet name="EE Financing" sheetId="14" r:id="rId5"/>
    <sheet name="Large Nonres Demand Conserv." sheetId="15" r:id="rId6"/>
    <sheet name="LI Multifamily - Whole Building" sheetId="16" r:id="rId7"/>
    <sheet name="NonRes Midstream Lighting" sheetId="17" r:id="rId8"/>
    <sheet name="Online Marketplace" sheetId="18" r:id="rId9"/>
    <sheet name="PDA" sheetId="19" r:id="rId10"/>
    <sheet name="Peak Time Rebate" sheetId="20" r:id="rId11"/>
    <sheet name="Residential Audit Online" sheetId="21" r:id="rId12"/>
    <sheet name="Res Demand Conservation" sheetId="22" r:id="rId13"/>
    <sheet name="Residential Managed Charging" sheetId="24" r:id="rId14"/>
    <sheet name="Small Business - Audit &amp; DI" sheetId="25" r:id="rId15"/>
    <sheet name="WeCare V2" sheetId="26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2" l="1"/>
  <c r="K6" i="12"/>
  <c r="K5" i="12"/>
  <c r="K4" i="12"/>
  <c r="K7" i="13"/>
  <c r="K6" i="13"/>
  <c r="K5" i="13"/>
  <c r="K4" i="13"/>
  <c r="K7" i="14"/>
  <c r="K6" i="14"/>
  <c r="K5" i="14"/>
  <c r="K4" i="14"/>
  <c r="K7" i="15"/>
  <c r="K6" i="15"/>
  <c r="K5" i="15"/>
  <c r="K4" i="15"/>
  <c r="K7" i="16"/>
  <c r="K6" i="16"/>
  <c r="K5" i="16"/>
  <c r="K4" i="16"/>
  <c r="K7" i="17"/>
  <c r="K6" i="17"/>
  <c r="K5" i="17"/>
  <c r="K4" i="17"/>
  <c r="K7" i="18"/>
  <c r="K6" i="18"/>
  <c r="K5" i="18"/>
  <c r="K4" i="18"/>
  <c r="K7" i="19"/>
  <c r="K6" i="19"/>
  <c r="K5" i="19"/>
  <c r="K4" i="19"/>
  <c r="K7" i="20"/>
  <c r="K6" i="20"/>
  <c r="K5" i="20"/>
  <c r="K4" i="20"/>
  <c r="K7" i="21"/>
  <c r="K6" i="21"/>
  <c r="K5" i="21"/>
  <c r="K4" i="21"/>
  <c r="K7" i="22"/>
  <c r="K6" i="22"/>
  <c r="K5" i="22"/>
  <c r="K4" i="22"/>
  <c r="K7" i="24"/>
  <c r="K6" i="24"/>
  <c r="K5" i="24"/>
  <c r="K4" i="24"/>
  <c r="K7" i="25"/>
  <c r="K6" i="25"/>
  <c r="K5" i="25"/>
  <c r="K4" i="25"/>
  <c r="K7" i="26"/>
  <c r="K6" i="26"/>
  <c r="K5" i="26"/>
  <c r="K4" i="26"/>
  <c r="K7" i="11"/>
  <c r="K6" i="11"/>
  <c r="K5" i="11"/>
  <c r="K4" i="11"/>
  <c r="K3" i="12"/>
  <c r="K3" i="13"/>
  <c r="K3" i="14"/>
  <c r="K3" i="15"/>
  <c r="K3" i="16"/>
  <c r="K3" i="17"/>
  <c r="K3" i="18"/>
  <c r="K3" i="19"/>
  <c r="K3" i="20"/>
  <c r="K3" i="21"/>
  <c r="K3" i="22"/>
  <c r="K3" i="24"/>
  <c r="K3" i="25"/>
  <c r="K3" i="26"/>
  <c r="K3" i="11"/>
  <c r="C14" i="26" l="1"/>
  <c r="C12" i="26"/>
  <c r="C13" i="26"/>
  <c r="B14" i="26"/>
  <c r="B12" i="26"/>
  <c r="B11" i="26"/>
  <c r="C13" i="25"/>
  <c r="B14" i="25"/>
  <c r="B12" i="25"/>
  <c r="B13" i="25"/>
  <c r="B11" i="25"/>
  <c r="C11" i="24"/>
  <c r="C14" i="24"/>
  <c r="C12" i="24"/>
  <c r="B14" i="24"/>
  <c r="B12" i="24"/>
  <c r="B13" i="24"/>
  <c r="B11" i="24"/>
  <c r="C11" i="22"/>
  <c r="C14" i="22"/>
  <c r="C12" i="22"/>
  <c r="C13" i="22"/>
  <c r="B14" i="22"/>
  <c r="B12" i="22"/>
  <c r="B13" i="22"/>
  <c r="B11" i="22"/>
  <c r="C14" i="21"/>
  <c r="C12" i="21"/>
  <c r="C13" i="21"/>
  <c r="B14" i="21"/>
  <c r="B12" i="21"/>
  <c r="B11" i="21"/>
  <c r="C14" i="20"/>
  <c r="C13" i="20"/>
  <c r="B14" i="20"/>
  <c r="B12" i="20"/>
  <c r="B13" i="20"/>
  <c r="B11" i="20"/>
  <c r="C11" i="19"/>
  <c r="C14" i="19"/>
  <c r="C13" i="19"/>
  <c r="B14" i="19"/>
  <c r="B12" i="19"/>
  <c r="B13" i="19"/>
  <c r="B11" i="19"/>
  <c r="C11" i="18"/>
  <c r="C14" i="18"/>
  <c r="C12" i="18"/>
  <c r="C13" i="18"/>
  <c r="B14" i="18"/>
  <c r="B12" i="18"/>
  <c r="B13" i="18"/>
  <c r="B11" i="18"/>
  <c r="C14" i="17"/>
  <c r="C13" i="17"/>
  <c r="B14" i="17"/>
  <c r="B12" i="17"/>
  <c r="B13" i="17"/>
  <c r="B11" i="17"/>
  <c r="C11" i="16"/>
  <c r="C14" i="16"/>
  <c r="D13" i="16"/>
  <c r="B14" i="16"/>
  <c r="B12" i="16"/>
  <c r="B13" i="16"/>
  <c r="B11" i="16"/>
  <c r="C11" i="15"/>
  <c r="C12" i="15"/>
  <c r="C13" i="15"/>
  <c r="B14" i="15"/>
  <c r="B12" i="15"/>
  <c r="B13" i="15"/>
  <c r="B11" i="15"/>
  <c r="C11" i="14"/>
  <c r="C14" i="14"/>
  <c r="C12" i="14"/>
  <c r="C13" i="14"/>
  <c r="B14" i="14"/>
  <c r="B12" i="14"/>
  <c r="B13" i="14"/>
  <c r="B11" i="14"/>
  <c r="C12" i="13"/>
  <c r="C13" i="13"/>
  <c r="B14" i="13"/>
  <c r="B12" i="13"/>
  <c r="B13" i="13"/>
  <c r="B11" i="13"/>
  <c r="C11" i="12"/>
  <c r="C12" i="12"/>
  <c r="B14" i="12"/>
  <c r="B12" i="12"/>
  <c r="B13" i="12"/>
  <c r="B11" i="12"/>
  <c r="C13" i="11"/>
  <c r="C11" i="11"/>
  <c r="B11" i="11"/>
  <c r="D11" i="22" l="1"/>
  <c r="D14" i="13"/>
  <c r="D11" i="13"/>
  <c r="D14" i="25"/>
  <c r="D13" i="24"/>
  <c r="D11" i="24"/>
  <c r="D14" i="14"/>
  <c r="D13" i="21"/>
  <c r="D12" i="19"/>
  <c r="D13" i="12"/>
  <c r="D14" i="15"/>
  <c r="D14" i="18"/>
  <c r="D12" i="25"/>
  <c r="D11" i="25"/>
  <c r="D14" i="12"/>
  <c r="D11" i="14"/>
  <c r="D13" i="17"/>
  <c r="D12" i="17"/>
  <c r="C13" i="24"/>
  <c r="C14" i="13"/>
  <c r="D12" i="13"/>
  <c r="D12" i="14"/>
  <c r="D11" i="15"/>
  <c r="D12" i="24"/>
  <c r="C12" i="16"/>
  <c r="C12" i="17"/>
  <c r="D13" i="15"/>
  <c r="G5" i="9"/>
  <c r="D12" i="21"/>
  <c r="D12" i="22"/>
  <c r="D13" i="26"/>
  <c r="C14" i="15"/>
  <c r="G4" i="9"/>
  <c r="D12" i="20"/>
  <c r="D14" i="20"/>
  <c r="D11" i="20"/>
  <c r="D14" i="22"/>
  <c r="E3" i="9"/>
  <c r="E6" i="9"/>
  <c r="D13" i="19"/>
  <c r="D11" i="21"/>
  <c r="C14" i="25"/>
  <c r="B7" i="9"/>
  <c r="B13" i="9" s="1"/>
  <c r="D5" i="9"/>
  <c r="E4" i="9"/>
  <c r="D11" i="17"/>
  <c r="D11" i="18"/>
  <c r="D11" i="19"/>
  <c r="D11" i="26"/>
  <c r="C12" i="19"/>
  <c r="J3" i="9"/>
  <c r="J7" i="9"/>
  <c r="C6" i="9"/>
  <c r="I7" i="9"/>
  <c r="B6" i="9"/>
  <c r="B12" i="9" s="1"/>
  <c r="D14" i="11"/>
  <c r="D13" i="14"/>
  <c r="D12" i="18"/>
  <c r="D3" i="9"/>
  <c r="D7" i="9"/>
  <c r="F5" i="9"/>
  <c r="D12" i="11"/>
  <c r="D12" i="26"/>
  <c r="B3" i="9"/>
  <c r="B11" i="9" s="1"/>
  <c r="C3" i="9"/>
  <c r="C7" i="9"/>
  <c r="D6" i="9"/>
  <c r="E5" i="9"/>
  <c r="F4" i="9"/>
  <c r="B13" i="11"/>
  <c r="D14" i="17"/>
  <c r="D13" i="18"/>
  <c r="D14" i="21"/>
  <c r="D13" i="22"/>
  <c r="D14" i="26"/>
  <c r="C13" i="12"/>
  <c r="C11" i="13"/>
  <c r="C11" i="20"/>
  <c r="C11" i="25"/>
  <c r="I3" i="9"/>
  <c r="J6" i="9"/>
  <c r="D4" i="9"/>
  <c r="C4" i="9"/>
  <c r="D11" i="12"/>
  <c r="D11" i="16"/>
  <c r="D14" i="19"/>
  <c r="C14" i="12"/>
  <c r="C13" i="16"/>
  <c r="C12" i="20"/>
  <c r="C12" i="25"/>
  <c r="B13" i="21"/>
  <c r="C5" i="9"/>
  <c r="C14" i="9" s="1"/>
  <c r="H7" i="9"/>
  <c r="J5" i="9"/>
  <c r="G3" i="9"/>
  <c r="G7" i="9"/>
  <c r="H6" i="9"/>
  <c r="I5" i="9"/>
  <c r="J4" i="9"/>
  <c r="B4" i="9"/>
  <c r="C14" i="11"/>
  <c r="D13" i="20"/>
  <c r="D14" i="24"/>
  <c r="D13" i="25"/>
  <c r="C11" i="17"/>
  <c r="C11" i="21"/>
  <c r="C11" i="26"/>
  <c r="B13" i="26"/>
  <c r="H3" i="9"/>
  <c r="I6" i="9"/>
  <c r="B5" i="9"/>
  <c r="B14" i="9" s="1"/>
  <c r="B14" i="11"/>
  <c r="F3" i="9"/>
  <c r="F7" i="9"/>
  <c r="G6" i="9"/>
  <c r="H5" i="9"/>
  <c r="I4" i="9"/>
  <c r="D11" i="11"/>
  <c r="B12" i="11"/>
  <c r="E7" i="9"/>
  <c r="F6" i="9"/>
  <c r="H4" i="9"/>
  <c r="D13" i="11"/>
  <c r="C12" i="11"/>
  <c r="D13" i="13"/>
  <c r="D14" i="16"/>
  <c r="K6" i="9" l="1"/>
  <c r="D12" i="9" s="1"/>
  <c r="C12" i="9"/>
  <c r="K3" i="9"/>
  <c r="D11" i="9" s="1"/>
  <c r="K7" i="9"/>
  <c r="D13" i="9" s="1"/>
  <c r="K5" i="9"/>
  <c r="D14" i="9" s="1"/>
  <c r="C11" i="9"/>
  <c r="K4" i="9"/>
  <c r="C13" i="9"/>
</calcChain>
</file>

<file path=xl/sharedStrings.xml><?xml version="1.0" encoding="utf-8"?>
<sst xmlns="http://schemas.openxmlformats.org/spreadsheetml/2006/main" count="467" uniqueCount="34">
  <si>
    <t>Portfolio</t>
  </si>
  <si>
    <t>Cost Test</t>
  </si>
  <si>
    <t>PV Cost ($)
[A]</t>
  </si>
  <si>
    <t xml:space="preserve">PV Benefit ($)
[B] = [C:F] </t>
  </si>
  <si>
    <t>PV Electric Benefit ($)
[C]</t>
  </si>
  <si>
    <t>PV Capacity Benefit ($)
[D]</t>
  </si>
  <si>
    <t>PV Gas Benefit ($)
[E]</t>
  </si>
  <si>
    <t>PV O&amp;M Benefits ($)
[F]</t>
  </si>
  <si>
    <t>PV Participant Bill Savings ($)</t>
  </si>
  <si>
    <t>PV Incentive Benefits ($)</t>
  </si>
  <si>
    <t>PV Net Benefits ($)
[B] - [A]</t>
  </si>
  <si>
    <t>B/C Ratio
[B] / [A]</t>
  </si>
  <si>
    <t>TRC</t>
  </si>
  <si>
    <t>SCT</t>
  </si>
  <si>
    <t>PAC</t>
  </si>
  <si>
    <t>PCT</t>
  </si>
  <si>
    <t>RIM</t>
  </si>
  <si>
    <t>Appendix B</t>
  </si>
  <si>
    <t>Present Value of Costs</t>
  </si>
  <si>
    <t>Present Value of Benefits</t>
  </si>
  <si>
    <t>Benefits/Costs Ratio (Test Score)</t>
  </si>
  <si>
    <t>N/A</t>
  </si>
  <si>
    <t>Business Rebates</t>
  </si>
  <si>
    <t>admin, incremental costs</t>
  </si>
  <si>
    <t>avoided costs</t>
  </si>
  <si>
    <t>admin, incentives</t>
  </si>
  <si>
    <t>incremental costs, O&amp;M</t>
  </si>
  <si>
    <t>bill savings</t>
  </si>
  <si>
    <t>incentives</t>
  </si>
  <si>
    <r>
      <rPr>
        <sz val="11"/>
        <color rgb="FFFF0000"/>
        <rFont val="Calibri"/>
        <family val="2"/>
        <scheme val="minor"/>
      </rPr>
      <t xml:space="preserve">admin, incentives, </t>
    </r>
    <r>
      <rPr>
        <sz val="11"/>
        <color theme="1"/>
        <rFont val="Calibri"/>
        <family val="2"/>
        <scheme val="minor"/>
      </rPr>
      <t>(bill savings)</t>
    </r>
  </si>
  <si>
    <t>Large Nonresidential Demand Conservation</t>
  </si>
  <si>
    <t>Program Development &amp; Administration (PDA)</t>
  </si>
  <si>
    <t>Residential Demand Conservation</t>
  </si>
  <si>
    <t>Appliance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</si>
</sst>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53A5"/>
        <bgColor rgb="FF005DAA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vertical="top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readingOrder="1"/>
    </xf>
    <xf numFmtId="6" fontId="0" fillId="0" borderId="1" xfId="0" applyNumberFormat="1" applyBorder="1"/>
    <xf numFmtId="0" fontId="1" fillId="0" borderId="0" xfId="0" applyFont="1" applyAlignment="1">
      <alignment vertical="top" readingOrder="1"/>
    </xf>
    <xf numFmtId="40" fontId="0" fillId="0" borderId="1" xfId="0" applyNumberFormat="1" applyBorder="1"/>
    <xf numFmtId="6" fontId="0" fillId="0" borderId="0" xfId="0" applyNumberFormat="1"/>
    <xf numFmtId="0" fontId="4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6" fontId="4" fillId="0" borderId="5" xfId="0" applyNumberFormat="1" applyFont="1" applyBorder="1" applyAlignment="1">
      <alignment horizontal="right" vertical="center" wrapText="1"/>
    </xf>
    <xf numFmtId="40" fontId="4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readingOrder="1"/>
    </xf>
    <xf numFmtId="0" fontId="6" fillId="0" borderId="0" xfId="0" applyFont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4A5"/>
      <color rgb="FF00B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65FE-FB7C-4EE7-9551-BDCAA8A5BAD7}">
  <sheetPr>
    <tabColor rgb="FFFFFF00"/>
  </sheetPr>
  <dimension ref="A1:K27"/>
  <sheetViews>
    <sheetView tabSelected="1" workbookViewId="0">
      <selection activeCell="H10" sqref="H10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0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f>SUM('Appliance Recycling:WeCare V2'!B3)</f>
        <v>478712294.5804944</v>
      </c>
      <c r="C3" s="4">
        <f>SUM('Appliance Recycling:WeCare V2'!C3)</f>
        <v>582678027.76129627</v>
      </c>
      <c r="D3" s="4">
        <f>SUM('Appliance Recycling:WeCare V2'!D3)</f>
        <v>202968969.70526204</v>
      </c>
      <c r="E3" s="4">
        <f>SUM('Appliance Recycling:WeCare V2'!E3)</f>
        <v>376101948.74546248</v>
      </c>
      <c r="F3" s="4">
        <f>SUM('Appliance Recycling:WeCare V2'!F3)</f>
        <v>3607109.3105718084</v>
      </c>
      <c r="G3" s="4">
        <f>SUM('Appliance Recycling:WeCare V2'!G3)</f>
        <v>-52425.433607579442</v>
      </c>
      <c r="H3" s="4">
        <f>SUM('Appliance Recycling:WeCare V2'!H3)</f>
        <v>349148698.52039307</v>
      </c>
      <c r="I3" s="4">
        <f>SUM('Appliance Recycling:WeCare V2'!I3)</f>
        <v>18172187.505881004</v>
      </c>
      <c r="J3" s="4">
        <f>SUM('Appliance Recycling:WeCare V2'!J3)</f>
        <v>103965733.18080191</v>
      </c>
      <c r="K3" s="6">
        <f>C3/B3</f>
        <v>1.2171779048873379</v>
      </c>
    </row>
    <row r="4" spans="1:11" x14ac:dyDescent="0.25">
      <c r="A4" s="3" t="s">
        <v>13</v>
      </c>
      <c r="B4" s="4">
        <f>SUM('Appliance Recycling:WeCare V2'!B4)</f>
        <v>478712294.5804944</v>
      </c>
      <c r="C4" s="4">
        <f>SUM('Appliance Recycling:WeCare V2'!C4)</f>
        <v>582678027.76129627</v>
      </c>
      <c r="D4" s="4">
        <f>SUM('Appliance Recycling:WeCare V2'!D4)</f>
        <v>202968969.70526204</v>
      </c>
      <c r="E4" s="4">
        <f>SUM('Appliance Recycling:WeCare V2'!E4)</f>
        <v>376101948.74546248</v>
      </c>
      <c r="F4" s="4">
        <f>SUM('Appliance Recycling:WeCare V2'!F4)</f>
        <v>3607109.3105718084</v>
      </c>
      <c r="G4" s="4">
        <f>SUM('Appliance Recycling:WeCare V2'!G4)</f>
        <v>-52425.433607579442</v>
      </c>
      <c r="H4" s="4">
        <f>SUM('Appliance Recycling:WeCare V2'!H4)</f>
        <v>349148698.52039307</v>
      </c>
      <c r="I4" s="4">
        <f>SUM('Appliance Recycling:WeCare V2'!I4)</f>
        <v>18172187.505881004</v>
      </c>
      <c r="J4" s="4">
        <f>SUM('Appliance Recycling:WeCare V2'!J4)</f>
        <v>103965733.18080191</v>
      </c>
      <c r="K4" s="6">
        <f t="shared" ref="K4:K7" si="0">C4/B4</f>
        <v>1.2171779048873379</v>
      </c>
    </row>
    <row r="5" spans="1:11" x14ac:dyDescent="0.25">
      <c r="A5" s="3" t="s">
        <v>14</v>
      </c>
      <c r="B5" s="4">
        <f>SUM('Appliance Recycling:WeCare V2'!B5)</f>
        <v>277740029.58233416</v>
      </c>
      <c r="C5" s="4">
        <f>SUM('Appliance Recycling:WeCare V2'!C5)</f>
        <v>582678027.76129627</v>
      </c>
      <c r="D5" s="4">
        <f>SUM('Appliance Recycling:WeCare V2'!D5)</f>
        <v>202968969.70526204</v>
      </c>
      <c r="E5" s="4">
        <f>SUM('Appliance Recycling:WeCare V2'!E5)</f>
        <v>376101948.74546248</v>
      </c>
      <c r="F5" s="4">
        <f>SUM('Appliance Recycling:WeCare V2'!F5)</f>
        <v>3607109.3105718084</v>
      </c>
      <c r="G5" s="4">
        <f>SUM('Appliance Recycling:WeCare V2'!G5)</f>
        <v>0</v>
      </c>
      <c r="H5" s="4">
        <f>SUM('Appliance Recycling:WeCare V2'!H5)</f>
        <v>349148698.52039307</v>
      </c>
      <c r="I5" s="4">
        <f>SUM('Appliance Recycling:WeCare V2'!I5)</f>
        <v>18172187.505881004</v>
      </c>
      <c r="J5" s="4">
        <f>SUM('Appliance Recycling:WeCare V2'!J5)</f>
        <v>304937998.17896217</v>
      </c>
      <c r="K5" s="6">
        <f t="shared" si="0"/>
        <v>2.0979259944543402</v>
      </c>
    </row>
    <row r="6" spans="1:11" x14ac:dyDescent="0.25">
      <c r="A6" s="3" t="s">
        <v>15</v>
      </c>
      <c r="B6" s="4">
        <f>SUM('Appliance Recycling:WeCare V2'!B6)</f>
        <v>59038413.155563809</v>
      </c>
      <c r="C6" s="4">
        <f>SUM('Appliance Recycling:WeCare V2'!C6)</f>
        <v>349148698.52039307</v>
      </c>
      <c r="D6" s="4">
        <f>SUM('Appliance Recycling:WeCare V2'!D6)</f>
        <v>343941514.46067852</v>
      </c>
      <c r="E6" s="4">
        <f>SUM('Appliance Recycling:WeCare V2'!E6)</f>
        <v>0</v>
      </c>
      <c r="F6" s="4">
        <f>SUM('Appliance Recycling:WeCare V2'!F6)</f>
        <v>5207184.0597145762</v>
      </c>
      <c r="G6" s="4">
        <f>SUM('Appliance Recycling:WeCare V2'!G6)</f>
        <v>-10888.852621595437</v>
      </c>
      <c r="H6" s="4">
        <f>SUM('Appliance Recycling:WeCare V2'!H6)</f>
        <v>349148698.52039307</v>
      </c>
      <c r="I6" s="4">
        <f>SUM('Appliance Recycling:WeCare V2'!I6)</f>
        <v>18172187.505881004</v>
      </c>
      <c r="J6" s="4">
        <f>SUM('Appliance Recycling:WeCare V2'!J6)</f>
        <v>290110285.36482924</v>
      </c>
      <c r="K6" s="6">
        <f t="shared" si="0"/>
        <v>5.9139241700213132</v>
      </c>
    </row>
    <row r="7" spans="1:11" x14ac:dyDescent="0.25">
      <c r="A7" s="3" t="s">
        <v>16</v>
      </c>
      <c r="B7" s="4">
        <f>SUM('Appliance Recycling:WeCare V2'!B7)</f>
        <v>1845377703.6927433</v>
      </c>
      <c r="C7" s="4">
        <f>SUM('Appliance Recycling:WeCare V2'!C7)</f>
        <v>582678027.76129627</v>
      </c>
      <c r="D7" s="4">
        <f>SUM('Appliance Recycling:WeCare V2'!D7)</f>
        <v>202968969.70526204</v>
      </c>
      <c r="E7" s="4">
        <f>SUM('Appliance Recycling:WeCare V2'!E7)</f>
        <v>376101948.74546248</v>
      </c>
      <c r="F7" s="4">
        <f>SUM('Appliance Recycling:WeCare V2'!F7)</f>
        <v>3607109.3105718084</v>
      </c>
      <c r="G7" s="4">
        <f>SUM('Appliance Recycling:WeCare V2'!G7)</f>
        <v>0</v>
      </c>
      <c r="H7" s="4">
        <f>SUM('Appliance Recycling:WeCare V2'!H7)</f>
        <v>349148698.52039307</v>
      </c>
      <c r="I7" s="4">
        <f>SUM('Appliance Recycling:WeCare V2'!I7)</f>
        <v>18172187.505881004</v>
      </c>
      <c r="J7" s="4">
        <f>SUM('Appliance Recycling:WeCare V2'!J7)</f>
        <v>-1262699675.9314466</v>
      </c>
      <c r="K7" s="6">
        <f t="shared" si="0"/>
        <v>0.31575000965672911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</row>
    <row r="11" spans="1:11" ht="15.75" thickBot="1" x14ac:dyDescent="0.3">
      <c r="A11" s="10" t="s">
        <v>12</v>
      </c>
      <c r="B11" s="11">
        <f>B3</f>
        <v>478712294.5804944</v>
      </c>
      <c r="C11" s="11">
        <f>C3</f>
        <v>582678027.76129627</v>
      </c>
      <c r="D11" s="12">
        <f>K3</f>
        <v>1.2171779048873379</v>
      </c>
    </row>
    <row r="12" spans="1:11" ht="15.75" thickBot="1" x14ac:dyDescent="0.3">
      <c r="A12" s="10" t="s">
        <v>15</v>
      </c>
      <c r="B12" s="11">
        <f>B6</f>
        <v>59038413.155563809</v>
      </c>
      <c r="C12" s="11">
        <f>C6</f>
        <v>349148698.52039307</v>
      </c>
      <c r="D12" s="12">
        <f>K6</f>
        <v>5.9139241700213132</v>
      </c>
    </row>
    <row r="13" spans="1:11" ht="15.75" thickBot="1" x14ac:dyDescent="0.3">
      <c r="A13" s="10" t="s">
        <v>16</v>
      </c>
      <c r="B13" s="11">
        <f>B7</f>
        <v>1845377703.6927433</v>
      </c>
      <c r="C13" s="11">
        <f>C7</f>
        <v>582678027.76129627</v>
      </c>
      <c r="D13" s="12">
        <f>K7</f>
        <v>0.31575000965672911</v>
      </c>
    </row>
    <row r="14" spans="1:11" ht="15.75" thickBot="1" x14ac:dyDescent="0.3">
      <c r="A14" s="10" t="s">
        <v>14</v>
      </c>
      <c r="B14" s="11">
        <f>B5</f>
        <v>277740029.58233416</v>
      </c>
      <c r="C14" s="11">
        <f>C5</f>
        <v>582678027.76129627</v>
      </c>
      <c r="D14" s="12">
        <f>K5</f>
        <v>2.0979259944543402</v>
      </c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9EA0-2C9D-4A52-86F3-13DE3C012752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31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11174692.592972992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-11174692.592972992</v>
      </c>
      <c r="K3" s="6">
        <f>IFERROR(C3/B3,"NA")</f>
        <v>0</v>
      </c>
    </row>
    <row r="4" spans="1:11" x14ac:dyDescent="0.25">
      <c r="A4" s="3" t="s">
        <v>13</v>
      </c>
      <c r="B4" s="4">
        <v>11174692.592972992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-11174692.592972992</v>
      </c>
      <c r="K4" s="6">
        <f t="shared" ref="K4:K7" si="0">IFERROR(C4/B4,"NA")</f>
        <v>0</v>
      </c>
    </row>
    <row r="5" spans="1:11" x14ac:dyDescent="0.25">
      <c r="A5" s="3" t="s">
        <v>14</v>
      </c>
      <c r="B5" s="4">
        <v>11174692.592972992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-11174692.592972992</v>
      </c>
      <c r="K5" s="6">
        <f t="shared" si="0"/>
        <v>0</v>
      </c>
    </row>
    <row r="6" spans="1:11" x14ac:dyDescent="0.25">
      <c r="A6" s="3" t="s">
        <v>15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6" t="str">
        <f t="shared" si="0"/>
        <v>NA</v>
      </c>
    </row>
    <row r="7" spans="1:11" x14ac:dyDescent="0.25">
      <c r="A7" s="3" t="s">
        <v>16</v>
      </c>
      <c r="B7" s="4">
        <v>11174692.592972992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-11174692.592972992</v>
      </c>
      <c r="K7" s="6">
        <f t="shared" si="0"/>
        <v>0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11174692.592972992</v>
      </c>
      <c r="C11" s="11">
        <f>C3</f>
        <v>0</v>
      </c>
      <c r="D11" s="12">
        <f>K3</f>
        <v>0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0</v>
      </c>
      <c r="C12" s="11">
        <f>C6</f>
        <v>0</v>
      </c>
      <c r="D12" s="12" t="str">
        <f>K6</f>
        <v>NA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11174692.592972992</v>
      </c>
      <c r="C13" s="11">
        <f>C7</f>
        <v>0</v>
      </c>
      <c r="D13" s="12">
        <f>K7</f>
        <v>0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11174692.592972992</v>
      </c>
      <c r="C14" s="11">
        <f>C5</f>
        <v>0</v>
      </c>
      <c r="D14" s="12">
        <f>K5</f>
        <v>0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425B-4090-4DCF-A9F9-A72667A735FC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22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11903619.36794937</v>
      </c>
      <c r="C3" s="4">
        <v>14491211.189914912</v>
      </c>
      <c r="D3" s="4">
        <v>49077.384139969596</v>
      </c>
      <c r="E3" s="4">
        <v>14442133.805774944</v>
      </c>
      <c r="F3" s="4">
        <v>0</v>
      </c>
      <c r="G3" s="4">
        <v>0</v>
      </c>
      <c r="H3" s="4">
        <v>310901.78977506002</v>
      </c>
      <c r="I3" s="4">
        <v>390861.86466792849</v>
      </c>
      <c r="J3" s="4">
        <v>2587591.8219655426</v>
      </c>
      <c r="K3" s="6">
        <f>IFERROR(C3/B3,"NA")</f>
        <v>1.2173785755391895</v>
      </c>
    </row>
    <row r="4" spans="1:11" x14ac:dyDescent="0.25">
      <c r="A4" s="3" t="s">
        <v>13</v>
      </c>
      <c r="B4" s="4">
        <v>11903619.36794937</v>
      </c>
      <c r="C4" s="4">
        <v>14491211.189914912</v>
      </c>
      <c r="D4" s="4">
        <v>49077.384139969596</v>
      </c>
      <c r="E4" s="4">
        <v>14442133.805774944</v>
      </c>
      <c r="F4" s="4">
        <v>0</v>
      </c>
      <c r="G4" s="4">
        <v>0</v>
      </c>
      <c r="H4" s="4">
        <v>310901.78977506002</v>
      </c>
      <c r="I4" s="4">
        <v>390861.86466792849</v>
      </c>
      <c r="J4" s="4">
        <v>2587591.8219655426</v>
      </c>
      <c r="K4" s="6">
        <f t="shared" ref="K4:K7" si="0">IFERROR(C4/B4,"NA")</f>
        <v>1.2173785755391895</v>
      </c>
    </row>
    <row r="5" spans="1:11" x14ac:dyDescent="0.25">
      <c r="A5" s="3" t="s">
        <v>14</v>
      </c>
      <c r="B5" s="4">
        <v>14554798.240506366</v>
      </c>
      <c r="C5" s="4">
        <v>14491211.189914912</v>
      </c>
      <c r="D5" s="4">
        <v>49077.384139969596</v>
      </c>
      <c r="E5" s="4">
        <v>14442133.805774944</v>
      </c>
      <c r="F5" s="4">
        <v>0</v>
      </c>
      <c r="G5" s="4">
        <v>0</v>
      </c>
      <c r="H5" s="4">
        <v>310901.78977506002</v>
      </c>
      <c r="I5" s="4">
        <v>390861.86466792849</v>
      </c>
      <c r="J5" s="4">
        <v>-63587.050591452979</v>
      </c>
      <c r="K5" s="6">
        <f t="shared" si="0"/>
        <v>0.99563119669948497</v>
      </c>
    </row>
    <row r="6" spans="1:11" x14ac:dyDescent="0.25">
      <c r="A6" s="3" t="s">
        <v>15</v>
      </c>
      <c r="B6" s="4">
        <v>0</v>
      </c>
      <c r="C6" s="4">
        <v>310901.78977506002</v>
      </c>
      <c r="D6" s="4">
        <v>310901.78977506002</v>
      </c>
      <c r="E6" s="4">
        <v>0</v>
      </c>
      <c r="F6" s="4">
        <v>0</v>
      </c>
      <c r="G6" s="4">
        <v>0</v>
      </c>
      <c r="H6" s="4">
        <v>310901.78977506002</v>
      </c>
      <c r="I6" s="4">
        <v>390861.86466792849</v>
      </c>
      <c r="J6" s="4">
        <v>310901.78977506002</v>
      </c>
      <c r="K6" s="6" t="str">
        <f t="shared" si="0"/>
        <v>NA</v>
      </c>
    </row>
    <row r="7" spans="1:11" x14ac:dyDescent="0.25">
      <c r="A7" s="3" t="s">
        <v>16</v>
      </c>
      <c r="B7" s="4">
        <v>14865700.030281425</v>
      </c>
      <c r="C7" s="4">
        <v>14491211.189914912</v>
      </c>
      <c r="D7" s="4">
        <v>49077.384139969596</v>
      </c>
      <c r="E7" s="4">
        <v>14442133.805774944</v>
      </c>
      <c r="F7" s="4">
        <v>0</v>
      </c>
      <c r="G7" s="4">
        <v>0</v>
      </c>
      <c r="H7" s="4">
        <v>310901.78977506002</v>
      </c>
      <c r="I7" s="4">
        <v>390861.86466792849</v>
      </c>
      <c r="J7" s="4">
        <v>-374488.84036651254</v>
      </c>
      <c r="K7" s="6">
        <f t="shared" si="0"/>
        <v>0.97480852972926413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11903619.36794937</v>
      </c>
      <c r="C11" s="11">
        <f>C3</f>
        <v>14491211.189914912</v>
      </c>
      <c r="D11" s="12">
        <f>K3</f>
        <v>1.2173785755391895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0</v>
      </c>
      <c r="C12" s="11">
        <f>C6</f>
        <v>310901.78977506002</v>
      </c>
      <c r="D12" s="12" t="str">
        <f>K6</f>
        <v>NA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14865700.030281425</v>
      </c>
      <c r="C13" s="11">
        <f>C7</f>
        <v>14491211.189914912</v>
      </c>
      <c r="D13" s="12">
        <f>K7</f>
        <v>0.97480852972926413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14554798.240506366</v>
      </c>
      <c r="C14" s="11">
        <f>C5</f>
        <v>14491211.189914912</v>
      </c>
      <c r="D14" s="12">
        <f>K5</f>
        <v>0.99563119669948497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2E6DB-8905-48F4-9A19-BE8F928AD874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22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10721853.783592209</v>
      </c>
      <c r="C3" s="4">
        <v>7340958.8751012767</v>
      </c>
      <c r="D3" s="4">
        <v>2938700.1256660973</v>
      </c>
      <c r="E3" s="4">
        <v>4066708.4770249641</v>
      </c>
      <c r="F3" s="4">
        <v>335550.272410215</v>
      </c>
      <c r="G3" s="4">
        <v>0</v>
      </c>
      <c r="H3" s="4">
        <v>4649466.1054788008</v>
      </c>
      <c r="I3" s="4">
        <v>553159.48791499506</v>
      </c>
      <c r="J3" s="4">
        <v>-3380894.9084909335</v>
      </c>
      <c r="K3" s="6">
        <f>IFERROR(C3/B3,"NA")</f>
        <v>0.68467254108009201</v>
      </c>
    </row>
    <row r="4" spans="1:11" x14ac:dyDescent="0.25">
      <c r="A4" s="3" t="s">
        <v>13</v>
      </c>
      <c r="B4" s="4">
        <v>10721853.783592209</v>
      </c>
      <c r="C4" s="4">
        <v>7340958.8751012767</v>
      </c>
      <c r="D4" s="4">
        <v>2938700.1256660973</v>
      </c>
      <c r="E4" s="4">
        <v>4066708.4770249641</v>
      </c>
      <c r="F4" s="4">
        <v>335550.272410215</v>
      </c>
      <c r="G4" s="4">
        <v>0</v>
      </c>
      <c r="H4" s="4">
        <v>4649466.1054788008</v>
      </c>
      <c r="I4" s="4">
        <v>553159.48791499506</v>
      </c>
      <c r="J4" s="4">
        <v>-3380894.9084909335</v>
      </c>
      <c r="K4" s="6">
        <f t="shared" ref="K4:K7" si="0">IFERROR(C4/B4,"NA")</f>
        <v>0.68467254108009201</v>
      </c>
    </row>
    <row r="5" spans="1:11" x14ac:dyDescent="0.25">
      <c r="A5" s="3" t="s">
        <v>14</v>
      </c>
      <c r="B5" s="4">
        <v>9990697.8535089605</v>
      </c>
      <c r="C5" s="4">
        <v>7340958.8751012767</v>
      </c>
      <c r="D5" s="4">
        <v>2938700.1256660973</v>
      </c>
      <c r="E5" s="4">
        <v>4066708.4770249641</v>
      </c>
      <c r="F5" s="4">
        <v>335550.272410215</v>
      </c>
      <c r="G5" s="4">
        <v>0</v>
      </c>
      <c r="H5" s="4">
        <v>4649466.1054788008</v>
      </c>
      <c r="I5" s="4">
        <v>553159.48791499506</v>
      </c>
      <c r="J5" s="4">
        <v>-2649738.9784076838</v>
      </c>
      <c r="K5" s="6">
        <f t="shared" si="0"/>
        <v>0.73477939006262361</v>
      </c>
    </row>
    <row r="6" spans="1:11" x14ac:dyDescent="0.25">
      <c r="A6" s="3" t="s">
        <v>15</v>
      </c>
      <c r="B6" s="4">
        <v>679705.20201043342</v>
      </c>
      <c r="C6" s="4">
        <v>4649466.1054788008</v>
      </c>
      <c r="D6" s="4">
        <v>4183188.117430564</v>
      </c>
      <c r="E6" s="4">
        <v>0</v>
      </c>
      <c r="F6" s="4">
        <v>466277.98804823699</v>
      </c>
      <c r="G6" s="4">
        <v>0</v>
      </c>
      <c r="H6" s="4">
        <v>4649466.1054788008</v>
      </c>
      <c r="I6" s="4">
        <v>553159.48791499506</v>
      </c>
      <c r="J6" s="4">
        <v>3969760.9034683672</v>
      </c>
      <c r="K6" s="6">
        <f t="shared" si="0"/>
        <v>6.8404156562677478</v>
      </c>
    </row>
    <row r="7" spans="1:11" x14ac:dyDescent="0.25">
      <c r="A7" s="3" t="s">
        <v>16</v>
      </c>
      <c r="B7" s="4">
        <v>31404190.314526409</v>
      </c>
      <c r="C7" s="4">
        <v>7340958.8751012767</v>
      </c>
      <c r="D7" s="4">
        <v>2938700.1256660973</v>
      </c>
      <c r="E7" s="4">
        <v>4066708.4770249641</v>
      </c>
      <c r="F7" s="4">
        <v>335550.272410215</v>
      </c>
      <c r="G7" s="4">
        <v>0</v>
      </c>
      <c r="H7" s="4">
        <v>4649466.1054788008</v>
      </c>
      <c r="I7" s="4">
        <v>553159.48791499506</v>
      </c>
      <c r="J7" s="4">
        <v>-24063231.439425133</v>
      </c>
      <c r="K7" s="6">
        <f t="shared" si="0"/>
        <v>0.23375730440996667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10721853.783592209</v>
      </c>
      <c r="C11" s="11">
        <f>C3</f>
        <v>7340958.8751012767</v>
      </c>
      <c r="D11" s="12">
        <f>K3</f>
        <v>0.68467254108009201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679705.20201043342</v>
      </c>
      <c r="C12" s="11">
        <f>C6</f>
        <v>4649466.1054788008</v>
      </c>
      <c r="D12" s="12">
        <f>K6</f>
        <v>6.8404156562677478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31404190.314526409</v>
      </c>
      <c r="C13" s="11">
        <f>C7</f>
        <v>7340958.8751012767</v>
      </c>
      <c r="D13" s="12">
        <f>K7</f>
        <v>0.23375730440996667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9990697.8535089605</v>
      </c>
      <c r="C14" s="11">
        <f>C5</f>
        <v>7340958.8751012767</v>
      </c>
      <c r="D14" s="12">
        <f>K5</f>
        <v>0.73477939006262361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643A5-2DC6-4787-A20E-38BC79682390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32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7471857.7887663301</v>
      </c>
      <c r="C3" s="4">
        <v>80786605.064142942</v>
      </c>
      <c r="D3" s="4">
        <v>0</v>
      </c>
      <c r="E3" s="4">
        <v>80786605.064142942</v>
      </c>
      <c r="F3" s="4">
        <v>0</v>
      </c>
      <c r="G3" s="4">
        <v>0</v>
      </c>
      <c r="H3" s="4">
        <v>0</v>
      </c>
      <c r="I3" s="4">
        <v>202803.50575135683</v>
      </c>
      <c r="J3" s="4">
        <v>73314747.275376618</v>
      </c>
      <c r="K3" s="6">
        <f>IFERROR(C3/B3,"NA")</f>
        <v>10.812117594850735</v>
      </c>
    </row>
    <row r="4" spans="1:11" x14ac:dyDescent="0.25">
      <c r="A4" s="3" t="s">
        <v>13</v>
      </c>
      <c r="B4" s="4">
        <v>7471857.7887663301</v>
      </c>
      <c r="C4" s="4">
        <v>80786605.064142942</v>
      </c>
      <c r="D4" s="4">
        <v>0</v>
      </c>
      <c r="E4" s="4">
        <v>80786605.064142942</v>
      </c>
      <c r="F4" s="4">
        <v>0</v>
      </c>
      <c r="G4" s="4">
        <v>0</v>
      </c>
      <c r="H4" s="4">
        <v>0</v>
      </c>
      <c r="I4" s="4">
        <v>202803.50575135683</v>
      </c>
      <c r="J4" s="4">
        <v>73314747.275376618</v>
      </c>
      <c r="K4" s="6">
        <f t="shared" ref="K4:K7" si="0">IFERROR(C4/B4,"NA")</f>
        <v>10.812117594850735</v>
      </c>
    </row>
    <row r="5" spans="1:11" x14ac:dyDescent="0.25">
      <c r="A5" s="3" t="s">
        <v>14</v>
      </c>
      <c r="B5" s="4">
        <v>8318505.1353950929</v>
      </c>
      <c r="C5" s="4">
        <v>80786605.064142942</v>
      </c>
      <c r="D5" s="4">
        <v>0</v>
      </c>
      <c r="E5" s="4">
        <v>80786605.064142942</v>
      </c>
      <c r="F5" s="4">
        <v>0</v>
      </c>
      <c r="G5" s="4">
        <v>0</v>
      </c>
      <c r="H5" s="4">
        <v>0</v>
      </c>
      <c r="I5" s="4">
        <v>202803.50575135683</v>
      </c>
      <c r="J5" s="4">
        <v>72468099.928747848</v>
      </c>
      <c r="K5" s="6">
        <f t="shared" si="0"/>
        <v>9.7116734015583361</v>
      </c>
    </row>
    <row r="6" spans="1:11" x14ac:dyDescent="0.25">
      <c r="A6" s="3" t="s">
        <v>15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202803.50575135683</v>
      </c>
      <c r="J6" s="4">
        <v>0</v>
      </c>
      <c r="K6" s="6" t="str">
        <f t="shared" si="0"/>
        <v>NA</v>
      </c>
    </row>
    <row r="7" spans="1:11" x14ac:dyDescent="0.25">
      <c r="A7" s="3" t="s">
        <v>16</v>
      </c>
      <c r="B7" s="4">
        <v>8318505.1353950929</v>
      </c>
      <c r="C7" s="4">
        <v>80786605.064142942</v>
      </c>
      <c r="D7" s="4">
        <v>0</v>
      </c>
      <c r="E7" s="4">
        <v>80786605.064142942</v>
      </c>
      <c r="F7" s="4">
        <v>0</v>
      </c>
      <c r="G7" s="4">
        <v>0</v>
      </c>
      <c r="H7" s="4">
        <v>0</v>
      </c>
      <c r="I7" s="4">
        <v>202803.50575135683</v>
      </c>
      <c r="J7" s="4">
        <v>72468099.928747848</v>
      </c>
      <c r="K7" s="6">
        <f t="shared" si="0"/>
        <v>9.7116734015583361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7471857.7887663301</v>
      </c>
      <c r="C11" s="11">
        <f>C3</f>
        <v>80786605.064142942</v>
      </c>
      <c r="D11" s="12">
        <f>K3</f>
        <v>10.812117594850735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0</v>
      </c>
      <c r="C12" s="11">
        <f>C6</f>
        <v>0</v>
      </c>
      <c r="D12" s="12" t="str">
        <f>K6</f>
        <v>NA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8318505.1353950929</v>
      </c>
      <c r="C13" s="11">
        <f>C7</f>
        <v>80786605.064142942</v>
      </c>
      <c r="D13" s="12">
        <f>K7</f>
        <v>9.7116734015583361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8318505.1353950929</v>
      </c>
      <c r="C14" s="11">
        <f>C5</f>
        <v>80786605.064142942</v>
      </c>
      <c r="D14" s="12">
        <f>K5</f>
        <v>9.7116734015583361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1493-2A66-4A26-8220-7C4514248E89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22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5345479.7410333436</v>
      </c>
      <c r="C3" s="4">
        <v>3699512.3066816139</v>
      </c>
      <c r="D3" s="4">
        <v>0</v>
      </c>
      <c r="E3" s="4">
        <v>3699512.3066816139</v>
      </c>
      <c r="F3" s="4">
        <v>0</v>
      </c>
      <c r="G3" s="4">
        <v>0</v>
      </c>
      <c r="H3" s="4">
        <v>0</v>
      </c>
      <c r="I3" s="4">
        <v>65102.287421533583</v>
      </c>
      <c r="J3" s="4">
        <v>-1645967.4343517297</v>
      </c>
      <c r="K3" s="6">
        <f>IFERROR(C3/B3,"NA")</f>
        <v>0.69208237350207502</v>
      </c>
    </row>
    <row r="4" spans="1:11" x14ac:dyDescent="0.25">
      <c r="A4" s="3" t="s">
        <v>13</v>
      </c>
      <c r="B4" s="4">
        <v>5345479.7410333436</v>
      </c>
      <c r="C4" s="4">
        <v>3699512.3066816139</v>
      </c>
      <c r="D4" s="4">
        <v>0</v>
      </c>
      <c r="E4" s="4">
        <v>3699512.3066816139</v>
      </c>
      <c r="F4" s="4">
        <v>0</v>
      </c>
      <c r="G4" s="4">
        <v>0</v>
      </c>
      <c r="H4" s="4">
        <v>0</v>
      </c>
      <c r="I4" s="4">
        <v>65102.287421533583</v>
      </c>
      <c r="J4" s="4">
        <v>-1645967.4343517297</v>
      </c>
      <c r="K4" s="6">
        <f t="shared" ref="K4:K7" si="0">IFERROR(C4/B4,"NA")</f>
        <v>0.69208237350207502</v>
      </c>
    </row>
    <row r="5" spans="1:11" x14ac:dyDescent="0.25">
      <c r="A5" s="3" t="s">
        <v>14</v>
      </c>
      <c r="B5" s="4">
        <v>5826494.255048926</v>
      </c>
      <c r="C5" s="4">
        <v>3699512.3066816139</v>
      </c>
      <c r="D5" s="4">
        <v>0</v>
      </c>
      <c r="E5" s="4">
        <v>3699512.3066816139</v>
      </c>
      <c r="F5" s="4">
        <v>0</v>
      </c>
      <c r="G5" s="4">
        <v>0</v>
      </c>
      <c r="H5" s="4">
        <v>0</v>
      </c>
      <c r="I5" s="4">
        <v>65102.287421533583</v>
      </c>
      <c r="J5" s="4">
        <v>-2126981.9483673121</v>
      </c>
      <c r="K5" s="6">
        <f t="shared" si="0"/>
        <v>0.63494652954919095</v>
      </c>
    </row>
    <row r="6" spans="1:11" x14ac:dyDescent="0.25">
      <c r="A6" s="3" t="s">
        <v>15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65102.287421533583</v>
      </c>
      <c r="J6" s="4">
        <v>0</v>
      </c>
      <c r="K6" s="6" t="str">
        <f t="shared" si="0"/>
        <v>NA</v>
      </c>
    </row>
    <row r="7" spans="1:11" x14ac:dyDescent="0.25">
      <c r="A7" s="3" t="s">
        <v>16</v>
      </c>
      <c r="B7" s="4">
        <v>5826494.255048926</v>
      </c>
      <c r="C7" s="4">
        <v>3699512.3066816139</v>
      </c>
      <c r="D7" s="4">
        <v>0</v>
      </c>
      <c r="E7" s="4">
        <v>3699512.3066816139</v>
      </c>
      <c r="F7" s="4">
        <v>0</v>
      </c>
      <c r="G7" s="4">
        <v>0</v>
      </c>
      <c r="H7" s="4">
        <v>0</v>
      </c>
      <c r="I7" s="4">
        <v>65102.287421533583</v>
      </c>
      <c r="J7" s="4">
        <v>-2126981.9483673121</v>
      </c>
      <c r="K7" s="6">
        <f t="shared" si="0"/>
        <v>0.63494652954919095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5345479.7410333436</v>
      </c>
      <c r="C11" s="11">
        <f>C3</f>
        <v>3699512.3066816139</v>
      </c>
      <c r="D11" s="12">
        <f>K3</f>
        <v>0.69208237350207502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0</v>
      </c>
      <c r="C12" s="11">
        <f>C6</f>
        <v>0</v>
      </c>
      <c r="D12" s="12" t="str">
        <f>K6</f>
        <v>NA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5826494.255048926</v>
      </c>
      <c r="C13" s="11">
        <f>C7</f>
        <v>3699512.3066816139</v>
      </c>
      <c r="D13" s="12">
        <f>K7</f>
        <v>0.63494652954919095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5826494.255048926</v>
      </c>
      <c r="C14" s="11">
        <f>C5</f>
        <v>3699512.3066816139</v>
      </c>
      <c r="D14" s="12">
        <f>K5</f>
        <v>0.63494652954919095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A980-7525-45EF-A19D-6A940C5E4311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22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3286320.7111306656</v>
      </c>
      <c r="C3" s="4">
        <v>1344774.4034320337</v>
      </c>
      <c r="D3" s="4">
        <v>538811.65238504484</v>
      </c>
      <c r="E3" s="4">
        <v>803181.04284175159</v>
      </c>
      <c r="F3" s="4">
        <v>2781.7082052373339</v>
      </c>
      <c r="G3" s="4">
        <v>0</v>
      </c>
      <c r="H3" s="4">
        <v>992287.21933975175</v>
      </c>
      <c r="I3" s="4">
        <v>0</v>
      </c>
      <c r="J3" s="4">
        <v>-1941546.3076986317</v>
      </c>
      <c r="K3" s="6">
        <f>IFERROR(C3/B3,"NA")</f>
        <v>0.40920364189573</v>
      </c>
    </row>
    <row r="4" spans="1:11" x14ac:dyDescent="0.25">
      <c r="A4" s="3" t="s">
        <v>13</v>
      </c>
      <c r="B4" s="4">
        <v>3286320.7111306656</v>
      </c>
      <c r="C4" s="4">
        <v>1344774.4034320337</v>
      </c>
      <c r="D4" s="4">
        <v>538811.65238504484</v>
      </c>
      <c r="E4" s="4">
        <v>803181.04284175159</v>
      </c>
      <c r="F4" s="4">
        <v>2781.7082052373339</v>
      </c>
      <c r="G4" s="4">
        <v>0</v>
      </c>
      <c r="H4" s="4">
        <v>992287.21933975175</v>
      </c>
      <c r="I4" s="4">
        <v>0</v>
      </c>
      <c r="J4" s="4">
        <v>-1941546.3076986317</v>
      </c>
      <c r="K4" s="6">
        <f t="shared" ref="K4:K7" si="0">IFERROR(C4/B4,"NA")</f>
        <v>0.40920364189573</v>
      </c>
    </row>
    <row r="5" spans="1:11" x14ac:dyDescent="0.25">
      <c r="A5" s="3" t="s">
        <v>14</v>
      </c>
      <c r="B5" s="4">
        <v>3286320.7111306656</v>
      </c>
      <c r="C5" s="4">
        <v>1344774.4034320337</v>
      </c>
      <c r="D5" s="4">
        <v>538811.65238504484</v>
      </c>
      <c r="E5" s="4">
        <v>803181.04284175159</v>
      </c>
      <c r="F5" s="4">
        <v>2781.7082052373339</v>
      </c>
      <c r="G5" s="4">
        <v>0</v>
      </c>
      <c r="H5" s="4">
        <v>992287.21933975175</v>
      </c>
      <c r="I5" s="4">
        <v>0</v>
      </c>
      <c r="J5" s="4">
        <v>-1941546.3076986317</v>
      </c>
      <c r="K5" s="6">
        <f t="shared" si="0"/>
        <v>0.40920364189573</v>
      </c>
    </row>
    <row r="6" spans="1:11" x14ac:dyDescent="0.25">
      <c r="A6" s="3" t="s">
        <v>15</v>
      </c>
      <c r="B6" s="4">
        <v>0</v>
      </c>
      <c r="C6" s="4">
        <v>992287.21933975175</v>
      </c>
      <c r="D6" s="4">
        <v>984815.05063858163</v>
      </c>
      <c r="E6" s="4">
        <v>0</v>
      </c>
      <c r="F6" s="4">
        <v>7472.1687011702088</v>
      </c>
      <c r="G6" s="4">
        <v>0</v>
      </c>
      <c r="H6" s="4">
        <v>992287.21933975175</v>
      </c>
      <c r="I6" s="4">
        <v>0</v>
      </c>
      <c r="J6" s="4">
        <v>992287.21933975175</v>
      </c>
      <c r="K6" s="6" t="str">
        <f t="shared" si="0"/>
        <v>NA</v>
      </c>
    </row>
    <row r="7" spans="1:11" x14ac:dyDescent="0.25">
      <c r="A7" s="3" t="s">
        <v>16</v>
      </c>
      <c r="B7" s="4">
        <v>7492574.6458935626</v>
      </c>
      <c r="C7" s="4">
        <v>1344774.4034320337</v>
      </c>
      <c r="D7" s="4">
        <v>538811.65238504484</v>
      </c>
      <c r="E7" s="4">
        <v>803181.04284175159</v>
      </c>
      <c r="F7" s="4">
        <v>2781.7082052373339</v>
      </c>
      <c r="G7" s="4">
        <v>0</v>
      </c>
      <c r="H7" s="4">
        <v>992287.21933975175</v>
      </c>
      <c r="I7" s="4">
        <v>0</v>
      </c>
      <c r="J7" s="4">
        <v>-6147800.2424615286</v>
      </c>
      <c r="K7" s="6">
        <f t="shared" si="0"/>
        <v>0.1794809484039056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3286320.7111306656</v>
      </c>
      <c r="C11" s="11">
        <f>C3</f>
        <v>1344774.4034320337</v>
      </c>
      <c r="D11" s="12">
        <f>K3</f>
        <v>0.40920364189573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0</v>
      </c>
      <c r="C12" s="11">
        <f>C6</f>
        <v>992287.21933975175</v>
      </c>
      <c r="D12" s="12" t="str">
        <f>K6</f>
        <v>NA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7492574.6458935626</v>
      </c>
      <c r="C13" s="11">
        <f>C7</f>
        <v>1344774.4034320337</v>
      </c>
      <c r="D13" s="12">
        <f>K7</f>
        <v>0.1794809484039056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3286320.7111306656</v>
      </c>
      <c r="C14" s="11">
        <f>C5</f>
        <v>1344774.4034320337</v>
      </c>
      <c r="D14" s="12">
        <f>K5</f>
        <v>0.40920364189573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100DB-930F-4DE3-B9E3-1EDE0A95CC09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22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83550625.477778822</v>
      </c>
      <c r="C3" s="4">
        <v>17409528.272555694</v>
      </c>
      <c r="D3" s="4">
        <v>10664143.379481364</v>
      </c>
      <c r="E3" s="4">
        <v>4896698.3473564964</v>
      </c>
      <c r="F3" s="4">
        <v>1848686.5457178371</v>
      </c>
      <c r="G3" s="4">
        <v>0</v>
      </c>
      <c r="H3" s="4">
        <v>15743946.816779424</v>
      </c>
      <c r="I3" s="4">
        <v>8442334.0726648625</v>
      </c>
      <c r="J3" s="4">
        <v>-66141097.205223128</v>
      </c>
      <c r="K3" s="6">
        <f>IFERROR(C3/B3,"NA")</f>
        <v>0.20837101066569447</v>
      </c>
    </row>
    <row r="4" spans="1:11" x14ac:dyDescent="0.25">
      <c r="A4" s="3" t="s">
        <v>13</v>
      </c>
      <c r="B4" s="4">
        <v>83550625.477778822</v>
      </c>
      <c r="C4" s="4">
        <v>17409528.272555694</v>
      </c>
      <c r="D4" s="4">
        <v>10664143.379481364</v>
      </c>
      <c r="E4" s="4">
        <v>4896698.3473564964</v>
      </c>
      <c r="F4" s="4">
        <v>1848686.5457178371</v>
      </c>
      <c r="G4" s="4">
        <v>0</v>
      </c>
      <c r="H4" s="4">
        <v>15743946.816779424</v>
      </c>
      <c r="I4" s="4">
        <v>8442334.0726648625</v>
      </c>
      <c r="J4" s="4">
        <v>-66141097.205223128</v>
      </c>
      <c r="K4" s="6">
        <f t="shared" ref="K4:K7" si="0">IFERROR(C4/B4,"NA")</f>
        <v>0.20837101066569447</v>
      </c>
    </row>
    <row r="5" spans="1:11" x14ac:dyDescent="0.25">
      <c r="A5" s="3" t="s">
        <v>14</v>
      </c>
      <c r="B5" s="4">
        <v>83550625.477778822</v>
      </c>
      <c r="C5" s="4">
        <v>17409528.272555694</v>
      </c>
      <c r="D5" s="4">
        <v>10664143.379481364</v>
      </c>
      <c r="E5" s="4">
        <v>4896698.3473564964</v>
      </c>
      <c r="F5" s="4">
        <v>1848686.5457178371</v>
      </c>
      <c r="G5" s="4">
        <v>0</v>
      </c>
      <c r="H5" s="4">
        <v>15743946.816779424</v>
      </c>
      <c r="I5" s="4">
        <v>8442334.0726648625</v>
      </c>
      <c r="J5" s="4">
        <v>-66141097.205223128</v>
      </c>
      <c r="K5" s="6">
        <f t="shared" si="0"/>
        <v>0.20837101066569447</v>
      </c>
    </row>
    <row r="6" spans="1:11" x14ac:dyDescent="0.25">
      <c r="A6" s="3" t="s">
        <v>15</v>
      </c>
      <c r="B6" s="4">
        <v>8442334.0726648625</v>
      </c>
      <c r="C6" s="4">
        <v>15743946.816779424</v>
      </c>
      <c r="D6" s="4">
        <v>13444658.502448142</v>
      </c>
      <c r="E6" s="4">
        <v>0</v>
      </c>
      <c r="F6" s="4">
        <v>2299288.3143312829</v>
      </c>
      <c r="G6" s="4">
        <v>0</v>
      </c>
      <c r="H6" s="4">
        <v>15743946.816779424</v>
      </c>
      <c r="I6" s="4">
        <v>8442334.0726648625</v>
      </c>
      <c r="J6" s="4">
        <v>7301612.744114561</v>
      </c>
      <c r="K6" s="6">
        <f t="shared" si="0"/>
        <v>1.8648808115466784</v>
      </c>
    </row>
    <row r="7" spans="1:11" x14ac:dyDescent="0.25">
      <c r="A7" s="3" t="s">
        <v>16</v>
      </c>
      <c r="B7" s="4">
        <v>164279437.54872608</v>
      </c>
      <c r="C7" s="4">
        <v>17409528.272555694</v>
      </c>
      <c r="D7" s="4">
        <v>10664143.379481364</v>
      </c>
      <c r="E7" s="4">
        <v>4896698.3473564964</v>
      </c>
      <c r="F7" s="4">
        <v>1848686.5457178371</v>
      </c>
      <c r="G7" s="4">
        <v>0</v>
      </c>
      <c r="H7" s="4">
        <v>15743946.816779424</v>
      </c>
      <c r="I7" s="4">
        <v>8442334.0726648625</v>
      </c>
      <c r="J7" s="4">
        <v>-146869909.2761704</v>
      </c>
      <c r="K7" s="6">
        <f t="shared" si="0"/>
        <v>0.10597509056720469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83550625.477778822</v>
      </c>
      <c r="C11" s="11">
        <f>C3</f>
        <v>17409528.272555694</v>
      </c>
      <c r="D11" s="12">
        <f>K3</f>
        <v>0.20837101066569447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8442334.0726648625</v>
      </c>
      <c r="C12" s="11">
        <f>C6</f>
        <v>15743946.816779424</v>
      </c>
      <c r="D12" s="12">
        <f>K6</f>
        <v>1.8648808115466784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164279437.54872608</v>
      </c>
      <c r="C13" s="11">
        <f>C7</f>
        <v>17409528.272555694</v>
      </c>
      <c r="D13" s="12">
        <f>K7</f>
        <v>0.10597509056720469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83550625.477778822</v>
      </c>
      <c r="C14" s="11">
        <f>C5</f>
        <v>17409528.272555694</v>
      </c>
      <c r="D14" s="12">
        <f>K5</f>
        <v>0.20837101066569447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340BA-C2A4-41BB-BF53-268979223B52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33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10264425.36839772</v>
      </c>
      <c r="C3" s="4">
        <v>7992290.0221387874</v>
      </c>
      <c r="D3" s="4">
        <v>4829167.8056009673</v>
      </c>
      <c r="E3" s="4">
        <v>3163122.2165378211</v>
      </c>
      <c r="F3" s="4">
        <v>0</v>
      </c>
      <c r="G3" s="4">
        <v>0</v>
      </c>
      <c r="H3" s="4">
        <v>11345265.67052168</v>
      </c>
      <c r="I3" s="4">
        <v>414409.7715250706</v>
      </c>
      <c r="J3" s="4">
        <v>-2272135.3462589318</v>
      </c>
      <c r="K3" s="15">
        <f>IFERROR(C3/B3,"NA")</f>
        <v>0.77863979085917268</v>
      </c>
    </row>
    <row r="4" spans="1:11" x14ac:dyDescent="0.25">
      <c r="A4" s="3" t="s">
        <v>13</v>
      </c>
      <c r="B4" s="4">
        <v>10264425.36839772</v>
      </c>
      <c r="C4" s="4">
        <v>7992290.0221387874</v>
      </c>
      <c r="D4" s="4">
        <v>4829167.8056009673</v>
      </c>
      <c r="E4" s="4">
        <v>3163122.2165378211</v>
      </c>
      <c r="F4" s="4">
        <v>0</v>
      </c>
      <c r="G4" s="4">
        <v>0</v>
      </c>
      <c r="H4" s="4">
        <v>11345265.67052168</v>
      </c>
      <c r="I4" s="4">
        <v>414409.7715250706</v>
      </c>
      <c r="J4" s="4">
        <v>-2272135.3462589318</v>
      </c>
      <c r="K4" s="15">
        <f t="shared" ref="K4:K7" si="0">IFERROR(C4/B4,"NA")</f>
        <v>0.77863979085917268</v>
      </c>
    </row>
    <row r="5" spans="1:11" x14ac:dyDescent="0.25">
      <c r="A5" s="3" t="s">
        <v>14</v>
      </c>
      <c r="B5" s="4">
        <v>12327054.058343174</v>
      </c>
      <c r="C5" s="4">
        <v>7992290.0221387874</v>
      </c>
      <c r="D5" s="4">
        <v>4829167.8056009673</v>
      </c>
      <c r="E5" s="4">
        <v>3163122.2165378211</v>
      </c>
      <c r="F5" s="4">
        <v>0</v>
      </c>
      <c r="G5" s="4">
        <v>0</v>
      </c>
      <c r="H5" s="4">
        <v>11345265.67052168</v>
      </c>
      <c r="I5" s="4">
        <v>414409.7715250706</v>
      </c>
      <c r="J5" s="4">
        <v>-4334764.0362043865</v>
      </c>
      <c r="K5" s="15">
        <f t="shared" si="0"/>
        <v>0.64835361184527784</v>
      </c>
    </row>
    <row r="6" spans="1:11" x14ac:dyDescent="0.25">
      <c r="A6" s="3" t="s">
        <v>15</v>
      </c>
      <c r="B6" s="4">
        <v>0</v>
      </c>
      <c r="C6" s="4">
        <v>11345265.67052168</v>
      </c>
      <c r="D6" s="4">
        <v>11345265.67052168</v>
      </c>
      <c r="E6" s="4">
        <v>0</v>
      </c>
      <c r="F6" s="4">
        <v>0</v>
      </c>
      <c r="G6" s="4">
        <v>0</v>
      </c>
      <c r="H6" s="4">
        <v>11345265.67052168</v>
      </c>
      <c r="I6" s="4">
        <v>414409.7715250706</v>
      </c>
      <c r="J6" s="4">
        <v>11345265.67052168</v>
      </c>
      <c r="K6" s="15" t="str">
        <f t="shared" si="0"/>
        <v>NA</v>
      </c>
    </row>
    <row r="7" spans="1:11" x14ac:dyDescent="0.25">
      <c r="A7" s="3" t="s">
        <v>16</v>
      </c>
      <c r="B7" s="4">
        <v>42658575.343817778</v>
      </c>
      <c r="C7" s="4">
        <v>7992290.0221387874</v>
      </c>
      <c r="D7" s="4">
        <v>4829167.8056009673</v>
      </c>
      <c r="E7" s="4">
        <v>3163122.2165378211</v>
      </c>
      <c r="F7" s="4">
        <v>0</v>
      </c>
      <c r="G7" s="4">
        <v>0</v>
      </c>
      <c r="H7" s="4">
        <v>11345265.67052168</v>
      </c>
      <c r="I7" s="4">
        <v>414409.7715250706</v>
      </c>
      <c r="J7" s="4">
        <v>-34666285.321678996</v>
      </c>
      <c r="K7" s="15">
        <f t="shared" si="0"/>
        <v>0.1873548274344107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10264425.36839772</v>
      </c>
      <c r="C11" s="11">
        <f>C3</f>
        <v>7992290.0221387874</v>
      </c>
      <c r="D11" s="12">
        <f>K3</f>
        <v>0.77863979085917268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0</v>
      </c>
      <c r="C12" s="11">
        <f>C6</f>
        <v>11345265.67052168</v>
      </c>
      <c r="D12" s="12" t="str">
        <f>K6</f>
        <v>NA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42658575.343817778</v>
      </c>
      <c r="C13" s="11">
        <f>C7</f>
        <v>7992290.0221387874</v>
      </c>
      <c r="D13" s="12">
        <f>K7</f>
        <v>0.1873548274344107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12327054.058343174</v>
      </c>
      <c r="C14" s="11">
        <f>C5</f>
        <v>7992290.0221387874</v>
      </c>
      <c r="D14" s="12">
        <f>K5</f>
        <v>0.64835361184527784</v>
      </c>
      <c r="E14" s="7"/>
      <c r="F14" s="7"/>
      <c r="G14" s="7"/>
      <c r="H14" s="7"/>
      <c r="I14" s="7"/>
      <c r="J14" s="7"/>
    </row>
    <row r="16" spans="1:11" hidden="1" x14ac:dyDescent="0.25">
      <c r="A16" t="s">
        <v>12</v>
      </c>
      <c r="B16" s="14" t="s">
        <v>23</v>
      </c>
      <c r="D16" s="14" t="s">
        <v>24</v>
      </c>
      <c r="E16" s="14" t="s">
        <v>24</v>
      </c>
      <c r="F16" s="14" t="s">
        <v>24</v>
      </c>
    </row>
    <row r="17" spans="1:9" hidden="1" x14ac:dyDescent="0.25">
      <c r="A17" t="s">
        <v>13</v>
      </c>
      <c r="B17" s="14" t="s">
        <v>23</v>
      </c>
      <c r="D17" s="14" t="s">
        <v>24</v>
      </c>
      <c r="E17" s="14" t="s">
        <v>24</v>
      </c>
      <c r="F17" s="14" t="s">
        <v>24</v>
      </c>
    </row>
    <row r="18" spans="1:9" hidden="1" x14ac:dyDescent="0.25">
      <c r="A18" t="s">
        <v>14</v>
      </c>
      <c r="B18" s="14" t="s">
        <v>25</v>
      </c>
      <c r="D18" s="14" t="s">
        <v>24</v>
      </c>
      <c r="E18" s="14" t="s">
        <v>24</v>
      </c>
      <c r="F18" s="14" t="s">
        <v>24</v>
      </c>
    </row>
    <row r="19" spans="1:9" hidden="1" x14ac:dyDescent="0.25">
      <c r="A19" t="s">
        <v>15</v>
      </c>
      <c r="B19" s="14" t="s">
        <v>26</v>
      </c>
      <c r="D19" s="14"/>
      <c r="E19" s="14"/>
      <c r="F19" s="14"/>
      <c r="H19" t="s">
        <v>27</v>
      </c>
      <c r="I19" s="14" t="s">
        <v>28</v>
      </c>
    </row>
    <row r="20" spans="1:9" hidden="1" x14ac:dyDescent="0.25">
      <c r="A20" t="s">
        <v>16</v>
      </c>
      <c r="B20" t="s">
        <v>29</v>
      </c>
      <c r="D20" s="14" t="s">
        <v>24</v>
      </c>
      <c r="E20" s="14" t="s">
        <v>24</v>
      </c>
      <c r="F20" s="14" t="s">
        <v>24</v>
      </c>
    </row>
    <row r="21" spans="1:9" hidden="1" x14ac:dyDescent="0.25"/>
    <row r="22" spans="1:9" hidden="1" x14ac:dyDescent="0.25"/>
    <row r="23" spans="1:9" hidden="1" x14ac:dyDescent="0.25"/>
    <row r="24" spans="1:9" hidden="1" x14ac:dyDescent="0.25"/>
    <row r="25" spans="1:9" hidden="1" x14ac:dyDescent="0.25"/>
    <row r="26" spans="1:9" hidden="1" x14ac:dyDescent="0.25"/>
    <row r="27" spans="1:9" hidden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5F889-7DF8-482F-A9B6-3AAF345F9F6F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22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141313440.43410528</v>
      </c>
      <c r="C3" s="4">
        <v>208245364.84848303</v>
      </c>
      <c r="D3" s="4">
        <v>92934812.907488391</v>
      </c>
      <c r="E3" s="4">
        <v>114497965.25703606</v>
      </c>
      <c r="F3" s="4">
        <v>812586.68395853811</v>
      </c>
      <c r="G3" s="4">
        <v>-21755.268007221908</v>
      </c>
      <c r="H3" s="4">
        <v>161204894.66590825</v>
      </c>
      <c r="I3" s="4">
        <v>3624525.8031842322</v>
      </c>
      <c r="J3" s="4">
        <v>66931924.414377719</v>
      </c>
      <c r="K3" s="6">
        <f>IFERROR(C3/B3,"NA")</f>
        <v>1.4736416027291348</v>
      </c>
    </row>
    <row r="4" spans="1:11" x14ac:dyDescent="0.25">
      <c r="A4" s="3" t="s">
        <v>13</v>
      </c>
      <c r="B4" s="4">
        <v>141313440.43410528</v>
      </c>
      <c r="C4" s="4">
        <v>208245364.84848303</v>
      </c>
      <c r="D4" s="4">
        <v>92934812.907488391</v>
      </c>
      <c r="E4" s="4">
        <v>114497965.25703606</v>
      </c>
      <c r="F4" s="4">
        <v>812586.68395853811</v>
      </c>
      <c r="G4" s="4">
        <v>-21755.268007221908</v>
      </c>
      <c r="H4" s="4">
        <v>161204894.66590825</v>
      </c>
      <c r="I4" s="4">
        <v>3624525.8031842322</v>
      </c>
      <c r="J4" s="4">
        <v>66931924.414377719</v>
      </c>
      <c r="K4" s="6">
        <f t="shared" ref="K4:K7" si="0">IFERROR(C4/B4,"NA")</f>
        <v>1.4736416027291348</v>
      </c>
    </row>
    <row r="5" spans="1:11" x14ac:dyDescent="0.25">
      <c r="A5" s="3" t="s">
        <v>14</v>
      </c>
      <c r="B5" s="4">
        <v>46616695.89609623</v>
      </c>
      <c r="C5" s="4">
        <v>208245364.84848303</v>
      </c>
      <c r="D5" s="4">
        <v>92934812.907488391</v>
      </c>
      <c r="E5" s="4">
        <v>114497965.25703606</v>
      </c>
      <c r="F5" s="4">
        <v>812586.68395853811</v>
      </c>
      <c r="G5" s="4">
        <v>0</v>
      </c>
      <c r="H5" s="4">
        <v>161204894.66590825</v>
      </c>
      <c r="I5" s="4">
        <v>3624525.8031842322</v>
      </c>
      <c r="J5" s="4">
        <v>161628668.9523868</v>
      </c>
      <c r="K5" s="6">
        <f t="shared" si="0"/>
        <v>4.4671841460544588</v>
      </c>
    </row>
    <row r="6" spans="1:11" x14ac:dyDescent="0.25">
      <c r="A6" s="3" t="s">
        <v>15</v>
      </c>
      <c r="B6" s="4">
        <v>24620107.952379227</v>
      </c>
      <c r="C6" s="4">
        <v>161204894.66590825</v>
      </c>
      <c r="D6" s="4">
        <v>160129892.1725398</v>
      </c>
      <c r="E6" s="4">
        <v>0</v>
      </c>
      <c r="F6" s="4">
        <v>1075002.4933684513</v>
      </c>
      <c r="G6" s="4">
        <v>-5083.3705084894373</v>
      </c>
      <c r="H6" s="4">
        <v>161204894.66590825</v>
      </c>
      <c r="I6" s="4">
        <v>3624525.8031842322</v>
      </c>
      <c r="J6" s="4">
        <v>136584786.71352902</v>
      </c>
      <c r="K6" s="6">
        <f t="shared" si="0"/>
        <v>6.5476924381369255</v>
      </c>
    </row>
    <row r="7" spans="1:11" x14ac:dyDescent="0.25">
      <c r="A7" s="3" t="s">
        <v>16</v>
      </c>
      <c r="B7" s="4">
        <v>764642819.33308244</v>
      </c>
      <c r="C7" s="4">
        <v>208245364.84848303</v>
      </c>
      <c r="D7" s="4">
        <v>92934812.907488391</v>
      </c>
      <c r="E7" s="4">
        <v>114497965.25703606</v>
      </c>
      <c r="F7" s="4">
        <v>812586.68395853811</v>
      </c>
      <c r="G7" s="4">
        <v>0</v>
      </c>
      <c r="H7" s="4">
        <v>161204894.66590825</v>
      </c>
      <c r="I7" s="4">
        <v>3624525.8031842322</v>
      </c>
      <c r="J7" s="4">
        <v>-556397454.48459935</v>
      </c>
      <c r="K7" s="6">
        <f t="shared" si="0"/>
        <v>0.27234332106867043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</row>
    <row r="11" spans="1:11" ht="15.75" thickBot="1" x14ac:dyDescent="0.3">
      <c r="A11" s="10" t="s">
        <v>12</v>
      </c>
      <c r="B11" s="11">
        <f>B3</f>
        <v>141313440.43410528</v>
      </c>
      <c r="C11" s="11">
        <f>C3</f>
        <v>208245364.84848303</v>
      </c>
      <c r="D11" s="12">
        <f>K3</f>
        <v>1.4736416027291348</v>
      </c>
    </row>
    <row r="12" spans="1:11" ht="15.75" thickBot="1" x14ac:dyDescent="0.3">
      <c r="A12" s="10" t="s">
        <v>15</v>
      </c>
      <c r="B12" s="11">
        <f>B6</f>
        <v>24620107.952379227</v>
      </c>
      <c r="C12" s="11">
        <f>C6</f>
        <v>161204894.66590825</v>
      </c>
      <c r="D12" s="12" t="s">
        <v>21</v>
      </c>
    </row>
    <row r="13" spans="1:11" ht="15.75" thickBot="1" x14ac:dyDescent="0.3">
      <c r="A13" s="10" t="s">
        <v>16</v>
      </c>
      <c r="B13" s="11">
        <f>B7</f>
        <v>764642819.33308244</v>
      </c>
      <c r="C13" s="11">
        <f>C7</f>
        <v>208245364.84848303</v>
      </c>
      <c r="D13" s="12">
        <f>K7</f>
        <v>0.27234332106867043</v>
      </c>
    </row>
    <row r="14" spans="1:11" ht="15.75" thickBot="1" x14ac:dyDescent="0.3">
      <c r="A14" s="10" t="s">
        <v>14</v>
      </c>
      <c r="B14" s="11">
        <f>B5</f>
        <v>46616695.89609623</v>
      </c>
      <c r="C14" s="11">
        <f>C5</f>
        <v>208245364.84848303</v>
      </c>
      <c r="D14" s="12">
        <f>K5</f>
        <v>4.4671841460544588</v>
      </c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0E449-9D8C-4E2D-8374-201E11630F59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22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7538605.8318206277</v>
      </c>
      <c r="C3" s="4">
        <v>8579908.1840719897</v>
      </c>
      <c r="D3" s="4">
        <v>0</v>
      </c>
      <c r="E3" s="4">
        <v>8579908.1840719897</v>
      </c>
      <c r="F3" s="4">
        <v>0</v>
      </c>
      <c r="G3" s="4">
        <v>0</v>
      </c>
      <c r="H3" s="4">
        <v>0</v>
      </c>
      <c r="I3" s="4">
        <v>124585.71819210328</v>
      </c>
      <c r="J3" s="4">
        <v>1041302.3522513616</v>
      </c>
      <c r="K3" s="6">
        <f>IFERROR(C3/B3,"NA")</f>
        <v>1.138129300759565</v>
      </c>
    </row>
    <row r="4" spans="1:11" x14ac:dyDescent="0.25">
      <c r="A4" s="3" t="s">
        <v>13</v>
      </c>
      <c r="B4" s="4">
        <v>7538605.8318206277</v>
      </c>
      <c r="C4" s="4">
        <v>8579908.1840719897</v>
      </c>
      <c r="D4" s="4">
        <v>0</v>
      </c>
      <c r="E4" s="4">
        <v>8579908.1840719897</v>
      </c>
      <c r="F4" s="4">
        <v>0</v>
      </c>
      <c r="G4" s="4">
        <v>0</v>
      </c>
      <c r="H4" s="4">
        <v>0</v>
      </c>
      <c r="I4" s="4">
        <v>124585.71819210328</v>
      </c>
      <c r="J4" s="4">
        <v>1041302.3522513616</v>
      </c>
      <c r="K4" s="6">
        <f t="shared" ref="K4:K7" si="0">IFERROR(C4/B4,"NA")</f>
        <v>1.138129300759565</v>
      </c>
    </row>
    <row r="5" spans="1:11" x14ac:dyDescent="0.25">
      <c r="A5" s="3" t="s">
        <v>14</v>
      </c>
      <c r="B5" s="4">
        <v>8790126.3217767775</v>
      </c>
      <c r="C5" s="4">
        <v>8579908.1840719897</v>
      </c>
      <c r="D5" s="4">
        <v>0</v>
      </c>
      <c r="E5" s="4">
        <v>8579908.1840719897</v>
      </c>
      <c r="F5" s="4">
        <v>0</v>
      </c>
      <c r="G5" s="4">
        <v>0</v>
      </c>
      <c r="H5" s="4">
        <v>0</v>
      </c>
      <c r="I5" s="4">
        <v>124585.71819210328</v>
      </c>
      <c r="J5" s="4">
        <v>-210218.13770478778</v>
      </c>
      <c r="K5" s="6">
        <f t="shared" si="0"/>
        <v>0.97608474212890539</v>
      </c>
    </row>
    <row r="6" spans="1:11" x14ac:dyDescent="0.25">
      <c r="A6" s="3" t="s">
        <v>15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124585.71819210328</v>
      </c>
      <c r="J6" s="4">
        <v>0</v>
      </c>
      <c r="K6" s="6" t="str">
        <f t="shared" si="0"/>
        <v>NA</v>
      </c>
    </row>
    <row r="7" spans="1:11" x14ac:dyDescent="0.25">
      <c r="A7" s="3" t="s">
        <v>16</v>
      </c>
      <c r="B7" s="4">
        <v>8790126.3217767775</v>
      </c>
      <c r="C7" s="4">
        <v>8579908.1840719897</v>
      </c>
      <c r="D7" s="4">
        <v>0</v>
      </c>
      <c r="E7" s="4">
        <v>8579908.1840719897</v>
      </c>
      <c r="F7" s="4">
        <v>0</v>
      </c>
      <c r="G7" s="4">
        <v>0</v>
      </c>
      <c r="H7" s="4">
        <v>0</v>
      </c>
      <c r="I7" s="4">
        <v>124585.71819210328</v>
      </c>
      <c r="J7" s="4">
        <v>-210218.13770478778</v>
      </c>
      <c r="K7" s="6">
        <f t="shared" si="0"/>
        <v>0.97608474212890539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7538605.8318206277</v>
      </c>
      <c r="C11" s="11">
        <f>C3</f>
        <v>8579908.1840719897</v>
      </c>
      <c r="D11" s="12">
        <f>K3</f>
        <v>1.138129300759565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0</v>
      </c>
      <c r="C12" s="11">
        <f>C6</f>
        <v>0</v>
      </c>
      <c r="D12" s="12" t="str">
        <f>K6</f>
        <v>NA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8790126.3217767775</v>
      </c>
      <c r="C13" s="11">
        <f>C7</f>
        <v>8579908.1840719897</v>
      </c>
      <c r="D13" s="12">
        <f>K7</f>
        <v>0.97608474212890539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8790126.3217767775</v>
      </c>
      <c r="C14" s="11">
        <f>C5</f>
        <v>8579908.1840719897</v>
      </c>
      <c r="D14" s="12">
        <f>K5</f>
        <v>0.97608474212890539</v>
      </c>
      <c r="E14" s="7"/>
      <c r="F14" s="7"/>
      <c r="G14" s="7"/>
      <c r="H14" s="7"/>
      <c r="I14" s="7"/>
      <c r="J14" s="7"/>
    </row>
    <row r="16" spans="1:11" hidden="1" x14ac:dyDescent="0.25">
      <c r="A16" t="s">
        <v>12</v>
      </c>
      <c r="B16" s="14" t="s">
        <v>23</v>
      </c>
      <c r="D16" s="14" t="s">
        <v>24</v>
      </c>
      <c r="E16" s="14" t="s">
        <v>24</v>
      </c>
      <c r="F16" s="14" t="s">
        <v>24</v>
      </c>
    </row>
    <row r="17" spans="1:9" hidden="1" x14ac:dyDescent="0.25">
      <c r="A17" t="s">
        <v>13</v>
      </c>
      <c r="B17" s="14" t="s">
        <v>23</v>
      </c>
      <c r="D17" s="14" t="s">
        <v>24</v>
      </c>
      <c r="E17" s="14" t="s">
        <v>24</v>
      </c>
      <c r="F17" s="14" t="s">
        <v>24</v>
      </c>
    </row>
    <row r="18" spans="1:9" hidden="1" x14ac:dyDescent="0.25">
      <c r="A18" t="s">
        <v>14</v>
      </c>
      <c r="B18" s="14" t="s">
        <v>25</v>
      </c>
      <c r="D18" s="14" t="s">
        <v>24</v>
      </c>
      <c r="E18" s="14" t="s">
        <v>24</v>
      </c>
      <c r="F18" s="14" t="s">
        <v>24</v>
      </c>
    </row>
    <row r="19" spans="1:9" hidden="1" x14ac:dyDescent="0.25">
      <c r="A19" t="s">
        <v>15</v>
      </c>
      <c r="B19" s="14" t="s">
        <v>26</v>
      </c>
      <c r="D19" s="14"/>
      <c r="E19" s="14"/>
      <c r="F19" s="14"/>
      <c r="H19" t="s">
        <v>27</v>
      </c>
      <c r="I19" s="14" t="s">
        <v>28</v>
      </c>
    </row>
    <row r="20" spans="1:9" hidden="1" x14ac:dyDescent="0.25">
      <c r="A20" t="s">
        <v>16</v>
      </c>
      <c r="B20" t="s">
        <v>29</v>
      </c>
      <c r="D20" s="14" t="s">
        <v>24</v>
      </c>
      <c r="E20" s="14" t="s">
        <v>24</v>
      </c>
      <c r="F20" s="14" t="s">
        <v>24</v>
      </c>
    </row>
    <row r="21" spans="1:9" hidden="1" x14ac:dyDescent="0.25"/>
    <row r="22" spans="1:9" hidden="1" x14ac:dyDescent="0.25"/>
    <row r="23" spans="1:9" hidden="1" x14ac:dyDescent="0.25"/>
    <row r="24" spans="1:9" hidden="1" x14ac:dyDescent="0.25"/>
    <row r="25" spans="1:9" hidden="1" x14ac:dyDescent="0.25"/>
    <row r="26" spans="1:9" hidden="1" x14ac:dyDescent="0.25"/>
    <row r="27" spans="1:9" hidden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D8E78-E687-4365-99B0-A5E42CFCAC63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22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10562166.472754175</v>
      </c>
      <c r="C3" s="4">
        <v>7058281.8136851415</v>
      </c>
      <c r="D3" s="4">
        <v>3430041.6323715951</v>
      </c>
      <c r="E3" s="4">
        <v>3628240.1813135464</v>
      </c>
      <c r="F3" s="4">
        <v>0</v>
      </c>
      <c r="G3" s="4">
        <v>0</v>
      </c>
      <c r="H3" s="4">
        <v>5494920.629053995</v>
      </c>
      <c r="I3" s="4">
        <v>0</v>
      </c>
      <c r="J3" s="4">
        <v>-3503884.6590690329</v>
      </c>
      <c r="K3" s="6">
        <f>IFERROR(C3/B3,"NA")</f>
        <v>0.66826079970358909</v>
      </c>
    </row>
    <row r="4" spans="1:11" x14ac:dyDescent="0.25">
      <c r="A4" s="3" t="s">
        <v>13</v>
      </c>
      <c r="B4" s="4">
        <v>10562166.472754175</v>
      </c>
      <c r="C4" s="4">
        <v>7058281.8136851415</v>
      </c>
      <c r="D4" s="4">
        <v>3430041.6323715951</v>
      </c>
      <c r="E4" s="4">
        <v>3628240.1813135464</v>
      </c>
      <c r="F4" s="4">
        <v>0</v>
      </c>
      <c r="G4" s="4">
        <v>0</v>
      </c>
      <c r="H4" s="4">
        <v>5494920.629053995</v>
      </c>
      <c r="I4" s="4">
        <v>0</v>
      </c>
      <c r="J4" s="4">
        <v>-3503884.6590690329</v>
      </c>
      <c r="K4" s="6">
        <f t="shared" ref="K4:K7" si="0">IFERROR(C4/B4,"NA")</f>
        <v>0.66826079970358909</v>
      </c>
    </row>
    <row r="5" spans="1:11" x14ac:dyDescent="0.25">
      <c r="A5" s="3" t="s">
        <v>14</v>
      </c>
      <c r="B5" s="4">
        <v>2672390.9342619427</v>
      </c>
      <c r="C5" s="4">
        <v>7058281.8136851415</v>
      </c>
      <c r="D5" s="4">
        <v>3430041.6323715951</v>
      </c>
      <c r="E5" s="4">
        <v>3628240.1813135464</v>
      </c>
      <c r="F5" s="4">
        <v>0</v>
      </c>
      <c r="G5" s="4">
        <v>0</v>
      </c>
      <c r="H5" s="4">
        <v>5494920.629053995</v>
      </c>
      <c r="I5" s="4">
        <v>0</v>
      </c>
      <c r="J5" s="4">
        <v>4385890.8794231992</v>
      </c>
      <c r="K5" s="6">
        <f t="shared" si="0"/>
        <v>2.6411861091103752</v>
      </c>
    </row>
    <row r="6" spans="1:11" x14ac:dyDescent="0.25">
      <c r="A6" s="3" t="s">
        <v>15</v>
      </c>
      <c r="B6" s="4">
        <v>1256859.4322126694</v>
      </c>
      <c r="C6" s="4">
        <v>5494920.629053995</v>
      </c>
      <c r="D6" s="4">
        <v>5494920.629053995</v>
      </c>
      <c r="E6" s="4">
        <v>0</v>
      </c>
      <c r="F6" s="4">
        <v>0</v>
      </c>
      <c r="G6" s="4">
        <v>0</v>
      </c>
      <c r="H6" s="4">
        <v>5494920.629053995</v>
      </c>
      <c r="I6" s="4">
        <v>0</v>
      </c>
      <c r="J6" s="4">
        <v>4238061.1968413256</v>
      </c>
      <c r="K6" s="6">
        <f t="shared" si="0"/>
        <v>4.37194525355976</v>
      </c>
    </row>
    <row r="7" spans="1:11" x14ac:dyDescent="0.25">
      <c r="A7" s="3" t="s">
        <v>16</v>
      </c>
      <c r="B7" s="4">
        <v>28015803.390607499</v>
      </c>
      <c r="C7" s="4">
        <v>7058281.8136851415</v>
      </c>
      <c r="D7" s="4">
        <v>3430041.6323715951</v>
      </c>
      <c r="E7" s="4">
        <v>3628240.1813135464</v>
      </c>
      <c r="F7" s="4">
        <v>0</v>
      </c>
      <c r="G7" s="4">
        <v>0</v>
      </c>
      <c r="H7" s="4">
        <v>5494920.629053995</v>
      </c>
      <c r="I7" s="4">
        <v>0</v>
      </c>
      <c r="J7" s="4">
        <v>-20957521.576922357</v>
      </c>
      <c r="K7" s="6">
        <f t="shared" si="0"/>
        <v>0.25193929709156515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10562166.472754175</v>
      </c>
      <c r="C11" s="11">
        <f>C3</f>
        <v>7058281.8136851415</v>
      </c>
      <c r="D11" s="12">
        <f>K3</f>
        <v>0.66826079970358909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1256859.4322126694</v>
      </c>
      <c r="C12" s="11">
        <f>C6</f>
        <v>5494920.629053995</v>
      </c>
      <c r="D12" s="12">
        <f>K6</f>
        <v>4.37194525355976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28015803.390607499</v>
      </c>
      <c r="C13" s="11">
        <f>C7</f>
        <v>7058281.8136851415</v>
      </c>
      <c r="D13" s="12">
        <f>K7</f>
        <v>0.25193929709156515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2672390.9342619427</v>
      </c>
      <c r="C14" s="11">
        <f>C5</f>
        <v>7058281.8136851415</v>
      </c>
      <c r="D14" s="12">
        <f>K5</f>
        <v>2.6411861091103752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E4FD-7B7D-4585-8BAE-5AB3ED6A3AAF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30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30516081.841081865</v>
      </c>
      <c r="C3" s="4">
        <v>38208242.746763021</v>
      </c>
      <c r="D3" s="4">
        <v>65388.563348631324</v>
      </c>
      <c r="E3" s="4">
        <v>38142854.183414392</v>
      </c>
      <c r="F3" s="4">
        <v>0</v>
      </c>
      <c r="G3" s="4">
        <v>0</v>
      </c>
      <c r="H3" s="4">
        <v>487235.14143851149</v>
      </c>
      <c r="I3" s="4">
        <v>2125211.2813543268</v>
      </c>
      <c r="J3" s="4">
        <v>7692160.9056811556</v>
      </c>
      <c r="K3" s="6">
        <f>IFERROR(C3/B3,"NA")</f>
        <v>1.2520690875630596</v>
      </c>
    </row>
    <row r="4" spans="1:11" x14ac:dyDescent="0.25">
      <c r="A4" s="3" t="s">
        <v>13</v>
      </c>
      <c r="B4" s="4">
        <v>30516081.841081865</v>
      </c>
      <c r="C4" s="4">
        <v>38208242.746763021</v>
      </c>
      <c r="D4" s="4">
        <v>65388.563348631324</v>
      </c>
      <c r="E4" s="4">
        <v>38142854.183414392</v>
      </c>
      <c r="F4" s="4">
        <v>0</v>
      </c>
      <c r="G4" s="4">
        <v>0</v>
      </c>
      <c r="H4" s="4">
        <v>487235.14143851149</v>
      </c>
      <c r="I4" s="4">
        <v>2125211.2813543268</v>
      </c>
      <c r="J4" s="4">
        <v>7692160.9056811556</v>
      </c>
      <c r="K4" s="6">
        <f t="shared" ref="K4:K7" si="0">IFERROR(C4/B4,"NA")</f>
        <v>1.2520690875630596</v>
      </c>
    </row>
    <row r="5" spans="1:11" x14ac:dyDescent="0.25">
      <c r="A5" s="3" t="s">
        <v>14</v>
      </c>
      <c r="B5" s="4">
        <v>33666743.197472148</v>
      </c>
      <c r="C5" s="4">
        <v>38208242.746763021</v>
      </c>
      <c r="D5" s="4">
        <v>65388.563348631324</v>
      </c>
      <c r="E5" s="4">
        <v>38142854.183414392</v>
      </c>
      <c r="F5" s="4">
        <v>0</v>
      </c>
      <c r="G5" s="4">
        <v>0</v>
      </c>
      <c r="H5" s="4">
        <v>487235.14143851149</v>
      </c>
      <c r="I5" s="4">
        <v>2125211.2813543268</v>
      </c>
      <c r="J5" s="4">
        <v>4541499.5492908731</v>
      </c>
      <c r="K5" s="6">
        <f t="shared" si="0"/>
        <v>1.1348957195726574</v>
      </c>
    </row>
    <row r="6" spans="1:11" x14ac:dyDescent="0.25">
      <c r="A6" s="3" t="s">
        <v>15</v>
      </c>
      <c r="B6" s="4">
        <v>1593908.4610157451</v>
      </c>
      <c r="C6" s="4">
        <v>487235.14143851149</v>
      </c>
      <c r="D6" s="4">
        <v>487235.14143851149</v>
      </c>
      <c r="E6" s="4">
        <v>0</v>
      </c>
      <c r="F6" s="4">
        <v>0</v>
      </c>
      <c r="G6" s="4">
        <v>0</v>
      </c>
      <c r="H6" s="4">
        <v>487235.14143851149</v>
      </c>
      <c r="I6" s="4">
        <v>2125211.2813543268</v>
      </c>
      <c r="J6" s="4">
        <v>-1106673.3195772334</v>
      </c>
      <c r="K6" s="6">
        <f t="shared" si="0"/>
        <v>0.30568577390448926</v>
      </c>
    </row>
    <row r="7" spans="1:11" x14ac:dyDescent="0.25">
      <c r="A7" s="3" t="s">
        <v>16</v>
      </c>
      <c r="B7" s="4">
        <v>34153978.338910654</v>
      </c>
      <c r="C7" s="4">
        <v>38208242.746763021</v>
      </c>
      <c r="D7" s="4">
        <v>65388.563348631324</v>
      </c>
      <c r="E7" s="4">
        <v>38142854.183414392</v>
      </c>
      <c r="F7" s="4">
        <v>0</v>
      </c>
      <c r="G7" s="4">
        <v>0</v>
      </c>
      <c r="H7" s="4">
        <v>487235.14143851149</v>
      </c>
      <c r="I7" s="4">
        <v>2125211.2813543268</v>
      </c>
      <c r="J7" s="4">
        <v>4054264.4078523666</v>
      </c>
      <c r="K7" s="6">
        <f t="shared" si="0"/>
        <v>1.1187054804456984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30516081.841081865</v>
      </c>
      <c r="C11" s="11">
        <f>C3</f>
        <v>38208242.746763021</v>
      </c>
      <c r="D11" s="12">
        <f>K3</f>
        <v>1.2520690875630596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1593908.4610157451</v>
      </c>
      <c r="C12" s="11">
        <f>C6</f>
        <v>487235.14143851149</v>
      </c>
      <c r="D12" s="12" t="s">
        <v>21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34153978.338910654</v>
      </c>
      <c r="C13" s="11">
        <f>C7</f>
        <v>38208242.746763021</v>
      </c>
      <c r="D13" s="12">
        <f>K7</f>
        <v>1.1187054804456984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33666743.197472148</v>
      </c>
      <c r="C14" s="11">
        <f>C5</f>
        <v>38208242.746763021</v>
      </c>
      <c r="D14" s="12">
        <f>K5</f>
        <v>1.1348957195726574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A1505-3B97-44DD-BA5B-7280662F117A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22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5234683.1481345221</v>
      </c>
      <c r="C3" s="4">
        <v>1618103.0057076695</v>
      </c>
      <c r="D3" s="4">
        <v>971037.04723234242</v>
      </c>
      <c r="E3" s="4">
        <v>483297.35589713411</v>
      </c>
      <c r="F3" s="4">
        <v>163768.60257819307</v>
      </c>
      <c r="G3" s="4">
        <v>0</v>
      </c>
      <c r="H3" s="4">
        <v>1659020.6889207771</v>
      </c>
      <c r="I3" s="4">
        <v>2294.5882921146945</v>
      </c>
      <c r="J3" s="4">
        <v>-3616580.1424268521</v>
      </c>
      <c r="K3" s="6">
        <f>IFERROR(C3/B3,"NA")</f>
        <v>0.30911192901604961</v>
      </c>
    </row>
    <row r="4" spans="1:11" x14ac:dyDescent="0.25">
      <c r="A4" s="3" t="s">
        <v>13</v>
      </c>
      <c r="B4" s="4">
        <v>5234683.1481345221</v>
      </c>
      <c r="C4" s="4">
        <v>1618103.0057076695</v>
      </c>
      <c r="D4" s="4">
        <v>971037.04723234242</v>
      </c>
      <c r="E4" s="4">
        <v>483297.35589713411</v>
      </c>
      <c r="F4" s="4">
        <v>163768.60257819307</v>
      </c>
      <c r="G4" s="4">
        <v>0</v>
      </c>
      <c r="H4" s="4">
        <v>1659020.6889207771</v>
      </c>
      <c r="I4" s="4">
        <v>2294.5882921146945</v>
      </c>
      <c r="J4" s="4">
        <v>-3616580.1424268521</v>
      </c>
      <c r="K4" s="6">
        <f t="shared" ref="K4:K7" si="0">IFERROR(C4/B4,"NA")</f>
        <v>0.30911192901604961</v>
      </c>
    </row>
    <row r="5" spans="1:11" x14ac:dyDescent="0.25">
      <c r="A5" s="3" t="s">
        <v>14</v>
      </c>
      <c r="B5" s="4">
        <v>5217718.7885060273</v>
      </c>
      <c r="C5" s="4">
        <v>1618103.0057076695</v>
      </c>
      <c r="D5" s="4">
        <v>971037.04723234242</v>
      </c>
      <c r="E5" s="4">
        <v>483297.35589713411</v>
      </c>
      <c r="F5" s="4">
        <v>163768.60257819307</v>
      </c>
      <c r="G5" s="4">
        <v>0</v>
      </c>
      <c r="H5" s="4">
        <v>1659020.6889207771</v>
      </c>
      <c r="I5" s="4">
        <v>2294.5882921146945</v>
      </c>
      <c r="J5" s="4">
        <v>-3599615.7827983578</v>
      </c>
      <c r="K5" s="6">
        <f t="shared" si="0"/>
        <v>0.31011694406991525</v>
      </c>
    </row>
    <row r="6" spans="1:11" x14ac:dyDescent="0.25">
      <c r="A6" s="3" t="s">
        <v>15</v>
      </c>
      <c r="B6" s="4">
        <v>6031.7473705858138</v>
      </c>
      <c r="C6" s="4">
        <v>1659020.6889207771</v>
      </c>
      <c r="D6" s="4">
        <v>1470049.5821492802</v>
      </c>
      <c r="E6" s="4">
        <v>0</v>
      </c>
      <c r="F6" s="4">
        <v>188971.10677149685</v>
      </c>
      <c r="G6" s="4">
        <v>0</v>
      </c>
      <c r="H6" s="4">
        <v>1659020.6889207771</v>
      </c>
      <c r="I6" s="4">
        <v>2294.5882921146945</v>
      </c>
      <c r="J6" s="4">
        <v>1652988.9415501913</v>
      </c>
      <c r="K6" s="6">
        <f t="shared" si="0"/>
        <v>275.04810579618987</v>
      </c>
    </row>
    <row r="7" spans="1:11" x14ac:dyDescent="0.25">
      <c r="A7" s="3" t="s">
        <v>16</v>
      </c>
      <c r="B7" s="4">
        <v>13676309.754184321</v>
      </c>
      <c r="C7" s="4">
        <v>1618103.0057076695</v>
      </c>
      <c r="D7" s="4">
        <v>971037.04723234242</v>
      </c>
      <c r="E7" s="4">
        <v>483297.35589713411</v>
      </c>
      <c r="F7" s="4">
        <v>163768.60257819307</v>
      </c>
      <c r="G7" s="4">
        <v>0</v>
      </c>
      <c r="H7" s="4">
        <v>1659020.6889207771</v>
      </c>
      <c r="I7" s="4">
        <v>2294.5882921146945</v>
      </c>
      <c r="J7" s="4">
        <v>-12058206.748476651</v>
      </c>
      <c r="K7" s="6">
        <f t="shared" si="0"/>
        <v>0.11831429930962221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5234683.1481345221</v>
      </c>
      <c r="C11" s="11">
        <f>C3</f>
        <v>1618103.0057076695</v>
      </c>
      <c r="D11" s="12">
        <f>K3</f>
        <v>0.30911192901604961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6031.7473705858138</v>
      </c>
      <c r="C12" s="11">
        <f>C6</f>
        <v>1659020.6889207771</v>
      </c>
      <c r="D12" s="12" t="s">
        <v>21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13676309.754184321</v>
      </c>
      <c r="C13" s="11">
        <f>C7</f>
        <v>1618103.0057076695</v>
      </c>
      <c r="D13" s="12">
        <f>K7</f>
        <v>0.11831429930962221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5217718.7885060273</v>
      </c>
      <c r="C14" s="11">
        <f>C5</f>
        <v>1618103.0057076695</v>
      </c>
      <c r="D14" s="12">
        <f>K5</f>
        <v>0.31011694406991525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69A9A-54C2-4BDF-A176-A15D29BB60D1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22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133333297.14280984</v>
      </c>
      <c r="C3" s="4">
        <v>184777440.67568597</v>
      </c>
      <c r="D3" s="4">
        <v>85865718.352317125</v>
      </c>
      <c r="E3" s="4">
        <v>98911722.323368847</v>
      </c>
      <c r="F3" s="4">
        <v>0</v>
      </c>
      <c r="G3" s="4">
        <v>-30670.165600357537</v>
      </c>
      <c r="H3" s="4">
        <v>144221228.79314744</v>
      </c>
      <c r="I3" s="4">
        <v>2143980.6153065413</v>
      </c>
      <c r="J3" s="4">
        <v>51444143.532876134</v>
      </c>
      <c r="K3" s="6">
        <f>IFERROR(C3/B3,"NA")</f>
        <v>1.3858311812223143</v>
      </c>
    </row>
    <row r="4" spans="1:11" x14ac:dyDescent="0.25">
      <c r="A4" s="3" t="s">
        <v>13</v>
      </c>
      <c r="B4" s="4">
        <v>133333297.14280984</v>
      </c>
      <c r="C4" s="4">
        <v>184777440.67568597</v>
      </c>
      <c r="D4" s="4">
        <v>85865718.352317125</v>
      </c>
      <c r="E4" s="4">
        <v>98911722.323368847</v>
      </c>
      <c r="F4" s="4">
        <v>0</v>
      </c>
      <c r="G4" s="4">
        <v>-30670.165600357537</v>
      </c>
      <c r="H4" s="4">
        <v>144221228.79314744</v>
      </c>
      <c r="I4" s="4">
        <v>2143980.6153065413</v>
      </c>
      <c r="J4" s="4">
        <v>51444143.532876134</v>
      </c>
      <c r="K4" s="6">
        <f t="shared" ref="K4:K7" si="0">IFERROR(C4/B4,"NA")</f>
        <v>1.3858311812223143</v>
      </c>
    </row>
    <row r="5" spans="1:11" x14ac:dyDescent="0.25">
      <c r="A5" s="3" t="s">
        <v>14</v>
      </c>
      <c r="B5" s="4">
        <v>26395145.571133681</v>
      </c>
      <c r="C5" s="4">
        <v>184777440.67568597</v>
      </c>
      <c r="D5" s="4">
        <v>85865718.352317125</v>
      </c>
      <c r="E5" s="4">
        <v>98911722.323368847</v>
      </c>
      <c r="F5" s="4">
        <v>0</v>
      </c>
      <c r="G5" s="4">
        <v>0</v>
      </c>
      <c r="H5" s="4">
        <v>144221228.79314744</v>
      </c>
      <c r="I5" s="4">
        <v>2143980.6153065413</v>
      </c>
      <c r="J5" s="4">
        <v>158382295.1045523</v>
      </c>
      <c r="K5" s="6">
        <f t="shared" si="0"/>
        <v>7.0004327188770157</v>
      </c>
    </row>
    <row r="6" spans="1:11" x14ac:dyDescent="0.25">
      <c r="A6" s="3" t="s">
        <v>15</v>
      </c>
      <c r="B6" s="4">
        <v>22269302.494343586</v>
      </c>
      <c r="C6" s="4">
        <v>144221228.79314744</v>
      </c>
      <c r="D6" s="4">
        <v>144221228.79314744</v>
      </c>
      <c r="E6" s="4">
        <v>0</v>
      </c>
      <c r="F6" s="4">
        <v>0</v>
      </c>
      <c r="G6" s="4">
        <v>-5805.4821131059998</v>
      </c>
      <c r="H6" s="4">
        <v>144221228.79314744</v>
      </c>
      <c r="I6" s="4">
        <v>2143980.6153065413</v>
      </c>
      <c r="J6" s="4">
        <v>121951926.29880387</v>
      </c>
      <c r="K6" s="6">
        <f t="shared" si="0"/>
        <v>6.4762346656245615</v>
      </c>
    </row>
    <row r="7" spans="1:11" x14ac:dyDescent="0.25">
      <c r="A7" s="3" t="s">
        <v>16</v>
      </c>
      <c r="B7" s="4">
        <v>696960810.1390388</v>
      </c>
      <c r="C7" s="4">
        <v>184777440.67568597</v>
      </c>
      <c r="D7" s="4">
        <v>85865718.352317125</v>
      </c>
      <c r="E7" s="4">
        <v>98911722.323368847</v>
      </c>
      <c r="F7" s="4">
        <v>0</v>
      </c>
      <c r="G7" s="4">
        <v>0</v>
      </c>
      <c r="H7" s="4">
        <v>144221228.79314744</v>
      </c>
      <c r="I7" s="4">
        <v>2143980.6153065413</v>
      </c>
      <c r="J7" s="4">
        <v>-512183369.46335274</v>
      </c>
      <c r="K7" s="6">
        <f t="shared" si="0"/>
        <v>0.26511883880361103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133333297.14280984</v>
      </c>
      <c r="C11" s="11">
        <f>C3</f>
        <v>184777440.67568597</v>
      </c>
      <c r="D11" s="12">
        <f>K3</f>
        <v>1.3858311812223143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22269302.494343586</v>
      </c>
      <c r="C12" s="11">
        <f>C6</f>
        <v>144221228.79314744</v>
      </c>
      <c r="D12" s="12">
        <f>K6</f>
        <v>6.4762346656245615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696960810.1390388</v>
      </c>
      <c r="C13" s="11">
        <f>C7</f>
        <v>184777440.67568597</v>
      </c>
      <c r="D13" s="12">
        <f>K7</f>
        <v>0.26511883880361103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26395145.571133681</v>
      </c>
      <c r="C14" s="11">
        <f>C5</f>
        <v>184777440.67568597</v>
      </c>
      <c r="D14" s="12">
        <f>K5</f>
        <v>7.0004327188770157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E751-E6CB-4CC6-B9F1-338C48B9DA06}">
  <dimension ref="A1:K27"/>
  <sheetViews>
    <sheetView workbookViewId="0">
      <selection activeCell="A45" sqref="A45"/>
    </sheetView>
  </sheetViews>
  <sheetFormatPr defaultRowHeight="15" x14ac:dyDescent="0.25"/>
  <cols>
    <col min="1" max="11" width="17" customWidth="1"/>
  </cols>
  <sheetData>
    <row r="1" spans="1:11" x14ac:dyDescent="0.25">
      <c r="A1" s="5" t="s">
        <v>22</v>
      </c>
      <c r="B1" s="5"/>
      <c r="C1" s="5"/>
      <c r="D1" s="1"/>
      <c r="E1" s="1"/>
      <c r="F1" s="1"/>
      <c r="G1" s="1"/>
      <c r="H1" s="1"/>
      <c r="I1" s="1"/>
      <c r="J1" s="1"/>
      <c r="K1" s="1"/>
    </row>
    <row r="2" spans="1:11" ht="50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s="3" t="s">
        <v>12</v>
      </c>
      <c r="B3" s="4">
        <v>6495144.878166615</v>
      </c>
      <c r="C3" s="4">
        <v>1125806.3529322539</v>
      </c>
      <c r="D3" s="4">
        <v>682070.85523046576</v>
      </c>
      <c r="E3" s="4">
        <v>0</v>
      </c>
      <c r="F3" s="4">
        <v>443735.49770178797</v>
      </c>
      <c r="G3" s="4">
        <v>0</v>
      </c>
      <c r="H3" s="4">
        <v>3039531.0000294037</v>
      </c>
      <c r="I3" s="4">
        <v>82918.509605939078</v>
      </c>
      <c r="J3" s="4">
        <v>-5369338.5252343621</v>
      </c>
      <c r="K3" s="6">
        <f>IFERROR(C3/B3,"NA")</f>
        <v>0.17333044513243179</v>
      </c>
    </row>
    <row r="4" spans="1:11" x14ac:dyDescent="0.25">
      <c r="A4" s="3" t="s">
        <v>13</v>
      </c>
      <c r="B4" s="4">
        <v>6495144.878166615</v>
      </c>
      <c r="C4" s="4">
        <v>1125806.3529322539</v>
      </c>
      <c r="D4" s="4">
        <v>682070.85523046576</v>
      </c>
      <c r="E4" s="4">
        <v>0</v>
      </c>
      <c r="F4" s="4">
        <v>443735.49770178797</v>
      </c>
      <c r="G4" s="4">
        <v>0</v>
      </c>
      <c r="H4" s="4">
        <v>3039531.0000294037</v>
      </c>
      <c r="I4" s="4">
        <v>82918.509605939078</v>
      </c>
      <c r="J4" s="4">
        <v>-5369338.5252343621</v>
      </c>
      <c r="K4" s="6">
        <f t="shared" ref="K4:K7" si="0">IFERROR(C4/B4,"NA")</f>
        <v>0.17333044513243179</v>
      </c>
    </row>
    <row r="5" spans="1:11" x14ac:dyDescent="0.25">
      <c r="A5" s="3" t="s">
        <v>14</v>
      </c>
      <c r="B5" s="4">
        <v>5352020.5484023411</v>
      </c>
      <c r="C5" s="4">
        <v>1125806.3529322539</v>
      </c>
      <c r="D5" s="4">
        <v>682070.85523046576</v>
      </c>
      <c r="E5" s="4">
        <v>0</v>
      </c>
      <c r="F5" s="4">
        <v>443735.49770178797</v>
      </c>
      <c r="G5" s="4">
        <v>0</v>
      </c>
      <c r="H5" s="4">
        <v>3039531.0000294037</v>
      </c>
      <c r="I5" s="4">
        <v>82918.509605939078</v>
      </c>
      <c r="J5" s="4">
        <v>-4226214.1954700882</v>
      </c>
      <c r="K5" s="6">
        <f t="shared" si="0"/>
        <v>0.21035164995177832</v>
      </c>
    </row>
    <row r="6" spans="1:11" x14ac:dyDescent="0.25">
      <c r="A6" s="3" t="s">
        <v>15</v>
      </c>
      <c r="B6" s="4">
        <v>170163.79356669891</v>
      </c>
      <c r="C6" s="4">
        <v>3039531.0000294037</v>
      </c>
      <c r="D6" s="4">
        <v>1869359.0115354648</v>
      </c>
      <c r="E6" s="4">
        <v>0</v>
      </c>
      <c r="F6" s="4">
        <v>1170171.9884939389</v>
      </c>
      <c r="G6" s="4">
        <v>0</v>
      </c>
      <c r="H6" s="4">
        <v>3039531.0000294037</v>
      </c>
      <c r="I6" s="4">
        <v>82918.509605939078</v>
      </c>
      <c r="J6" s="4">
        <v>2869367.2064627046</v>
      </c>
      <c r="K6" s="6">
        <f t="shared" si="0"/>
        <v>17.862383861570425</v>
      </c>
    </row>
    <row r="7" spans="1:11" x14ac:dyDescent="0.25">
      <c r="A7" s="3" t="s">
        <v>16</v>
      </c>
      <c r="B7" s="4">
        <v>13117686.548480181</v>
      </c>
      <c r="C7" s="4">
        <v>1125806.3529322539</v>
      </c>
      <c r="D7" s="4">
        <v>682070.85523046576</v>
      </c>
      <c r="E7" s="4">
        <v>0</v>
      </c>
      <c r="F7" s="4">
        <v>443735.49770178797</v>
      </c>
      <c r="G7" s="4">
        <v>0</v>
      </c>
      <c r="H7" s="4">
        <v>3039531.0000294037</v>
      </c>
      <c r="I7" s="4">
        <v>82918.509605939078</v>
      </c>
      <c r="J7" s="4">
        <v>-11991880.195547927</v>
      </c>
      <c r="K7" s="6">
        <f t="shared" si="0"/>
        <v>8.5823544324794845E-2</v>
      </c>
    </row>
    <row r="9" spans="1:11" ht="15.75" thickBot="1" x14ac:dyDescent="0.3">
      <c r="A9" s="13" t="s">
        <v>17</v>
      </c>
    </row>
    <row r="10" spans="1:11" ht="42" customHeight="1" thickBot="1" x14ac:dyDescent="0.3">
      <c r="A10" s="8" t="s">
        <v>1</v>
      </c>
      <c r="B10" s="9" t="s">
        <v>18</v>
      </c>
      <c r="C10" s="9" t="s">
        <v>19</v>
      </c>
      <c r="D10" s="9" t="s">
        <v>20</v>
      </c>
      <c r="E10" s="7"/>
      <c r="F10" s="7"/>
      <c r="G10" s="7"/>
      <c r="H10" s="7"/>
      <c r="I10" s="7"/>
      <c r="J10" s="7"/>
    </row>
    <row r="11" spans="1:11" ht="15.75" thickBot="1" x14ac:dyDescent="0.3">
      <c r="A11" s="10" t="s">
        <v>12</v>
      </c>
      <c r="B11" s="11">
        <f>B3</f>
        <v>6495144.878166615</v>
      </c>
      <c r="C11" s="11">
        <f>C3</f>
        <v>1125806.3529322539</v>
      </c>
      <c r="D11" s="12">
        <f>K3</f>
        <v>0.17333044513243179</v>
      </c>
      <c r="E11" s="7"/>
      <c r="F11" s="7"/>
      <c r="G11" s="7"/>
      <c r="H11" s="7"/>
      <c r="I11" s="7"/>
      <c r="J11" s="7"/>
    </row>
    <row r="12" spans="1:11" ht="15.75" thickBot="1" x14ac:dyDescent="0.3">
      <c r="A12" s="10" t="s">
        <v>15</v>
      </c>
      <c r="B12" s="11">
        <f>B6</f>
        <v>170163.79356669891</v>
      </c>
      <c r="C12" s="11">
        <f>C6</f>
        <v>3039531.0000294037</v>
      </c>
      <c r="D12" s="12">
        <f>K6</f>
        <v>17.862383861570425</v>
      </c>
      <c r="E12" s="7"/>
      <c r="F12" s="7"/>
      <c r="G12" s="7"/>
      <c r="H12" s="7"/>
      <c r="I12" s="7"/>
      <c r="J12" s="7"/>
    </row>
    <row r="13" spans="1:11" ht="15.75" thickBot="1" x14ac:dyDescent="0.3">
      <c r="A13" s="10" t="s">
        <v>16</v>
      </c>
      <c r="B13" s="11">
        <f>B7</f>
        <v>13117686.548480181</v>
      </c>
      <c r="C13" s="11">
        <f>C7</f>
        <v>1125806.3529322539</v>
      </c>
      <c r="D13" s="12">
        <f>K7</f>
        <v>8.5823544324794845E-2</v>
      </c>
      <c r="E13" s="7"/>
      <c r="F13" s="7"/>
      <c r="G13" s="7"/>
      <c r="H13" s="7"/>
      <c r="I13" s="7"/>
      <c r="J13" s="7"/>
    </row>
    <row r="14" spans="1:11" ht="15.75" thickBot="1" x14ac:dyDescent="0.3">
      <c r="A14" s="10" t="s">
        <v>14</v>
      </c>
      <c r="B14" s="11">
        <f>B5</f>
        <v>5352020.5484023411</v>
      </c>
      <c r="C14" s="11">
        <f>C5</f>
        <v>1125806.3529322539</v>
      </c>
      <c r="D14" s="12">
        <f>K5</f>
        <v>0.21035164995177832</v>
      </c>
      <c r="E14" s="7"/>
      <c r="F14" s="7"/>
      <c r="G14" s="7"/>
      <c r="H14" s="7"/>
      <c r="I14" s="7"/>
      <c r="J14" s="7"/>
    </row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E08D0A401274E8CF9B547F14148CC" ma:contentTypeVersion="22" ma:contentTypeDescription="Create a new document." ma:contentTypeScope="" ma:versionID="36fa401a959b520bff3cdd3c5e527519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148a0808ed01ed0a794e9bf932df4d12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GE/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imeline"/>
          <xsd:enumeration value="DSM Analysis"/>
          <xsd:enumeration value="Supply Side Analysis"/>
          <xsd:enumeration value="RTO Analysis"/>
          <xsd:enumeration value="Application"/>
          <xsd:enumeration value="Confidential Exhibits"/>
          <xsd:enumeration value="Direct Testimony"/>
          <xsd:enumeration value="Direct Testimony Exhibits"/>
          <xsd:enumeration value="Rebuttal Testimony"/>
          <xsd:enumeration value="1st Data Request"/>
          <xsd:enumeration value="2nd Data Request"/>
          <xsd:enumeration value="3rd Data Request"/>
          <xsd:enumeration value="4th Data Request"/>
          <xsd:enumeration value="Post-Hearing Data Request"/>
          <xsd:enumeration value="Intervenor Testimony"/>
          <xsd:enumeration value="Intervenor Data Requests"/>
          <xsd:enumeration value="Post-Hearing Briefs"/>
          <xsd:enumeration value="Witness Prep"/>
          <xsd:enumeration value="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llar, Lonnie"/>
          <xsd:enumeration value="Bevington, John"/>
          <xsd:enumeration value="Conroy, Robert"/>
          <xsd:enumeration value="Crockett, John"/>
          <xsd:enumeration value="Garrett, Chris"/>
          <xsd:enumeration value="Imber, Philip"/>
          <xsd:enumeration value="Isaacson, Lana"/>
          <xsd:enumeration value="Jones, Tim"/>
          <xsd:enumeration value="Schram, Chuck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/Intervenor" ma:format="Dropdown" ma:internalName="Data_x0020_Request_x0020_Party">
      <xsd:simpleType>
        <xsd:restriction base="dms:Choice">
          <xsd:enumeration value="Ky. Public Service Commission-KPSC"/>
          <xsd:enumeration value="Attorney General-AG"/>
          <xsd:enumeration value="Joint Intervenors - Mountain Association, Metropolitan Housing Coalition, Kentuckians for the Commonwealth, and Kentucky Solar Energy Society – MA/MHC/KFTC/KYSES"/>
          <xsd:enumeration value="Ky. Industrial Utility Cust.-KIUC"/>
          <xsd:enumeration value="Kentucky Coal Association-KCA"/>
          <xsd:enumeration value="Lexington-Fayette Urban County Government-LFUCG"/>
          <xsd:enumeration value="Louisville/Jefferson County Metro Government-Louisville Metro"/>
          <xsd:enumeration value="Mercer County Fiscal Court-Mercer Fiscal Court"/>
          <xsd:enumeration value="Sierra Club-SC"/>
          <xsd:enumeration value="Walmart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2022</Year>
    <Review_x0020_Case_x0020_Doc_x0020_Types xmlns="65bfb563-8fe2-4d34-a09f-38a217d8feea">1st Data Request</Review_x0020_Case_x0020_Doc_x0020_Types>
    <Case_x0020__x0023_ xmlns="f789fa03-9022-4931-acb2-79f11ac92edf" xsi:nil="true"/>
    <Data_x0020_Request_x0020_Party xmlns="f789fa03-9022-4931-acb2-79f11ac92edf">Ky. Public Service Commission-KPSC</Data_x0020_Request_x0020_Party>
    <Status_x0020__x0028_Internal_x0020_Use_x0020_Only_x0029_ xmlns="2ad705b9-adad-42ba-803b-2580de5ca47a"/>
    <Company xmlns="65bfb563-8fe2-4d34-a09f-38a217d8feea">
      <Value>LGE/KU</Value>
    </Company>
  </documentManagement>
</p:properties>
</file>

<file path=customXml/itemProps1.xml><?xml version="1.0" encoding="utf-8"?>
<ds:datastoreItem xmlns:ds="http://schemas.openxmlformats.org/officeDocument/2006/customXml" ds:itemID="{D64A9173-0273-49CE-A594-0BE775138F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3B84A3-E246-49BA-9637-2D84BB0FA378}"/>
</file>

<file path=customXml/itemProps3.xml><?xml version="1.0" encoding="utf-8"?>
<ds:datastoreItem xmlns:ds="http://schemas.openxmlformats.org/officeDocument/2006/customXml" ds:itemID="{58F3E5C2-1306-4559-B745-DE71A79066E1}">
  <ds:schemaRefs>
    <ds:schemaRef ds:uri="http://purl.org/dc/elements/1.1/"/>
    <ds:schemaRef ds:uri="859d1c9a-4b33-4de5-87a1-41e178649937"/>
    <ds:schemaRef ds:uri="http://schemas.microsoft.com/office/2006/metadata/properties"/>
    <ds:schemaRef ds:uri="166e7583-8208-4572-8cf2-c7f87f8406c6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Portfolio</vt:lpstr>
      <vt:lpstr>Appliance Recycling</vt:lpstr>
      <vt:lpstr>Business Rebates</vt:lpstr>
      <vt:lpstr>BYOT &amp; BYOD</vt:lpstr>
      <vt:lpstr>EE Financing</vt:lpstr>
      <vt:lpstr>Large Nonres Demand Conserv.</vt:lpstr>
      <vt:lpstr>LI Multifamily - Whole Building</vt:lpstr>
      <vt:lpstr>NonRes Midstream Lighting</vt:lpstr>
      <vt:lpstr>Online Marketplace</vt:lpstr>
      <vt:lpstr>PDA</vt:lpstr>
      <vt:lpstr>Peak Time Rebate</vt:lpstr>
      <vt:lpstr>Residential Audit Online</vt:lpstr>
      <vt:lpstr>Res Demand Conservation</vt:lpstr>
      <vt:lpstr>Residential Managed Charging</vt:lpstr>
      <vt:lpstr>Small Business - Audit &amp; DI</vt:lpstr>
      <vt:lpstr>WeCare V2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PSC DR1 LGE KU Attach to Q17(b) - DRAFT LGE KU Cost Effectiveness Results 9.30.2022 27.11EST</dc:title>
  <dc:subject/>
  <dc:creator>Alex Chamberlain</dc:creator>
  <cp:keywords/>
  <dc:description/>
  <cp:lastModifiedBy>Aquila Velonis</cp:lastModifiedBy>
  <cp:revision/>
  <dcterms:created xsi:type="dcterms:W3CDTF">2021-12-17T20:12:16Z</dcterms:created>
  <dcterms:modified xsi:type="dcterms:W3CDTF">2022-09-30T23:50:16Z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0x010100AB9E08D0A401274E8CF9B547F14148CC</vt:lpwstr>
  </property>
  <property fmtid="{D5CDD505-2E9C-101B-9397-08002B2CF9AE}" pid="3" name="MediaServiceImageTags">
    <vt:lpwstr/>
  </property>
</Properties>
</file>