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futuresgroup.sharepoint.com/Shared Documents/Consulting/KY/LG&amp;EKU CPCN 2022-00402/Testimony/Workpapers/Clean Workpapers for Filing 07-12-2023/"/>
    </mc:Choice>
  </mc:AlternateContent>
  <xr:revisionPtr revIDLastSave="0" documentId="8_{5097B5F7-4CED-42D3-B8C3-EE860F539313}" xr6:coauthVersionLast="47" xr6:coauthVersionMax="47" xr10:uidLastSave="{00000000-0000-0000-0000-000000000000}"/>
  <bookViews>
    <workbookView xWindow="-28920" yWindow="-5475" windowWidth="29040" windowHeight="15840" xr2:uid="{8AEC626B-50D3-4C83-81D8-3921AC77FE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D6" i="1" l="1"/>
  <c r="H5" i="1"/>
  <c r="G5" i="1"/>
  <c r="E5" i="1"/>
  <c r="I5" i="1" l="1"/>
  <c r="B22" i="1"/>
  <c r="D5" i="1"/>
  <c r="B21" i="1"/>
  <c r="B18" i="1"/>
  <c r="F6" i="1" l="1"/>
  <c r="F5" i="1" l="1"/>
  <c r="J5" i="1" s="1"/>
  <c r="J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Grevatt</author>
  </authors>
  <commentList>
    <comment ref="E3" authorId="0" shapeId="0" xr:uid="{DF94C170-1F15-453A-9503-1E724A113EF9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Companies' ratio of winter to summer</t>
        </r>
      </text>
    </comment>
    <comment ref="G3" authorId="0" shapeId="0" xr:uid="{DC07C6FC-4790-48FE-8988-CDBE71AAEFCB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ASSUMES ALL ADDITIONAL BYOD ARE TARGETED TO ELECTRIC HEATING</t>
        </r>
      </text>
    </comment>
    <comment ref="C5" authorId="0" shapeId="0" xr:uid="{5AE4AE0F-9F10-494F-9B9D-8DA4809ACA1F}">
      <text>
        <r>
          <rPr>
            <b/>
            <sz val="9"/>
            <color indexed="81"/>
            <rFont val="Tahoma"/>
            <family val="2"/>
          </rPr>
          <t>Jim Grevatt:</t>
        </r>
        <r>
          <rPr>
            <sz val="9"/>
            <color indexed="81"/>
            <rFont val="Tahoma"/>
            <family val="2"/>
          </rPr>
          <t xml:space="preserve">
This value is different than what is in the measures inputs file and from what they used in SERVM (17.7)</t>
        </r>
      </text>
    </comment>
    <comment ref="D5" authorId="0" shapeId="0" xr:uid="{A29E8105-BF21-4AE9-B8BA-56E9DCEAB172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4.5 in SERVM</t>
        </r>
      </text>
    </comment>
    <comment ref="C6" authorId="0" shapeId="0" xr:uid="{F9CDD5E5-0261-47BE-9625-C3AE170F142C}">
      <text>
        <r>
          <rPr>
            <b/>
            <sz val="9"/>
            <color indexed="81"/>
            <rFont val="Tahoma"/>
            <family val="2"/>
          </rPr>
          <t>Jim Grevatt:</t>
        </r>
        <r>
          <rPr>
            <sz val="9"/>
            <color indexed="81"/>
            <rFont val="Tahoma"/>
            <family val="2"/>
          </rPr>
          <t xml:space="preserve">
From Table 4-1 p. 45 DSM Plan - Slightly different than from inputs file</t>
        </r>
      </text>
    </comment>
    <comment ref="F6" authorId="0" shapeId="0" xr:uid="{76F4E9BD-21AA-49B4-B1DB-49F7F8EA5AF9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Calculated using Companies' ratio of winter to summer participants</t>
        </r>
      </text>
    </comment>
    <comment ref="B16" authorId="0" shapeId="0" xr:uid="{E1F492B5-3D13-40A2-8604-433B9707A6BD}">
      <text>
        <r>
          <rPr>
            <b/>
            <sz val="9"/>
            <color indexed="81"/>
            <rFont val="Tahoma"/>
            <family val="2"/>
          </rPr>
          <t>Jim Grevatt:</t>
        </r>
        <r>
          <rPr>
            <sz val="9"/>
            <color indexed="81"/>
            <rFont val="Tahoma"/>
            <family val="2"/>
          </rPr>
          <t xml:space="preserve">
LGE KU Program Measure Inputs FINAL - Public, Tab "BYOT &amp; BYOD"</t>
        </r>
      </text>
    </comment>
    <comment ref="B17" authorId="0" shapeId="0" xr:uid="{82A8B5E3-ED30-4E31-9397-BB1663858B2C}">
      <text>
        <r>
          <rPr>
            <b/>
            <sz val="9"/>
            <color indexed="81"/>
            <rFont val="Tahoma"/>
            <family val="2"/>
          </rPr>
          <t>Jim Grevatt:</t>
        </r>
        <r>
          <rPr>
            <sz val="9"/>
            <color indexed="81"/>
            <rFont val="Tahoma"/>
            <family val="2"/>
          </rPr>
          <t xml:space="preserve">
LGE KU Program Measure Inputs FINAL - Public, Tab "BYOT &amp; BYOD"</t>
        </r>
      </text>
    </comment>
    <comment ref="B19" authorId="0" shapeId="0" xr:uid="{A46CB7BA-5983-4948-A747-0F69D2AAF29B}">
      <text>
        <r>
          <rPr>
            <b/>
            <sz val="9"/>
            <color indexed="81"/>
            <rFont val="Tahoma"/>
            <family val="2"/>
          </rPr>
          <t>Jim Grevatt:</t>
        </r>
        <r>
          <rPr>
            <sz val="9"/>
            <color indexed="81"/>
            <rFont val="Tahoma"/>
            <family val="2"/>
          </rPr>
          <t xml:space="preserve">
LGE KU Program Measure Inputs FINAL - Public, Tab "BYOT &amp; BYOD"</t>
        </r>
      </text>
    </comment>
    <comment ref="B20" authorId="0" shapeId="0" xr:uid="{DA6104C7-1C7E-448B-94A3-E0AA29C566D2}">
      <text>
        <r>
          <rPr>
            <b/>
            <sz val="9"/>
            <color indexed="81"/>
            <rFont val="Tahoma"/>
            <family val="2"/>
          </rPr>
          <t>Jim Grevatt:</t>
        </r>
        <r>
          <rPr>
            <sz val="9"/>
            <color indexed="81"/>
            <rFont val="Tahoma"/>
            <family val="2"/>
          </rPr>
          <t xml:space="preserve">
LGE KU Program Measure Inputs FINAL - Public, Tab "BYOT &amp; BYOD"</t>
        </r>
      </text>
    </comment>
  </commentList>
</comments>
</file>

<file path=xl/sharedStrings.xml><?xml version="1.0" encoding="utf-8"?>
<sst xmlns="http://schemas.openxmlformats.org/spreadsheetml/2006/main" count="25" uniqueCount="21">
  <si>
    <t>EFG Additional BYOD (DLC Replacement)</t>
  </si>
  <si>
    <t>Summer</t>
  </si>
  <si>
    <t>Winter</t>
  </si>
  <si>
    <t>EFG Additional BYOD (New Targeted Electric Heating)</t>
  </si>
  <si>
    <t>MW</t>
  </si>
  <si>
    <t>Participants</t>
  </si>
  <si>
    <t>kW per participant</t>
  </si>
  <si>
    <t>Summer DLC</t>
  </si>
  <si>
    <t>Summer BYOD</t>
  </si>
  <si>
    <t>Winter BYOD</t>
  </si>
  <si>
    <t>Ratio of Winter to Summer kW</t>
  </si>
  <si>
    <t>Winter kW/participant</t>
  </si>
  <si>
    <t>Summer kW/participant</t>
  </si>
  <si>
    <t>KU - LG&amp;E Filed - in load forecast?</t>
  </si>
  <si>
    <t>Summer MW</t>
  </si>
  <si>
    <t>Winter MW</t>
  </si>
  <si>
    <t>Companies' Summer participants</t>
  </si>
  <si>
    <t>Companies' Winter participants</t>
  </si>
  <si>
    <t xml:space="preserve">EFG TOTAL ADDITIONAL BYOD </t>
  </si>
  <si>
    <t>EFG proposed ADDITIONAL  Summer MW</t>
  </si>
  <si>
    <t>EFG proposed total additional Winter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</si>
</sst>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4" fontId="0" fillId="0" borderId="0" xfId="2" applyNumberFormat="1" applyFont="1"/>
    <xf numFmtId="165" fontId="0" fillId="0" borderId="8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2" fontId="0" fillId="0" borderId="0" xfId="0" applyNumberFormat="1"/>
    <xf numFmtId="165" fontId="0" fillId="0" borderId="0" xfId="1" applyNumberFormat="1" applyFont="1"/>
    <xf numFmtId="2" fontId="0" fillId="0" borderId="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right"/>
    </xf>
    <xf numFmtId="2" fontId="0" fillId="2" borderId="11" xfId="0" applyNumberForma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2" borderId="5" xfId="0" applyNumberFormat="1" applyFill="1" applyBorder="1" applyAlignment="1">
      <alignment horizontal="center"/>
    </xf>
    <xf numFmtId="43" fontId="0" fillId="2" borderId="10" xfId="0" applyNumberFormat="1" applyFill="1" applyBorder="1" applyAlignment="1">
      <alignment horizontal="center"/>
    </xf>
    <xf numFmtId="43" fontId="0" fillId="2" borderId="9" xfId="0" applyNumberFormat="1" applyFill="1" applyBorder="1" applyAlignment="1">
      <alignment horizontal="center"/>
    </xf>
    <xf numFmtId="43" fontId="0" fillId="2" borderId="6" xfId="0" applyNumberFormat="1" applyFill="1" applyBorder="1" applyAlignment="1">
      <alignment horizontal="center"/>
    </xf>
    <xf numFmtId="43" fontId="0" fillId="2" borderId="3" xfId="1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43" fontId="0" fillId="2" borderId="8" xfId="1" applyFont="1" applyFill="1" applyBorder="1" applyAlignment="1">
      <alignment horizontal="center"/>
    </xf>
    <xf numFmtId="43" fontId="0" fillId="2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A390D-8520-4A94-AEEF-ACA02071D204}">
  <dimension ref="A1:J22"/>
  <sheetViews>
    <sheetView tabSelected="1" workbookViewId="0">
      <selection activeCell="J11" sqref="J11"/>
    </sheetView>
  </sheetViews>
  <sheetFormatPr defaultRowHeight="14.5" x14ac:dyDescent="0.35"/>
  <cols>
    <col min="1" max="1" width="37.81640625" style="3" customWidth="1"/>
    <col min="2" max="2" width="10.90625" customWidth="1"/>
    <col min="3" max="4" width="13.7265625" customWidth="1"/>
    <col min="5" max="10" width="11.6328125" customWidth="1"/>
  </cols>
  <sheetData>
    <row r="1" spans="1:10" ht="15" thickBot="1" x14ac:dyDescent="0.4"/>
    <row r="2" spans="1:10" ht="19" thickBot="1" x14ac:dyDescent="0.5">
      <c r="B2" s="43">
        <v>2028</v>
      </c>
      <c r="C2" s="44"/>
      <c r="D2" s="44"/>
      <c r="E2" s="44"/>
      <c r="F2" s="44"/>
      <c r="G2" s="44"/>
      <c r="H2" s="44"/>
      <c r="I2" s="44"/>
      <c r="J2" s="45"/>
    </row>
    <row r="3" spans="1:10" ht="34.5" customHeight="1" thickBot="1" x14ac:dyDescent="0.4">
      <c r="B3" s="48" t="s">
        <v>13</v>
      </c>
      <c r="C3" s="49"/>
      <c r="D3" s="49"/>
      <c r="E3" s="46" t="s">
        <v>0</v>
      </c>
      <c r="F3" s="47"/>
      <c r="G3" s="46" t="s">
        <v>3</v>
      </c>
      <c r="H3" s="47"/>
      <c r="I3" s="46" t="s">
        <v>18</v>
      </c>
      <c r="J3" s="47"/>
    </row>
    <row r="4" spans="1:10" s="2" customFormat="1" ht="29" customHeight="1" thickBot="1" x14ac:dyDescent="0.4">
      <c r="B4" s="6" t="s">
        <v>7</v>
      </c>
      <c r="C4" s="4" t="s">
        <v>8</v>
      </c>
      <c r="D4" s="26" t="s">
        <v>9</v>
      </c>
      <c r="E4" s="15" t="s">
        <v>1</v>
      </c>
      <c r="F4" s="16" t="s">
        <v>2</v>
      </c>
      <c r="G4" s="15" t="s">
        <v>1</v>
      </c>
      <c r="H4" s="16" t="s">
        <v>2</v>
      </c>
      <c r="I4" s="15" t="s">
        <v>1</v>
      </c>
      <c r="J4" s="16" t="s">
        <v>2</v>
      </c>
    </row>
    <row r="5" spans="1:10" ht="15" thickBot="1" x14ac:dyDescent="0.4">
      <c r="A5" s="3" t="s">
        <v>4</v>
      </c>
      <c r="B5" s="13">
        <v>78.951999999999998</v>
      </c>
      <c r="C5" s="14">
        <v>16.673999999999999</v>
      </c>
      <c r="D5" s="27">
        <f>B17</f>
        <v>4.2462153520000001</v>
      </c>
      <c r="E5" s="17">
        <f>E6*E7/1000</f>
        <v>29.6448</v>
      </c>
      <c r="F5" s="18">
        <f>F6*F7/1000</f>
        <v>10.216255169110047</v>
      </c>
      <c r="G5" s="17">
        <f>G6*G7/1000</f>
        <v>5.3044799999999999</v>
      </c>
      <c r="H5" s="18">
        <f>H6*H7/1000</f>
        <v>6.6305999999999994</v>
      </c>
      <c r="I5" s="24">
        <f>E5+G5</f>
        <v>34.949280000000002</v>
      </c>
      <c r="J5" s="24">
        <f>F5+H5</f>
        <v>16.846855169110047</v>
      </c>
    </row>
    <row r="6" spans="1:10" x14ac:dyDescent="0.35">
      <c r="A6" s="3" t="s">
        <v>5</v>
      </c>
      <c r="B6" s="9">
        <v>115300</v>
      </c>
      <c r="C6" s="10">
        <v>32949</v>
      </c>
      <c r="D6" s="28">
        <f>B20</f>
        <v>7081</v>
      </c>
      <c r="E6" s="19">
        <v>61760</v>
      </c>
      <c r="F6" s="20">
        <f>E6*B18</f>
        <v>17027.091948516747</v>
      </c>
      <c r="G6" s="19">
        <v>11051</v>
      </c>
      <c r="H6" s="20">
        <v>11051</v>
      </c>
      <c r="I6" s="19">
        <f>E6+G6</f>
        <v>72811</v>
      </c>
      <c r="J6" s="20">
        <f>F6+H6</f>
        <v>28078.091948516747</v>
      </c>
    </row>
    <row r="7" spans="1:10" ht="15" thickBot="1" x14ac:dyDescent="0.4">
      <c r="A7" s="3" t="s">
        <v>6</v>
      </c>
      <c r="B7" s="7">
        <v>0.68</v>
      </c>
      <c r="C7" s="5">
        <v>0.48</v>
      </c>
      <c r="D7" s="29">
        <v>0.6</v>
      </c>
      <c r="E7" s="21">
        <v>0.48</v>
      </c>
      <c r="F7" s="22">
        <v>0.6</v>
      </c>
      <c r="G7" s="21">
        <v>0.48</v>
      </c>
      <c r="H7" s="22">
        <v>0.6</v>
      </c>
      <c r="I7" s="21">
        <v>0.48</v>
      </c>
      <c r="J7" s="22">
        <v>0.6</v>
      </c>
    </row>
    <row r="9" spans="1:10" ht="15" thickBot="1" x14ac:dyDescent="0.4">
      <c r="B9" s="42"/>
      <c r="C9" s="42"/>
      <c r="D9" s="42"/>
      <c r="E9" s="42"/>
      <c r="F9" s="42"/>
      <c r="G9" s="42"/>
      <c r="H9" s="42"/>
    </row>
    <row r="10" spans="1:10" x14ac:dyDescent="0.35">
      <c r="B10" s="30">
        <v>2024</v>
      </c>
      <c r="C10" s="31">
        <v>2025</v>
      </c>
      <c r="D10" s="31">
        <v>2026</v>
      </c>
      <c r="E10" s="31">
        <v>2027</v>
      </c>
      <c r="F10" s="32">
        <v>2028</v>
      </c>
      <c r="G10" s="31">
        <v>2029</v>
      </c>
      <c r="H10" s="33">
        <v>2030</v>
      </c>
    </row>
    <row r="11" spans="1:10" x14ac:dyDescent="0.35">
      <c r="A11" s="23" t="s">
        <v>19</v>
      </c>
      <c r="B11" s="38">
        <v>0.57599999999999996</v>
      </c>
      <c r="C11" s="39">
        <v>10.57536</v>
      </c>
      <c r="D11" s="39">
        <v>19.459199999999999</v>
      </c>
      <c r="E11" s="39">
        <v>27.959040000000002</v>
      </c>
      <c r="F11" s="40">
        <v>34.949280000000002</v>
      </c>
      <c r="G11" s="39">
        <v>41.743679999999998</v>
      </c>
      <c r="H11" s="41">
        <v>49.397279999999995</v>
      </c>
    </row>
    <row r="12" spans="1:10" ht="15" thickBot="1" x14ac:dyDescent="0.4">
      <c r="A12" s="23" t="s">
        <v>20</v>
      </c>
      <c r="B12" s="34">
        <v>0.72</v>
      </c>
      <c r="C12" s="35">
        <v>5.4697451781709443</v>
      </c>
      <c r="D12" s="35">
        <v>9.5221588587091937</v>
      </c>
      <c r="E12" s="35">
        <v>13.802070994268627</v>
      </c>
      <c r="F12" s="36">
        <v>16.846855170695239</v>
      </c>
      <c r="G12" s="35">
        <v>20.255253251931222</v>
      </c>
      <c r="H12" s="37">
        <v>25.259148965860952</v>
      </c>
    </row>
    <row r="15" spans="1:10" x14ac:dyDescent="0.35">
      <c r="B15" s="1">
        <v>2028</v>
      </c>
    </row>
    <row r="16" spans="1:10" x14ac:dyDescent="0.35">
      <c r="A16" s="3" t="s">
        <v>14</v>
      </c>
      <c r="B16" s="25">
        <v>15.40170576</v>
      </c>
    </row>
    <row r="17" spans="1:2" x14ac:dyDescent="0.35">
      <c r="A17" s="3" t="s">
        <v>15</v>
      </c>
      <c r="B17" s="25">
        <v>4.2462153520000001</v>
      </c>
    </row>
    <row r="18" spans="1:2" x14ac:dyDescent="0.35">
      <c r="A18" s="3" t="s">
        <v>10</v>
      </c>
      <c r="B18" s="8">
        <f>B17/B16</f>
        <v>0.27569773232701988</v>
      </c>
    </row>
    <row r="19" spans="1:2" x14ac:dyDescent="0.35">
      <c r="A19" s="3" t="s">
        <v>16</v>
      </c>
      <c r="B19" s="12">
        <v>32104</v>
      </c>
    </row>
    <row r="20" spans="1:2" x14ac:dyDescent="0.35">
      <c r="A20" s="3" t="s">
        <v>17</v>
      </c>
      <c r="B20" s="12">
        <v>7081</v>
      </c>
    </row>
    <row r="21" spans="1:2" x14ac:dyDescent="0.35">
      <c r="A21" s="3" t="s">
        <v>12</v>
      </c>
      <c r="B21" s="11">
        <f>B16/B19*1000</f>
        <v>0.47974413655619241</v>
      </c>
    </row>
    <row r="22" spans="1:2" x14ac:dyDescent="0.35">
      <c r="A22" s="3" t="s">
        <v>11</v>
      </c>
      <c r="B22" s="11">
        <f>B17/B20*1000</f>
        <v>0.5996632328767123</v>
      </c>
    </row>
  </sheetData>
  <mergeCells count="6">
    <mergeCell ref="B9:H9"/>
    <mergeCell ref="B2:J2"/>
    <mergeCell ref="E3:F3"/>
    <mergeCell ref="G3:H3"/>
    <mergeCell ref="B3:D3"/>
    <mergeCell ref="I3:J3"/>
  </mergeCells>
  <pageMargins left="0.7" right="0.7" top="0.75" bottom="0.75" header="0.3" footer="0.3"/>
  <pageSetup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46f5b2-04f2-4a0e-9993-466f4f9aad71" xsi:nil="true"/>
    <lcf76f155ced4ddcb4097134ff3c332f xmlns="173c2605-4b7d-457e-8dba-1d57dca954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8427FD0CC4444B87AB1CF5C8D52EB" ma:contentTypeVersion="17" ma:contentTypeDescription="Create a new document." ma:contentTypeScope="" ma:versionID="8b905537234f0b3c0e5016c2b437e144">
  <xsd:schema xmlns:xsd="http://www.w3.org/2001/XMLSchema" xmlns:xs="http://www.w3.org/2001/XMLSchema" xmlns:p="http://schemas.microsoft.com/office/2006/metadata/properties" xmlns:ns2="173c2605-4b7d-457e-8dba-1d57dca954fb" xmlns:ns3="2546f5b2-04f2-4a0e-9993-466f4f9aad71" targetNamespace="http://schemas.microsoft.com/office/2006/metadata/properties" ma:root="true" ma:fieldsID="e0e09c77e22475511d249008e34951e2" ns2:_="" ns3:_="">
    <xsd:import namespace="173c2605-4b7d-457e-8dba-1d57dca954fb"/>
    <xsd:import namespace="2546f5b2-04f2-4a0e-9993-466f4f9aa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c2605-4b7d-457e-8dba-1d57dca95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e670ea6-2f79-449f-ac2a-ce9deb4e7c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6f5b2-04f2-4a0e-9993-466f4f9aa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4d66dc-3591-49a4-96e5-0b2840783e5f}" ma:internalName="TaxCatchAll" ma:showField="CatchAllData" ma:web="2546f5b2-04f2-4a0e-9993-466f4f9aad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F12FF-A8C0-4424-B570-88CD91873F59}">
  <ds:schemaRefs>
    <ds:schemaRef ds:uri="http://schemas.microsoft.com/office/2006/metadata/properties"/>
    <ds:schemaRef ds:uri="http://schemas.microsoft.com/office/infopath/2007/PartnerControls"/>
    <ds:schemaRef ds:uri="2546f5b2-04f2-4a0e-9993-466f4f9aad71"/>
    <ds:schemaRef ds:uri="173c2605-4b7d-457e-8dba-1d57dca954fb"/>
  </ds:schemaRefs>
</ds:datastoreItem>
</file>

<file path=customXml/itemProps2.xml><?xml version="1.0" encoding="utf-8"?>
<ds:datastoreItem xmlns:ds="http://schemas.openxmlformats.org/officeDocument/2006/customXml" ds:itemID="{8EF702DB-8C87-47A7-8D0E-ACE87348B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1DF96-9B68-414C-95A7-7FF4927C6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3c2605-4b7d-457e-8dba-1d57dca954fb"/>
    <ds:schemaRef ds:uri="2546f5b2-04f2-4a0e-9993-466f4f9aa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Grevatt</dc:creator>
  <cp:lastModifiedBy>Jim Grevatt</cp:lastModifiedBy>
  <dcterms:created xsi:type="dcterms:W3CDTF">2023-06-29T19:45:16Z</dcterms:created>
  <dcterms:modified xsi:type="dcterms:W3CDTF">2023-07-14T13:54:59Z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0x010100A558427FD0CC4444B87AB1CF5C8D52EB</vt:lpwstr>
  </property>
  <property fmtid="{D5CDD505-2E9C-101B-9397-08002B2CF9AE}" pid="3" name="MediaServiceImageTags">
    <vt:lpwstr/>
  </property>
</Properties>
</file>