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1"/>
  <workbookPr filterPrivacy="1" defaultThemeVersion="124226"/>
  <xr:revisionPtr revIDLastSave="0" documentId="13_ncr:1_{47161FD5-69E5-814A-87E5-8CD9C0A4D8AC}" xr6:coauthVersionLast="47" xr6:coauthVersionMax="47" xr10:uidLastSave="{00000000-0000-0000-0000-000000000000}"/>
  <bookViews>
    <workbookView xWindow="6760" yWindow="640" windowWidth="31640" windowHeight="16580" activeTab="1" xr2:uid="{00000000-000D-0000-FFFF-FFFF00000000}"/>
  </bookViews>
  <sheets>
    <sheet name="Figure 3" sheetId="3" r:id="rId1"/>
    <sheet name="Figure 4" sheetId="6" r:id="rId2"/>
    <sheet name="CPI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2" i="6" l="1"/>
  <c r="C71" i="6"/>
  <c r="C70" i="6"/>
  <c r="C29" i="3"/>
  <c r="B88" i="3" s="1" a="1"/>
  <c r="B88" i="3" s="1"/>
  <c r="D29" i="3"/>
  <c r="E29" i="3"/>
  <c r="F29" i="3"/>
  <c r="G29" i="3"/>
  <c r="B29" i="3"/>
  <c r="B28" i="3"/>
  <c r="B86" i="3"/>
  <c r="B87" i="3"/>
  <c r="F78" i="3"/>
  <c r="E78" i="3"/>
  <c r="D78" i="3"/>
  <c r="C78" i="3"/>
  <c r="D72" i="3"/>
  <c r="E72" i="3"/>
  <c r="F72" i="3"/>
  <c r="C72" i="3"/>
  <c r="C66" i="3"/>
  <c r="B83" i="3"/>
  <c r="D66" i="3"/>
  <c r="E66" i="3"/>
  <c r="F66" i="3"/>
  <c r="C28" i="3"/>
  <c r="D28" i="3"/>
  <c r="E28" i="3"/>
  <c r="F28" i="3"/>
  <c r="G28" i="3"/>
  <c r="B85" i="3" l="1"/>
  <c r="B84" i="3"/>
  <c r="B82" i="3"/>
  <c r="C87" i="3" l="1"/>
  <c r="C85" i="3"/>
  <c r="C83" i="3"/>
  <c r="C86" i="3"/>
  <c r="C84" i="3"/>
  <c r="C82" i="3"/>
  <c r="C88" i="3" a="1"/>
  <c r="C8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65" authorId="0" shapeId="0" xr:uid="{93B3E358-6561-2342-9F78-FCEF3BD82453}">
      <text>
        <r>
          <rPr>
            <b/>
            <sz val="10"/>
            <color rgb="FF000000"/>
            <rFont val="Tahoma"/>
            <family val="2"/>
          </rPr>
          <t>Author:</t>
        </r>
        <r>
          <rPr>
            <sz val="10"/>
            <color rgb="FF000000"/>
            <rFont val="Tahoma"/>
            <family val="2"/>
          </rPr>
          <t xml:space="preserve">
assumed to be 2027$ for MC and 2028$ for EWB based on RFP; CC escalation is 1.57%
</t>
        </r>
      </text>
    </comment>
    <comment ref="B71" authorId="0" shapeId="0" xr:uid="{9D2B6B0F-6AB2-C74A-AD9A-B8C980D630D4}">
      <text>
        <r>
          <rPr>
            <b/>
            <sz val="10"/>
            <color rgb="FF000000"/>
            <rFont val="Tahoma"/>
            <family val="2"/>
          </rPr>
          <t>Author:</t>
        </r>
        <r>
          <rPr>
            <sz val="10"/>
            <color rgb="FF000000"/>
            <rFont val="Tahoma"/>
            <family val="2"/>
          </rPr>
          <t xml:space="preserve">
assumed to be 2027$ for MC and 2028$ for EWB based on RFP
</t>
        </r>
      </text>
    </comment>
    <comment ref="B77" authorId="0" shapeId="0" xr:uid="{2E40BAF3-4F16-9A4B-A2D8-866CC99004E0}">
      <text>
        <r>
          <rPr>
            <b/>
            <sz val="10"/>
            <color rgb="FF000000"/>
            <rFont val="Tahoma"/>
            <family val="2"/>
          </rPr>
          <t>Author:</t>
        </r>
        <r>
          <rPr>
            <sz val="10"/>
            <color rgb="FF000000"/>
            <rFont val="Tahoma"/>
            <family val="2"/>
          </rPr>
          <t xml:space="preserve">
assumed to be 2027$ for MC and 2028$ for EWB based on RFP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<sst xmlns="http://schemas.openxmlformats.org/spreadsheetml/2006/main" count="117" uniqueCount="100">
  <si>
    <t>Table 6.0-1. Total Project Cost ($1,000)</t>
  </si>
  <si>
    <t>1 xl SGT6-</t>
  </si>
  <si>
    <t>1 x l SGT6-</t>
  </si>
  <si>
    <t>2 x l SGT6-</t>
  </si>
  <si>
    <t>Project Costs</t>
  </si>
  <si>
    <t>1 x 1 7F5</t>
  </si>
  <si>
    <t>5000F(5)ee</t>
  </si>
  <si>
    <t>1 x l GAC</t>
  </si>
  <si>
    <t>80001-1</t>
  </si>
  <si>
    <t>2 x l 7F5</t>
  </si>
  <si>
    <t>Plant Net Capacity (MW)</t>
  </si>
  <si>
    <t>EPC Cost ($1,000)</t>
  </si>
  <si>
    <t>Owner's Costs</t>
  </si>
  <si>
    <t>Total Owner Indirects</t>
  </si>
  <si>
    <t>Owner Contingency</t>
  </si>
  <si>
    <t>LTSA</t>
  </si>
  <si>
    <t>Total Project Cost ($1,000)</t>
  </si>
  <si>
    <t>Total Project Cost ($/kW)</t>
  </si>
  <si>
    <t>Table 1.1-3.</t>
  </si>
  <si>
    <t>Total Single Unit NGCC Project Cost</t>
  </si>
  <si>
    <t>LG&amp;E/KU 2027 NGCC NGCC Single Unit Cost Summary</t>
  </si>
  <si>
    <t>EW Brown</t>
  </si>
  <si>
    <t>EW Brown Unit 1-2 Site</t>
  </si>
  <si>
    <t>EW Brown Webb Farm Site</t>
  </si>
  <si>
    <t>Mill Creek</t>
  </si>
  <si>
    <t>Webb Farm Site</t>
  </si>
  <si>
    <t>Commercial Operation Date</t>
  </si>
  <si>
    <t>Net Capacity (MW)</t>
  </si>
  <si>
    <t>EPC cost ($)</t>
  </si>
  <si>
    <t>S577,871,646</t>
  </si>
  <si>
    <t>EPC cost ($/kw)</t>
  </si>
  <si>
    <t>Total Cost ($)</t>
  </si>
  <si>
    <t>Total cost ($/kW)</t>
  </si>
  <si>
    <t>EPC Cost ($/kw)</t>
  </si>
  <si>
    <t>EPC Cost ($)</t>
  </si>
  <si>
    <t>Mitsubishi 501JAC</t>
  </si>
  <si>
    <t>Notes: 1. E.W. Brown Webb Farm cost provided at Unit 1-2 COD for site selection comparison purposes only.</t>
  </si>
  <si>
    <t>GE 7HA.03</t>
  </si>
  <si>
    <t>Siemens 9000HL</t>
  </si>
  <si>
    <t>FRED Graph Observations</t>
  </si>
  <si>
    <t>Federal Reserve Economic Data</t>
  </si>
  <si>
    <t>Link: https://fred.stlouisfed.org</t>
  </si>
  <si>
    <t>Help: https://fredhelp.stlouisfed.org</t>
  </si>
  <si>
    <t>Economic Research Division</t>
  </si>
  <si>
    <t>Federal Reserve Bank of St. Louis</t>
  </si>
  <si>
    <t>CPIAUCSL</t>
  </si>
  <si>
    <t>Consumer Price Index for All Urban Consumers: All Items in U.S. City Average, Index 1982-1984=100, Monthly, Seasonally Adjusted</t>
  </si>
  <si>
    <t>Frequency: Monthly</t>
  </si>
  <si>
    <t>observation_date</t>
  </si>
  <si>
    <t>2013 HDR Study; cost date basis is February 2013</t>
  </si>
  <si>
    <t>2022 HDR Study; cost date basis June 2022</t>
  </si>
  <si>
    <t>Size (MW)</t>
  </si>
  <si>
    <t>Cost per kW (June 2022)</t>
  </si>
  <si>
    <t>GE 7HA.03 Mill Creek</t>
  </si>
  <si>
    <t>GE 7HA.03 EW Brown</t>
  </si>
  <si>
    <t>Siemens 90000HL Mill Creek</t>
  </si>
  <si>
    <t>Siemens 90000HL EW Brown</t>
  </si>
  <si>
    <t>Mitsubishi 501JAC Mill Creek</t>
  </si>
  <si>
    <t>Mitsubishi 501JAC EW Brown</t>
  </si>
  <si>
    <t>1 x 1 GE 7F5</t>
  </si>
  <si>
    <t>1 x 1 Siemens SGT6-5000F (5)ee</t>
  </si>
  <si>
    <t>1 x 1 Mitsubishi GAC</t>
  </si>
  <si>
    <t>1 x 1 Siemens SGT6-80001-1</t>
  </si>
  <si>
    <t>2 x 1 GE 7F5</t>
  </si>
  <si>
    <t>2 x 1 Siemens SGT6-5000F(5)ee</t>
  </si>
  <si>
    <t>MI Study</t>
  </si>
  <si>
    <t>Table 2-22:</t>
  </si>
  <si>
    <t>Estimated NGCC Plant Total Project Cost Summary (Wet Cooled)</t>
  </si>
  <si>
    <t>3x1 7HA.02</t>
  </si>
  <si>
    <t>2x1 7HA.02</t>
  </si>
  <si>
    <t>2x1 7F.05</t>
  </si>
  <si>
    <t>1x1 7HA.02</t>
  </si>
  <si>
    <t>1x1 7F.05</t>
  </si>
  <si>
    <t>1400 MW</t>
  </si>
  <si>
    <t>900MW</t>
  </si>
  <si>
    <t>700MW</t>
  </si>
  <si>
    <t>450MW</t>
  </si>
  <si>
    <t>350MW</t>
  </si>
  <si>
    <t>Plant Net Capacity (Summer)</t>
  </si>
  <si>
    <t>MW</t>
  </si>
  <si>
    <t>EPC Cost</t>
  </si>
  <si>
    <t>$/kW</t>
  </si>
  <si>
    <t>Plant Substation</t>
  </si>
  <si>
    <t>Natural Gas and Site Utilities</t>
  </si>
  <si>
    <t xml:space="preserve">  Total Owner's Costs</t>
  </si>
  <si>
    <t xml:space="preserve">  Owner Contingency</t>
  </si>
  <si>
    <t xml:space="preserve">  LTSA Initiation Fee</t>
  </si>
  <si>
    <t>Total Project Cost (Inside the Fence)</t>
  </si>
  <si>
    <t>Transmission Interconnection Infrastructure and Network Upgrades</t>
  </si>
  <si>
    <t>TOTAL PROJECT COST</t>
  </si>
  <si>
    <t>PGE Study</t>
  </si>
  <si>
    <t>1x1 517 MW Frame CC</t>
  </si>
  <si>
    <t>Cost per kW (June 2022$)</t>
  </si>
  <si>
    <t>Size</t>
  </si>
  <si>
    <t>commercial operation date assumed to be June 2018</t>
  </si>
  <si>
    <t>Total Project Cost (2022$/kw) assumed to start in 2013$</t>
  </si>
  <si>
    <t>Total Project Cost (2022$/kw) assumed to start in 2018$</t>
  </si>
  <si>
    <t>Total cost (2022$/kW)</t>
  </si>
  <si>
    <t xml:space="preserve">NGCC with Wet Cooling </t>
  </si>
  <si>
    <t>(2016$)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</si>
</sst>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yyyy\-mm\-dd"/>
    <numFmt numFmtId="166" formatCode="&quot;$&quot;#,##0"/>
  </numFmts>
  <fonts count="12" x14ac:knownFonts="1">
    <font>
      <sz val="10"/>
      <color rgb="FF000000"/>
      <name val="Times New Roman"/>
      <charset val="204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Times New Roman"/>
      <family val="1"/>
    </font>
    <font>
      <sz val="10"/>
      <color theme="8"/>
      <name val="Times New Roman"/>
      <family val="1"/>
    </font>
    <font>
      <b/>
      <sz val="12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rgb="FF00B0F0"/>
      <name val="Times New Roman"/>
      <family val="1"/>
    </font>
    <font>
      <sz val="12"/>
      <color rgb="FF00B0F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0" fontId="2" fillId="0" borderId="0"/>
  </cellStyleXfs>
  <cellXfs count="31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6" fontId="0" fillId="0" borderId="0" xfId="0" applyNumberFormat="1" applyAlignment="1">
      <alignment horizontal="left" vertical="top"/>
    </xf>
    <xf numFmtId="15" fontId="0" fillId="0" borderId="0" xfId="0" applyNumberFormat="1" applyAlignment="1">
      <alignment horizontal="left" vertical="top"/>
    </xf>
    <xf numFmtId="0" fontId="4" fillId="0" borderId="0" xfId="3"/>
    <xf numFmtId="165" fontId="4" fillId="0" borderId="0" xfId="3" applyNumberFormat="1"/>
    <xf numFmtId="164" fontId="4" fillId="0" borderId="0" xfId="3" applyNumberFormat="1"/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6" fontId="6" fillId="0" borderId="0" xfId="0" applyNumberFormat="1" applyFont="1" applyAlignment="1">
      <alignment horizontal="left" vertical="top"/>
    </xf>
    <xf numFmtId="6" fontId="3" fillId="0" borderId="0" xfId="0" applyNumberFormat="1" applyFont="1" applyAlignment="1">
      <alignment horizontal="left" vertical="top"/>
    </xf>
    <xf numFmtId="166" fontId="0" fillId="0" borderId="0" xfId="2" applyNumberFormat="1" applyFont="1" applyAlignment="1">
      <alignment horizontal="left" vertical="top"/>
    </xf>
    <xf numFmtId="166" fontId="3" fillId="0" borderId="0" xfId="2" applyNumberFormat="1" applyFont="1" applyAlignment="1">
      <alignment horizontal="left" vertical="top"/>
    </xf>
    <xf numFmtId="43" fontId="3" fillId="0" borderId="0" xfId="1" applyFont="1" applyAlignment="1">
      <alignment horizontal="left" vertical="top"/>
    </xf>
    <xf numFmtId="43" fontId="0" fillId="0" borderId="0" xfId="1" applyFont="1" applyAlignment="1">
      <alignment horizontal="left" vertical="top"/>
    </xf>
    <xf numFmtId="0" fontId="2" fillId="0" borderId="0" xfId="4"/>
    <xf numFmtId="0" fontId="2" fillId="0" borderId="0" xfId="4" applyAlignment="1">
      <alignment horizontal="right"/>
    </xf>
    <xf numFmtId="3" fontId="2" fillId="0" borderId="0" xfId="4" applyNumberFormat="1"/>
    <xf numFmtId="6" fontId="2" fillId="0" borderId="0" xfId="4" applyNumberFormat="1" applyAlignment="1">
      <alignment horizontal="right"/>
    </xf>
    <xf numFmtId="0" fontId="7" fillId="0" borderId="0" xfId="4" applyFont="1"/>
    <xf numFmtId="1" fontId="2" fillId="0" borderId="0" xfId="4" applyNumberFormat="1"/>
    <xf numFmtId="10" fontId="0" fillId="0" borderId="0" xfId="0" applyNumberFormat="1" applyAlignment="1">
      <alignment horizontal="left" vertical="top"/>
    </xf>
    <xf numFmtId="0" fontId="10" fillId="0" borderId="0" xfId="0" applyFont="1" applyAlignment="1">
      <alignment horizontal="left" vertical="top"/>
    </xf>
    <xf numFmtId="6" fontId="10" fillId="0" borderId="0" xfId="0" applyNumberFormat="1" applyFont="1" applyAlignment="1">
      <alignment horizontal="left" vertical="top"/>
    </xf>
    <xf numFmtId="166" fontId="3" fillId="0" borderId="0" xfId="2" applyNumberFormat="1" applyFont="1" applyAlignment="1">
      <alignment horizontal="left" vertical="top" wrapText="1"/>
    </xf>
    <xf numFmtId="0" fontId="1" fillId="0" borderId="0" xfId="4" applyFont="1"/>
    <xf numFmtId="0" fontId="11" fillId="0" borderId="0" xfId="4" applyFont="1"/>
    <xf numFmtId="8" fontId="0" fillId="0" borderId="0" xfId="0" applyNumberForma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" fillId="0" borderId="0" xfId="4" applyAlignment="1">
      <alignment horizontal="left" vertical="center"/>
    </xf>
  </cellXfs>
  <cellStyles count="5">
    <cellStyle name="Comma" xfId="1" builtinId="3"/>
    <cellStyle name="Currency" xfId="2" builtinId="4"/>
    <cellStyle name="Normal" xfId="0" builtinId="0"/>
    <cellStyle name="Normal 2" xfId="3" xr:uid="{CCA20669-CF87-5C45-9FFD-5B604BDC3BD8}"/>
    <cellStyle name="Normal 3" xfId="4" xr:uid="{E5396EBE-E62E-5B45-A039-4FCCC93815D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2022 Study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'Figure 3'!$C$82:$C$87</c:f>
              <c:numCache>
                <c:formatCode>General</c:formatCode>
                <c:ptCount val="6"/>
                <c:pt idx="0">
                  <c:v>616.29999999999995</c:v>
                </c:pt>
                <c:pt idx="1">
                  <c:v>616.29999999999995</c:v>
                </c:pt>
                <c:pt idx="2">
                  <c:v>620.5</c:v>
                </c:pt>
                <c:pt idx="3">
                  <c:v>620.5</c:v>
                </c:pt>
                <c:pt idx="4">
                  <c:v>622</c:v>
                </c:pt>
                <c:pt idx="5">
                  <c:v>622</c:v>
                </c:pt>
              </c:numCache>
            </c:numRef>
          </c:xVal>
          <c:yVal>
            <c:numRef>
              <c:f>'Figure 3'!$B$82:$B$87</c:f>
              <c:numCache>
                <c:formatCode>"$"#,##0_);[Red]\("$"#,##0\)</c:formatCode>
                <c:ptCount val="6"/>
                <c:pt idx="0">
                  <c:v>983.34520013354302</c:v>
                </c:pt>
                <c:pt idx="1">
                  <c:v>1023.7021054950932</c:v>
                </c:pt>
                <c:pt idx="2">
                  <c:v>987.97053033172517</c:v>
                </c:pt>
                <c:pt idx="3">
                  <c:v>1028.2559404839503</c:v>
                </c:pt>
                <c:pt idx="4">
                  <c:v>1002.7715869659083</c:v>
                </c:pt>
                <c:pt idx="5">
                  <c:v>1047.3820474371505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60-E949-BF17-B537C5361AEB}"/>
            </c:ext>
          </c:extLst>
        </c:ser>
        <c:ser>
          <c:idx val="1"/>
          <c:order val="1"/>
          <c:tx>
            <c:v>2013 Study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'Figure 3'!$C$88:$C$93</c:f>
              <c:numCache>
                <c:formatCode>General</c:formatCode>
                <c:ptCount val="6"/>
                <c:pt idx="0">
                  <c:v>307.39999999999998</c:v>
                </c:pt>
                <c:pt idx="1">
                  <c:v>343.7</c:v>
                </c:pt>
                <c:pt idx="2">
                  <c:v>383.2</c:v>
                </c:pt>
                <c:pt idx="3">
                  <c:v>389.8</c:v>
                </c:pt>
                <c:pt idx="4">
                  <c:v>615.5</c:v>
                </c:pt>
                <c:pt idx="5">
                  <c:v>688.7</c:v>
                </c:pt>
              </c:numCache>
            </c:numRef>
          </c:xVal>
          <c:yVal>
            <c:numRef>
              <c:f>'Figure 3'!$B$88:$B$93</c:f>
              <c:numCache>
                <c:formatCode>"$"#,##0</c:formatCode>
                <c:ptCount val="6"/>
                <c:pt idx="0">
                  <c:v>1613.6574485953895</c:v>
                </c:pt>
                <c:pt idx="1">
                  <c:v>1378.5926408126691</c:v>
                </c:pt>
                <c:pt idx="2">
                  <c:v>1358.1522227446064</c:v>
                </c:pt>
                <c:pt idx="3">
                  <c:v>1319.5425441715993</c:v>
                </c:pt>
                <c:pt idx="4">
                  <c:v>1153.7480420639799</c:v>
                </c:pt>
                <c:pt idx="5">
                  <c:v>1022.0209034031319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60-E949-BF17-B537C5361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785007"/>
        <c:axId val="1568271023"/>
      </c:scatterChart>
      <c:valAx>
        <c:axId val="1292785007"/>
        <c:scaling>
          <c:orientation val="minMax"/>
          <c:min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</a:p>
            </c:rich>
          </c:tx>
          <c:layout>
            <c:manualLayout>
              <c:xMode val="edge"/>
              <c:yMode val="edge"/>
              <c:x val="0.52148929133858268"/>
              <c:y val="0.842377071747150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271023"/>
        <c:crosses val="autoZero"/>
        <c:crossBetween val="midCat"/>
      </c:valAx>
      <c:valAx>
        <c:axId val="156827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2022$</a:t>
                </a:r>
                <a:r>
                  <a:rPr lang="en-US" b="1" baseline="0"/>
                  <a:t> per kW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1.2E-2"/>
              <c:y val="0.29026485325697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7850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2022 HDR Study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'Figure 3'!$C$82:$C$87</c:f>
              <c:numCache>
                <c:formatCode>General</c:formatCode>
                <c:ptCount val="6"/>
                <c:pt idx="0">
                  <c:v>616.29999999999995</c:v>
                </c:pt>
                <c:pt idx="1">
                  <c:v>616.29999999999995</c:v>
                </c:pt>
                <c:pt idx="2">
                  <c:v>620.5</c:v>
                </c:pt>
                <c:pt idx="3">
                  <c:v>620.5</c:v>
                </c:pt>
                <c:pt idx="4">
                  <c:v>622</c:v>
                </c:pt>
                <c:pt idx="5">
                  <c:v>622</c:v>
                </c:pt>
              </c:numCache>
            </c:numRef>
          </c:xVal>
          <c:yVal>
            <c:numRef>
              <c:f>'Figure 3'!$B$82:$B$87</c:f>
              <c:numCache>
                <c:formatCode>"$"#,##0_);[Red]\("$"#,##0\)</c:formatCode>
                <c:ptCount val="6"/>
                <c:pt idx="0">
                  <c:v>983.34520013354302</c:v>
                </c:pt>
                <c:pt idx="1">
                  <c:v>1023.7021054950932</c:v>
                </c:pt>
                <c:pt idx="2">
                  <c:v>987.97053033172517</c:v>
                </c:pt>
                <c:pt idx="3">
                  <c:v>1028.2559404839503</c:v>
                </c:pt>
                <c:pt idx="4">
                  <c:v>1002.7715869659083</c:v>
                </c:pt>
                <c:pt idx="5">
                  <c:v>1047.3820474371505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F4-984B-B957-8CB7A1EA3F84}"/>
            </c:ext>
          </c:extLst>
        </c:ser>
        <c:ser>
          <c:idx val="0"/>
          <c:order val="1"/>
          <c:tx>
            <c:v>Prior HDR Estimates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'Figure 4'!$D$70:$D$72</c:f>
              <c:numCache>
                <c:formatCode>General</c:formatCode>
                <c:ptCount val="3"/>
                <c:pt idx="0">
                  <c:v>517</c:v>
                </c:pt>
                <c:pt idx="1">
                  <c:v>959</c:v>
                </c:pt>
                <c:pt idx="2">
                  <c:v>691</c:v>
                </c:pt>
              </c:numCache>
            </c:numRef>
          </c:xVal>
          <c:yVal>
            <c:numRef>
              <c:f>'Figure 4'!$C$70:$C$72</c:f>
              <c:numCache>
                <c:formatCode>0</c:formatCode>
                <c:ptCount val="3"/>
                <c:pt idx="0">
                  <c:v>1028.8343760924861</c:v>
                </c:pt>
                <c:pt idx="1">
                  <c:v>1254.5316050359349</c:v>
                </c:pt>
                <c:pt idx="2">
                  <c:v>1342.5271868109674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F4-984B-B957-8CB7A1EA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841888"/>
        <c:axId val="46512576"/>
      </c:scatterChart>
      <c:valAx>
        <c:axId val="654841888"/>
        <c:scaling>
          <c:orientation val="minMax"/>
          <c:min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12576"/>
        <c:crosses val="autoZero"/>
        <c:crossBetween val="midCat"/>
      </c:valAx>
      <c:valAx>
        <c:axId val="4651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841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1790700</xdr:colOff>
      <xdr:row>15</xdr:row>
      <xdr:rowOff>132204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63CC4-9352-C231-F1C0-D031B1792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100"/>
          <a:ext cx="7772400" cy="22785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228600</xdr:colOff>
      <xdr:row>54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FF4801-B98E-8890-25F9-D8C27D21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22800"/>
          <a:ext cx="6210300" cy="3797300"/>
        </a:xfrm>
        <a:prstGeom prst="rect">
          <a:avLst/>
        </a:prstGeom>
      </xdr:spPr>
    </xdr:pic>
    <xdr:clientData/>
  </xdr:twoCellAnchor>
  <xdr:twoCellAnchor>
    <xdr:from>
      <xdr:col>0</xdr:col>
      <xdr:colOff>1625600</xdr:colOff>
      <xdr:row>98</xdr:row>
      <xdr:rowOff>63500</xdr:rowOff>
    </xdr:from>
    <xdr:to>
      <xdr:col>1</xdr:col>
      <xdr:colOff>1993900</xdr:colOff>
      <xdr:row>120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B94FDC-73C8-2949-482A-116455BD40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825499</xdr:colOff>
      <xdr:row>2</xdr:row>
      <xdr:rowOff>0</xdr:rowOff>
    </xdr:from>
    <xdr:to>
      <xdr:col>11</xdr:col>
      <xdr:colOff>51966</xdr:colOff>
      <xdr:row>27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0BABE-1449-F64A-9EDE-A3C466516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499" y="406400"/>
          <a:ext cx="11494667" cy="5194300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622300</xdr:colOff>
      <xdr:row>52</xdr:row>
      <xdr:rowOff>25400</xdr:rowOff>
    </xdr:from>
    <xdr:to>
      <xdr:col>5</xdr:col>
      <xdr:colOff>241300</xdr:colOff>
      <xdr:row>64</xdr:row>
      <xdr:rowOff>61290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F4F681-5E13-1C41-BD6A-FC49B5236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300" y="10591800"/>
          <a:ext cx="7772400" cy="2474290"/>
        </a:xfrm>
        <a:prstGeom prst="rect">
          <a:avLst/>
        </a:prstGeom>
      </xdr:spPr>
    </xdr:pic>
    <xdr:clientData/>
  </xdr:twoCellAnchor>
  <xdr:twoCellAnchor>
    <xdr:from>
      <xdr:col>1</xdr:col>
      <xdr:colOff>2235200</xdr:colOff>
      <xdr:row>73</xdr:row>
      <xdr:rowOff>184150</xdr:rowOff>
    </xdr:from>
    <xdr:to>
      <xdr:col>5</xdr:col>
      <xdr:colOff>177800</xdr:colOff>
      <xdr:row>87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D5DDCF-0486-584C-9434-2756A0FCAC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CF19A-003C-CC43-A322-3D2C8AB6664B}">
  <dimension ref="A1:I126"/>
  <sheetViews>
    <sheetView topLeftCell="A71" workbookViewId="0">
      <selection activeCell="B83" sqref="B83"/>
    </sheetView>
  </sheetViews>
  <sheetFormatPr baseColWidth="10" defaultRowHeight="13" x14ac:dyDescent="0.15"/>
  <cols>
    <col min="1" max="1" width="94.19921875" bestFit="1" customWidth="1"/>
    <col min="2" max="2" width="51.3984375" bestFit="1" customWidth="1"/>
    <col min="3" max="3" width="14.59765625" bestFit="1" customWidth="1"/>
    <col min="4" max="4" width="13.19921875" bestFit="1" customWidth="1"/>
    <col min="5" max="5" width="22" bestFit="1" customWidth="1"/>
    <col min="6" max="6" width="24.59765625" bestFit="1" customWidth="1"/>
    <col min="7" max="7" width="11.19921875" bestFit="1" customWidth="1"/>
  </cols>
  <sheetData>
    <row r="1" spans="1:3" x14ac:dyDescent="0.15">
      <c r="A1" s="7" t="s">
        <v>49</v>
      </c>
    </row>
    <row r="5" spans="1:3" x14ac:dyDescent="0.15">
      <c r="C5" s="1" t="s">
        <v>94</v>
      </c>
    </row>
    <row r="17" spans="1:7" x14ac:dyDescent="0.15">
      <c r="A17" t="s">
        <v>0</v>
      </c>
    </row>
    <row r="18" spans="1:7" x14ac:dyDescent="0.15">
      <c r="C18" t="s">
        <v>1</v>
      </c>
      <c r="E18" t="s">
        <v>2</v>
      </c>
      <c r="G18" t="s">
        <v>3</v>
      </c>
    </row>
    <row r="19" spans="1:7" x14ac:dyDescent="0.15">
      <c r="A19" t="s">
        <v>4</v>
      </c>
      <c r="B19" t="s">
        <v>5</v>
      </c>
      <c r="C19" t="s">
        <v>6</v>
      </c>
      <c r="D19" t="s">
        <v>7</v>
      </c>
      <c r="E19" t="s">
        <v>8</v>
      </c>
      <c r="F19" t="s">
        <v>9</v>
      </c>
      <c r="G19" t="s">
        <v>6</v>
      </c>
    </row>
    <row r="20" spans="1:7" x14ac:dyDescent="0.15">
      <c r="A20" t="s">
        <v>10</v>
      </c>
      <c r="B20">
        <v>307.39999999999998</v>
      </c>
      <c r="C20">
        <v>343.7</v>
      </c>
      <c r="D20">
        <v>383.2</v>
      </c>
      <c r="E20">
        <v>389.8</v>
      </c>
      <c r="F20">
        <v>615.5</v>
      </c>
      <c r="G20">
        <v>688.7</v>
      </c>
    </row>
    <row r="21" spans="1:7" x14ac:dyDescent="0.15">
      <c r="A21" t="s">
        <v>11</v>
      </c>
      <c r="B21" s="2">
        <v>327669</v>
      </c>
      <c r="C21" s="2">
        <v>319623</v>
      </c>
      <c r="D21" s="2">
        <v>353870</v>
      </c>
      <c r="E21" s="2">
        <v>359340</v>
      </c>
      <c r="F21" s="2">
        <v>493871</v>
      </c>
      <c r="G21" s="2">
        <v>497201</v>
      </c>
    </row>
    <row r="22" spans="1:7" x14ac:dyDescent="0.15">
      <c r="A22" t="s">
        <v>12</v>
      </c>
    </row>
    <row r="23" spans="1:7" x14ac:dyDescent="0.15">
      <c r="A23" t="s">
        <v>13</v>
      </c>
      <c r="B23" s="2">
        <v>63775</v>
      </c>
      <c r="C23" s="2">
        <v>63775</v>
      </c>
      <c r="D23" s="2">
        <v>64082</v>
      </c>
      <c r="E23" s="2">
        <v>56082</v>
      </c>
      <c r="F23" s="2">
        <v>69225</v>
      </c>
      <c r="G23" s="2">
        <v>69225</v>
      </c>
    </row>
    <row r="24" spans="1:7" x14ac:dyDescent="0.15">
      <c r="A24" t="s">
        <v>14</v>
      </c>
      <c r="B24" s="2">
        <v>32767</v>
      </c>
      <c r="C24" s="2">
        <v>31962</v>
      </c>
      <c r="D24" s="2">
        <v>35387</v>
      </c>
      <c r="E24" s="2">
        <v>35934</v>
      </c>
      <c r="F24" s="2">
        <v>49387</v>
      </c>
      <c r="G24" s="2">
        <v>49720</v>
      </c>
    </row>
    <row r="25" spans="1:7" x14ac:dyDescent="0.15">
      <c r="A25" t="s">
        <v>15</v>
      </c>
      <c r="B25" s="2">
        <v>12682</v>
      </c>
      <c r="C25" s="2">
        <v>1729</v>
      </c>
      <c r="D25" s="2">
        <v>5027</v>
      </c>
      <c r="E25" s="2">
        <v>1729</v>
      </c>
      <c r="F25" s="2">
        <v>12682</v>
      </c>
      <c r="G25" s="2">
        <v>3459</v>
      </c>
    </row>
    <row r="26" spans="1:7" x14ac:dyDescent="0.15">
      <c r="A26" t="s">
        <v>16</v>
      </c>
      <c r="B26" s="2">
        <v>436893</v>
      </c>
      <c r="C26" s="2">
        <v>417090</v>
      </c>
      <c r="D26" s="2">
        <v>458366</v>
      </c>
      <c r="E26" s="2">
        <v>453085</v>
      </c>
      <c r="F26" s="2">
        <v>625165</v>
      </c>
      <c r="G26" s="2">
        <v>619605</v>
      </c>
    </row>
    <row r="27" spans="1:7" x14ac:dyDescent="0.15">
      <c r="A27" t="s">
        <v>17</v>
      </c>
      <c r="B27" s="2">
        <v>1421</v>
      </c>
      <c r="C27" s="2">
        <v>1214</v>
      </c>
      <c r="D27" s="2">
        <v>1196</v>
      </c>
      <c r="E27" s="2">
        <v>1162</v>
      </c>
      <c r="F27" s="2">
        <v>1016</v>
      </c>
      <c r="G27" s="2">
        <v>900</v>
      </c>
    </row>
    <row r="28" spans="1:7" s="8" customFormat="1" x14ac:dyDescent="0.15">
      <c r="A28" s="8" t="s">
        <v>95</v>
      </c>
      <c r="B28" s="9">
        <f>B27*(CPI!$B$120/CPI!$B$12)</f>
        <v>1733.317128440644</v>
      </c>
      <c r="C28" s="9">
        <f>C27*(CPI!$B$120/CPI!$B$12)</f>
        <v>1480.8212483651948</v>
      </c>
      <c r="D28" s="9">
        <f>D27*(CPI!$B$120/CPI!$B$12)</f>
        <v>1458.8650848803732</v>
      </c>
      <c r="E28" s="9">
        <f>E27*(CPI!$B$120/CPI!$B$12)</f>
        <v>1417.3923316312655</v>
      </c>
      <c r="F28" s="9">
        <f>F27*(CPI!$B$120/CPI!$B$12)</f>
        <v>1239.3034500321564</v>
      </c>
      <c r="G28" s="9">
        <f>G27*(CPI!$B$120/CPI!$B$12)</f>
        <v>1097.8081742410834</v>
      </c>
    </row>
    <row r="29" spans="1:7" x14ac:dyDescent="0.15">
      <c r="A29" s="8" t="s">
        <v>96</v>
      </c>
      <c r="B29" s="9">
        <f>B27*(CPI!$B$120/CPI!$B$72)</f>
        <v>1613.6574485953895</v>
      </c>
      <c r="C29" s="9">
        <f>C27*(CPI!$B$120/CPI!$B$72)</f>
        <v>1378.5926408126691</v>
      </c>
      <c r="D29" s="9">
        <f>D27*(CPI!$B$120/CPI!$B$72)</f>
        <v>1358.1522227446064</v>
      </c>
      <c r="E29" s="9">
        <f>E27*(CPI!$B$120/CPI!$B$72)</f>
        <v>1319.5425441715993</v>
      </c>
      <c r="F29" s="9">
        <f>F27*(CPI!$B$120/CPI!$B$72)</f>
        <v>1153.7480420639799</v>
      </c>
      <c r="G29" s="9">
        <f>G27*(CPI!$B$120/CPI!$B$72)</f>
        <v>1022.0209034031319</v>
      </c>
    </row>
    <row r="30" spans="1:7" x14ac:dyDescent="0.15">
      <c r="A30" s="7" t="s">
        <v>50</v>
      </c>
    </row>
    <row r="56" spans="1:6" x14ac:dyDescent="0.15">
      <c r="A56" t="s">
        <v>18</v>
      </c>
      <c r="B56" t="s">
        <v>19</v>
      </c>
    </row>
    <row r="57" spans="1:6" x14ac:dyDescent="0.15">
      <c r="B57" t="s">
        <v>20</v>
      </c>
    </row>
    <row r="58" spans="1:6" x14ac:dyDescent="0.15">
      <c r="D58" t="s">
        <v>21</v>
      </c>
      <c r="E58" t="s">
        <v>22</v>
      </c>
      <c r="F58" t="s">
        <v>23</v>
      </c>
    </row>
    <row r="59" spans="1:6" x14ac:dyDescent="0.15">
      <c r="C59" t="s">
        <v>24</v>
      </c>
      <c r="D59" t="s">
        <v>25</v>
      </c>
    </row>
    <row r="60" spans="1:6" x14ac:dyDescent="0.15">
      <c r="A60" t="s">
        <v>26</v>
      </c>
      <c r="C60" s="3">
        <v>46478</v>
      </c>
      <c r="D60" s="3">
        <v>46478</v>
      </c>
      <c r="E60" s="3">
        <v>46844</v>
      </c>
      <c r="F60" s="3">
        <v>46844</v>
      </c>
    </row>
    <row r="61" spans="1:6" x14ac:dyDescent="0.15">
      <c r="A61" s="28" t="s">
        <v>37</v>
      </c>
      <c r="B61" t="s">
        <v>27</v>
      </c>
      <c r="C61">
        <v>616.29999999999995</v>
      </c>
      <c r="D61">
        <v>616.29999999999995</v>
      </c>
      <c r="E61">
        <v>616.29999999999995</v>
      </c>
      <c r="F61">
        <v>616.29999999999995</v>
      </c>
    </row>
    <row r="62" spans="1:6" x14ac:dyDescent="0.15">
      <c r="A62" s="28"/>
      <c r="B62" t="s">
        <v>28</v>
      </c>
      <c r="C62" s="2">
        <v>531767853</v>
      </c>
      <c r="D62" s="2">
        <v>552166560</v>
      </c>
      <c r="E62" t="s">
        <v>29</v>
      </c>
      <c r="F62" s="2">
        <v>569462999</v>
      </c>
    </row>
    <row r="63" spans="1:6" x14ac:dyDescent="0.15">
      <c r="A63" s="28"/>
      <c r="B63" t="s">
        <v>30</v>
      </c>
      <c r="C63" s="2">
        <v>863</v>
      </c>
      <c r="D63" s="2">
        <v>896</v>
      </c>
      <c r="E63" s="2">
        <v>938</v>
      </c>
      <c r="F63" s="2">
        <v>924</v>
      </c>
    </row>
    <row r="64" spans="1:6" x14ac:dyDescent="0.15">
      <c r="A64" s="28"/>
      <c r="B64" t="s">
        <v>31</v>
      </c>
      <c r="C64" s="2">
        <v>654984633</v>
      </c>
      <c r="D64" s="2">
        <v>671912100</v>
      </c>
      <c r="E64" s="2">
        <v>693053982</v>
      </c>
      <c r="F64" s="2">
        <v>692874050</v>
      </c>
    </row>
    <row r="65" spans="1:9" x14ac:dyDescent="0.15">
      <c r="A65" s="28"/>
      <c r="B65" s="1" t="s">
        <v>32</v>
      </c>
      <c r="C65" s="2">
        <v>1063</v>
      </c>
      <c r="D65" s="2">
        <v>1090</v>
      </c>
      <c r="E65" s="2">
        <v>1124</v>
      </c>
      <c r="F65" s="2">
        <v>1124</v>
      </c>
      <c r="G65" s="2"/>
      <c r="I65" s="21"/>
    </row>
    <row r="66" spans="1:9" x14ac:dyDescent="0.15">
      <c r="A66" s="28"/>
      <c r="B66" s="22" t="s">
        <v>97</v>
      </c>
      <c r="C66" s="23">
        <f>C65/((1+1.57%)^(YEAR(C$60)-2022))</f>
        <v>983.34520013354302</v>
      </c>
      <c r="D66" s="23">
        <f t="shared" ref="D66:F66" si="0">D65/((1+1.57%)^(YEAR(D60)-2022))</f>
        <v>1008.3219832037271</v>
      </c>
      <c r="E66" s="23">
        <f t="shared" si="0"/>
        <v>1023.7021054950932</v>
      </c>
      <c r="F66" s="23">
        <f t="shared" si="0"/>
        <v>1023.7021054950932</v>
      </c>
      <c r="G66" s="27"/>
    </row>
    <row r="67" spans="1:9" x14ac:dyDescent="0.15">
      <c r="A67" s="28" t="s">
        <v>38</v>
      </c>
      <c r="B67" t="s">
        <v>27</v>
      </c>
      <c r="C67">
        <v>620.5</v>
      </c>
      <c r="D67">
        <v>620.5</v>
      </c>
      <c r="E67">
        <v>620.5</v>
      </c>
      <c r="F67">
        <v>620.5</v>
      </c>
      <c r="G67" s="27"/>
    </row>
    <row r="68" spans="1:9" x14ac:dyDescent="0.15">
      <c r="A68" s="28"/>
      <c r="B68" t="s">
        <v>28</v>
      </c>
      <c r="C68" s="2">
        <v>536032138</v>
      </c>
      <c r="D68" s="2">
        <v>556588365</v>
      </c>
      <c r="E68" s="2">
        <v>582424765</v>
      </c>
      <c r="F68" s="2">
        <v>574016119</v>
      </c>
      <c r="G68" s="27"/>
    </row>
    <row r="69" spans="1:9" x14ac:dyDescent="0.15">
      <c r="A69" s="28"/>
      <c r="B69" t="s">
        <v>33</v>
      </c>
      <c r="C69" s="2">
        <v>864</v>
      </c>
      <c r="D69" s="2">
        <v>897</v>
      </c>
      <c r="E69" s="2">
        <v>939</v>
      </c>
      <c r="F69" s="2">
        <v>925</v>
      </c>
      <c r="G69" s="27"/>
    </row>
    <row r="70" spans="1:9" x14ac:dyDescent="0.15">
      <c r="A70" s="28"/>
      <c r="B70" t="s">
        <v>31</v>
      </c>
      <c r="C70" s="2">
        <v>662425346</v>
      </c>
      <c r="D70" s="2">
        <v>679526086</v>
      </c>
      <c r="E70" s="2">
        <v>700812414</v>
      </c>
      <c r="F70" s="2">
        <v>700714981</v>
      </c>
      <c r="G70" s="27"/>
    </row>
    <row r="71" spans="1:9" x14ac:dyDescent="0.15">
      <c r="A71" s="28"/>
      <c r="B71" s="1" t="s">
        <v>32</v>
      </c>
      <c r="C71" s="2">
        <v>1068</v>
      </c>
      <c r="D71" s="2">
        <v>1095</v>
      </c>
      <c r="E71" s="2">
        <v>1129</v>
      </c>
      <c r="F71" s="2">
        <v>1129</v>
      </c>
    </row>
    <row r="72" spans="1:9" x14ac:dyDescent="0.15">
      <c r="A72" s="28"/>
      <c r="B72" s="22" t="s">
        <v>97</v>
      </c>
      <c r="C72" s="23">
        <f>C71/((1+1.57%)^(YEAR(C$60)-2022))</f>
        <v>987.97053033172517</v>
      </c>
      <c r="D72" s="23">
        <f t="shared" ref="D72:F72" si="1">D71/((1+1.57%)^(YEAR(D$60)-2022))</f>
        <v>1012.9473134019092</v>
      </c>
      <c r="E72" s="23">
        <f t="shared" si="1"/>
        <v>1028.2559404839503</v>
      </c>
      <c r="F72" s="23">
        <f t="shared" si="1"/>
        <v>1028.2559404839503</v>
      </c>
    </row>
    <row r="73" spans="1:9" x14ac:dyDescent="0.15">
      <c r="A73" s="29" t="s">
        <v>35</v>
      </c>
      <c r="B73" t="s">
        <v>27</v>
      </c>
      <c r="C73">
        <v>622</v>
      </c>
      <c r="D73">
        <v>622</v>
      </c>
      <c r="E73">
        <v>622</v>
      </c>
      <c r="F73">
        <v>622</v>
      </c>
    </row>
    <row r="74" spans="1:9" x14ac:dyDescent="0.15">
      <c r="A74" s="29"/>
      <c r="B74" t="s">
        <v>34</v>
      </c>
      <c r="C74" s="2">
        <v>548780843</v>
      </c>
      <c r="D74" s="2">
        <v>571575647</v>
      </c>
      <c r="E74" s="2">
        <v>597918123</v>
      </c>
      <c r="F74" s="2">
        <v>589509476</v>
      </c>
    </row>
    <row r="75" spans="1:9" x14ac:dyDescent="0.15">
      <c r="A75" s="29"/>
      <c r="B75" t="s">
        <v>33</v>
      </c>
      <c r="C75" s="2">
        <v>882</v>
      </c>
      <c r="D75" s="2">
        <v>919</v>
      </c>
      <c r="E75" s="2">
        <v>961</v>
      </c>
      <c r="F75" s="2">
        <v>948</v>
      </c>
    </row>
    <row r="76" spans="1:9" x14ac:dyDescent="0.15">
      <c r="A76" s="29"/>
      <c r="B76" t="s">
        <v>31</v>
      </c>
      <c r="C76" s="2">
        <v>673973922</v>
      </c>
      <c r="D76" s="2">
        <v>693537096</v>
      </c>
      <c r="E76" s="2">
        <v>715380107</v>
      </c>
      <c r="F76" s="2">
        <v>715208425</v>
      </c>
    </row>
    <row r="77" spans="1:9" x14ac:dyDescent="0.15">
      <c r="A77" s="29"/>
      <c r="B77" s="1" t="s">
        <v>32</v>
      </c>
      <c r="C77" s="2">
        <v>1084</v>
      </c>
      <c r="D77" s="2">
        <v>1115</v>
      </c>
      <c r="E77" s="2">
        <v>1150</v>
      </c>
      <c r="F77" s="2">
        <v>1150</v>
      </c>
    </row>
    <row r="78" spans="1:9" x14ac:dyDescent="0.15">
      <c r="A78" s="29"/>
      <c r="B78" s="22" t="s">
        <v>97</v>
      </c>
      <c r="C78" s="23">
        <f>C77/((1+1.57%)^(YEAR(C$60)-2022))</f>
        <v>1002.7715869659083</v>
      </c>
      <c r="D78" s="23">
        <f t="shared" ref="D78" si="2">D77/((1+1.57%)^(YEAR(D$60)-2022))</f>
        <v>1031.4486341946383</v>
      </c>
      <c r="E78" s="23">
        <f t="shared" ref="E78" si="3">E77/((1+1.57%)^(YEAR(E$60)-2022))</f>
        <v>1047.3820474371505</v>
      </c>
      <c r="F78" s="23">
        <f t="shared" ref="F78" si="4">F77/((1+1.57%)^(YEAR(F$60)-2022))</f>
        <v>1047.3820474371505</v>
      </c>
    </row>
    <row r="79" spans="1:9" x14ac:dyDescent="0.15">
      <c r="A79" t="s">
        <v>36</v>
      </c>
    </row>
    <row r="81" spans="1:4" x14ac:dyDescent="0.15">
      <c r="B81" s="1" t="s">
        <v>52</v>
      </c>
      <c r="C81" s="1" t="s">
        <v>51</v>
      </c>
    </row>
    <row r="82" spans="1:4" x14ac:dyDescent="0.15">
      <c r="A82" s="1" t="s">
        <v>53</v>
      </c>
      <c r="B82" s="10">
        <f>C66</f>
        <v>983.34520013354302</v>
      </c>
      <c r="C82">
        <f>C61</f>
        <v>616.29999999999995</v>
      </c>
      <c r="D82" s="21"/>
    </row>
    <row r="83" spans="1:4" x14ac:dyDescent="0.15">
      <c r="A83" s="1" t="s">
        <v>54</v>
      </c>
      <c r="B83" s="10">
        <f>E66</f>
        <v>1023.7021054950932</v>
      </c>
      <c r="C83">
        <f>E61</f>
        <v>616.29999999999995</v>
      </c>
    </row>
    <row r="84" spans="1:4" x14ac:dyDescent="0.15">
      <c r="A84" s="1" t="s">
        <v>55</v>
      </c>
      <c r="B84" s="2">
        <f>C72</f>
        <v>987.97053033172517</v>
      </c>
      <c r="C84">
        <f>C67</f>
        <v>620.5</v>
      </c>
    </row>
    <row r="85" spans="1:4" x14ac:dyDescent="0.15">
      <c r="A85" s="1" t="s">
        <v>56</v>
      </c>
      <c r="B85" s="2">
        <f>E72</f>
        <v>1028.2559404839503</v>
      </c>
      <c r="C85">
        <f>E67</f>
        <v>620.5</v>
      </c>
    </row>
    <row r="86" spans="1:4" x14ac:dyDescent="0.15">
      <c r="A86" s="1" t="s">
        <v>57</v>
      </c>
      <c r="B86" s="2">
        <f>C78</f>
        <v>1002.7715869659083</v>
      </c>
      <c r="C86">
        <f>C73</f>
        <v>622</v>
      </c>
    </row>
    <row r="87" spans="1:4" x14ac:dyDescent="0.15">
      <c r="A87" s="1" t="s">
        <v>58</v>
      </c>
      <c r="B87" s="2">
        <f>E78</f>
        <v>1047.3820474371505</v>
      </c>
      <c r="C87">
        <f>E73</f>
        <v>622</v>
      </c>
    </row>
    <row r="88" spans="1:4" x14ac:dyDescent="0.15">
      <c r="A88" s="1" t="s">
        <v>59</v>
      </c>
      <c r="B88" s="24" cm="1">
        <f t="array" ref="B88:B93">TRANSPOSE(B29:G29
)</f>
        <v>1613.6574485953895</v>
      </c>
      <c r="C88" cm="1">
        <f t="array" ref="C88:C93">TRANSPOSE(B20:G20
)</f>
        <v>307.39999999999998</v>
      </c>
    </row>
    <row r="89" spans="1:4" x14ac:dyDescent="0.15">
      <c r="A89" s="1" t="s">
        <v>60</v>
      </c>
      <c r="B89" s="12">
        <v>1378.5926408126691</v>
      </c>
      <c r="C89">
        <v>343.7</v>
      </c>
    </row>
    <row r="90" spans="1:4" x14ac:dyDescent="0.15">
      <c r="A90" s="1" t="s">
        <v>61</v>
      </c>
      <c r="B90" s="11">
        <v>1358.1522227446064</v>
      </c>
      <c r="C90">
        <v>383.2</v>
      </c>
    </row>
    <row r="91" spans="1:4" x14ac:dyDescent="0.15">
      <c r="A91" s="1" t="s">
        <v>62</v>
      </c>
      <c r="B91" s="11">
        <v>1319.5425441715993</v>
      </c>
      <c r="C91">
        <v>389.8</v>
      </c>
    </row>
    <row r="92" spans="1:4" x14ac:dyDescent="0.15">
      <c r="A92" s="1" t="s">
        <v>63</v>
      </c>
      <c r="B92" s="11">
        <v>1153.7480420639799</v>
      </c>
      <c r="C92">
        <v>615.5</v>
      </c>
    </row>
    <row r="93" spans="1:4" x14ac:dyDescent="0.15">
      <c r="A93" s="1" t="s">
        <v>64</v>
      </c>
      <c r="B93" s="11">
        <v>1022.0209034031319</v>
      </c>
      <c r="C93">
        <v>688.7</v>
      </c>
    </row>
    <row r="125" spans="1:1" x14ac:dyDescent="0.15">
      <c r="A125" s="13"/>
    </row>
    <row r="126" spans="1:1" x14ac:dyDescent="0.15">
      <c r="A126" s="14"/>
    </row>
  </sheetData>
  <mergeCells count="3">
    <mergeCell ref="A61:A66"/>
    <mergeCell ref="A67:A72"/>
    <mergeCell ref="A73:A78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7B676-DDB5-734E-A3B1-16C5AF6EE748}">
  <dimension ref="B1:H72"/>
  <sheetViews>
    <sheetView tabSelected="1" workbookViewId="0">
      <selection activeCell="C73" sqref="C73"/>
    </sheetView>
  </sheetViews>
  <sheetFormatPr baseColWidth="10" defaultRowHeight="16" x14ac:dyDescent="0.2"/>
  <cols>
    <col min="1" max="1" width="11" style="15"/>
    <col min="2" max="2" width="69.19921875" style="15" bestFit="1" customWidth="1"/>
    <col min="3" max="3" width="21.3984375" style="15" customWidth="1"/>
    <col min="4" max="5" width="12.3984375" style="15" bestFit="1" customWidth="1"/>
    <col min="6" max="6" width="10.796875" style="15" bestFit="1" customWidth="1"/>
    <col min="7" max="7" width="12.3984375" style="15" bestFit="1" customWidth="1"/>
    <col min="8" max="8" width="12.3984375" style="15" customWidth="1"/>
    <col min="9" max="9" width="10.796875" style="15" bestFit="1" customWidth="1"/>
    <col min="10" max="11" width="9.19921875" style="15" bestFit="1" customWidth="1"/>
    <col min="12" max="12" width="2.59765625" style="15" bestFit="1" customWidth="1"/>
    <col min="13" max="13" width="9.19921875" style="15" bestFit="1" customWidth="1"/>
    <col min="14" max="14" width="11" style="15"/>
    <col min="15" max="15" width="9.19921875" style="15" bestFit="1" customWidth="1"/>
    <col min="16" max="16384" width="11" style="15"/>
  </cols>
  <sheetData>
    <row r="1" spans="2:2" x14ac:dyDescent="0.2">
      <c r="B1" s="15" t="s">
        <v>65</v>
      </c>
    </row>
    <row r="30" spans="2:8" x14ac:dyDescent="0.2">
      <c r="B30" s="15" t="s">
        <v>66</v>
      </c>
      <c r="C30" s="15" t="s">
        <v>67</v>
      </c>
    </row>
    <row r="31" spans="2:8" x14ac:dyDescent="0.2">
      <c r="B31" s="26" t="s">
        <v>99</v>
      </c>
    </row>
    <row r="32" spans="2:8" x14ac:dyDescent="0.2">
      <c r="B32" s="25" t="s">
        <v>98</v>
      </c>
      <c r="D32" s="15" t="s">
        <v>68</v>
      </c>
      <c r="E32" s="15" t="s">
        <v>69</v>
      </c>
      <c r="F32" s="15" t="s">
        <v>70</v>
      </c>
      <c r="G32" s="15" t="s">
        <v>71</v>
      </c>
      <c r="H32" s="15" t="s">
        <v>72</v>
      </c>
    </row>
    <row r="33" spans="2:8" x14ac:dyDescent="0.2">
      <c r="D33" s="15" t="s">
        <v>73</v>
      </c>
      <c r="E33" s="15" t="s">
        <v>74</v>
      </c>
      <c r="F33" s="15" t="s">
        <v>75</v>
      </c>
      <c r="G33" s="15" t="s">
        <v>76</v>
      </c>
      <c r="H33" s="15" t="s">
        <v>77</v>
      </c>
    </row>
    <row r="34" spans="2:8" x14ac:dyDescent="0.2">
      <c r="B34" s="15" t="s">
        <v>78</v>
      </c>
      <c r="C34" s="16" t="s">
        <v>79</v>
      </c>
      <c r="D34" s="17">
        <v>1442</v>
      </c>
      <c r="E34" s="15">
        <v>959</v>
      </c>
      <c r="F34" s="15">
        <v>691</v>
      </c>
      <c r="G34" s="15">
        <v>478</v>
      </c>
      <c r="H34" s="15">
        <v>345</v>
      </c>
    </row>
    <row r="35" spans="2:8" x14ac:dyDescent="0.2">
      <c r="B35" s="30" t="s">
        <v>80</v>
      </c>
      <c r="C35" s="18">
        <v>1000</v>
      </c>
      <c r="D35" s="17">
        <v>1177039</v>
      </c>
      <c r="E35" s="17">
        <v>834058</v>
      </c>
      <c r="F35" s="17">
        <v>639668</v>
      </c>
      <c r="G35" s="17">
        <v>445398</v>
      </c>
      <c r="H35" s="17">
        <v>333349</v>
      </c>
    </row>
    <row r="36" spans="2:8" x14ac:dyDescent="0.2">
      <c r="B36" s="30"/>
      <c r="C36" s="16" t="s">
        <v>81</v>
      </c>
      <c r="D36" s="15">
        <v>816</v>
      </c>
      <c r="E36" s="15">
        <v>869</v>
      </c>
      <c r="F36" s="15">
        <v>925</v>
      </c>
      <c r="G36" s="15">
        <v>931</v>
      </c>
      <c r="H36" s="15">
        <v>967</v>
      </c>
    </row>
    <row r="37" spans="2:8" x14ac:dyDescent="0.2">
      <c r="B37" s="15" t="s">
        <v>82</v>
      </c>
      <c r="C37" s="18">
        <v>1000</v>
      </c>
      <c r="D37" s="17">
        <v>5000</v>
      </c>
      <c r="E37" s="17">
        <v>5000</v>
      </c>
      <c r="F37" s="17">
        <v>5000</v>
      </c>
      <c r="G37" s="17">
        <v>5000</v>
      </c>
      <c r="H37" s="17">
        <v>5000</v>
      </c>
    </row>
    <row r="38" spans="2:8" x14ac:dyDescent="0.2">
      <c r="B38" s="15" t="s">
        <v>83</v>
      </c>
      <c r="C38" s="18">
        <v>1000</v>
      </c>
      <c r="D38" s="17">
        <v>4000</v>
      </c>
      <c r="E38" s="17">
        <v>4000</v>
      </c>
      <c r="F38" s="17">
        <v>4000</v>
      </c>
      <c r="G38" s="17">
        <v>4000</v>
      </c>
      <c r="H38" s="17">
        <v>4000</v>
      </c>
    </row>
    <row r="39" spans="2:8" x14ac:dyDescent="0.2">
      <c r="B39" s="15" t="s">
        <v>12</v>
      </c>
      <c r="C39" s="18">
        <v>1000</v>
      </c>
    </row>
    <row r="40" spans="2:8" x14ac:dyDescent="0.2">
      <c r="B40" s="15" t="s">
        <v>84</v>
      </c>
      <c r="C40" s="18">
        <v>1000</v>
      </c>
      <c r="D40" s="17">
        <v>111132</v>
      </c>
      <c r="E40" s="17">
        <v>78995</v>
      </c>
      <c r="F40" s="17">
        <v>60780</v>
      </c>
      <c r="G40" s="17">
        <v>42577</v>
      </c>
      <c r="H40" s="17">
        <v>32078</v>
      </c>
    </row>
    <row r="41" spans="2:8" x14ac:dyDescent="0.2">
      <c r="B41" s="15" t="s">
        <v>85</v>
      </c>
      <c r="C41" s="18">
        <v>1000</v>
      </c>
      <c r="D41" s="17">
        <v>118604</v>
      </c>
      <c r="E41" s="17">
        <v>84306</v>
      </c>
      <c r="F41" s="17">
        <v>64867</v>
      </c>
      <c r="G41" s="17">
        <v>45440</v>
      </c>
      <c r="H41" s="17">
        <v>34235</v>
      </c>
    </row>
    <row r="42" spans="2:8" x14ac:dyDescent="0.2">
      <c r="B42" s="15" t="s">
        <v>86</v>
      </c>
      <c r="C42" s="18">
        <v>1000</v>
      </c>
      <c r="D42" s="17">
        <v>7500</v>
      </c>
      <c r="E42" s="17">
        <v>6000</v>
      </c>
      <c r="F42" s="17">
        <v>6000</v>
      </c>
      <c r="G42" s="17">
        <v>4500</v>
      </c>
      <c r="H42" s="17">
        <v>4500</v>
      </c>
    </row>
    <row r="43" spans="2:8" x14ac:dyDescent="0.2">
      <c r="B43" s="30" t="s">
        <v>87</v>
      </c>
      <c r="C43" s="18">
        <v>1000</v>
      </c>
      <c r="D43" s="17">
        <v>1423275</v>
      </c>
      <c r="E43" s="17">
        <v>1012358</v>
      </c>
      <c r="F43" s="17">
        <v>780315</v>
      </c>
      <c r="G43" s="17">
        <v>546915</v>
      </c>
      <c r="H43" s="17">
        <v>413161</v>
      </c>
    </row>
    <row r="44" spans="2:8" x14ac:dyDescent="0.2">
      <c r="B44" s="30"/>
      <c r="C44" s="16" t="s">
        <v>81</v>
      </c>
      <c r="D44" s="15">
        <v>987</v>
      </c>
      <c r="E44" s="17">
        <v>1055</v>
      </c>
      <c r="F44" s="17">
        <v>1129</v>
      </c>
      <c r="G44" s="17">
        <v>1144</v>
      </c>
      <c r="H44" s="17">
        <v>1199</v>
      </c>
    </row>
    <row r="46" spans="2:8" x14ac:dyDescent="0.2">
      <c r="B46" s="15" t="s">
        <v>88</v>
      </c>
      <c r="C46" s="18">
        <v>1000</v>
      </c>
      <c r="D46" s="17">
        <v>37210</v>
      </c>
      <c r="E46" s="17">
        <v>31040</v>
      </c>
      <c r="F46" s="17">
        <v>22000</v>
      </c>
      <c r="G46" s="17">
        <v>22000</v>
      </c>
      <c r="H46" s="17">
        <v>22000</v>
      </c>
    </row>
    <row r="47" spans="2:8" x14ac:dyDescent="0.2">
      <c r="B47" s="15" t="s">
        <v>89</v>
      </c>
      <c r="C47" s="18">
        <v>1000</v>
      </c>
      <c r="D47" s="17">
        <v>1460485</v>
      </c>
      <c r="E47" s="17">
        <v>1043398</v>
      </c>
      <c r="F47" s="17">
        <v>802315</v>
      </c>
      <c r="G47" s="17">
        <v>568915</v>
      </c>
      <c r="H47" s="17">
        <v>435161</v>
      </c>
    </row>
    <row r="48" spans="2:8" x14ac:dyDescent="0.2">
      <c r="C48" s="16" t="s">
        <v>81</v>
      </c>
      <c r="D48" s="17">
        <v>1013</v>
      </c>
      <c r="E48" s="17">
        <v>1088</v>
      </c>
      <c r="F48" s="17">
        <v>1160</v>
      </c>
      <c r="G48" s="17">
        <v>1190</v>
      </c>
      <c r="H48" s="17">
        <v>1263</v>
      </c>
    </row>
    <row r="50" spans="2:2" x14ac:dyDescent="0.2">
      <c r="B50" s="19" t="s">
        <v>90</v>
      </c>
    </row>
    <row r="69" spans="2:4" x14ac:dyDescent="0.2">
      <c r="C69" s="15" t="s">
        <v>92</v>
      </c>
      <c r="D69" s="15" t="s">
        <v>93</v>
      </c>
    </row>
    <row r="70" spans="2:4" x14ac:dyDescent="0.2">
      <c r="B70" s="15" t="s">
        <v>91</v>
      </c>
      <c r="C70" s="20">
        <f>906*(CPI!B120/CPI!B72)</f>
        <v>1028.8343760924861</v>
      </c>
      <c r="D70" s="15">
        <v>517</v>
      </c>
    </row>
    <row r="71" spans="2:4" x14ac:dyDescent="0.2">
      <c r="B71" s="15" t="s">
        <v>69</v>
      </c>
      <c r="C71" s="20">
        <f>E44*(CPI!B120/CPI!B48)</f>
        <v>1254.5316050359349</v>
      </c>
      <c r="D71" s="15">
        <v>959</v>
      </c>
    </row>
    <row r="72" spans="2:4" x14ac:dyDescent="0.2">
      <c r="B72" s="15" t="s">
        <v>70</v>
      </c>
      <c r="C72" s="20">
        <f>F44*(CPI!B120/CPI!B48)</f>
        <v>1342.5271868109674</v>
      </c>
      <c r="D72" s="15">
        <v>691</v>
      </c>
    </row>
  </sheetData>
  <mergeCells count="2">
    <mergeCell ref="B35:B36"/>
    <mergeCell ref="B43:B4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4A8C1-759F-9448-B692-480905209280}">
  <dimension ref="A1:B125"/>
  <sheetViews>
    <sheetView topLeftCell="A22" workbookViewId="0">
      <selection activeCell="B120" sqref="B120"/>
    </sheetView>
  </sheetViews>
  <sheetFormatPr baseColWidth="10" defaultColWidth="24.796875" defaultRowHeight="13" x14ac:dyDescent="0.15"/>
  <cols>
    <col min="1" max="1" width="24.796875" style="4" customWidth="1"/>
    <col min="2" max="16384" width="24.796875" style="4"/>
  </cols>
  <sheetData>
    <row r="1" spans="1:2" x14ac:dyDescent="0.15">
      <c r="A1" s="4" t="s">
        <v>39</v>
      </c>
    </row>
    <row r="2" spans="1:2" x14ac:dyDescent="0.15">
      <c r="A2" s="4" t="s">
        <v>40</v>
      </c>
    </row>
    <row r="3" spans="1:2" x14ac:dyDescent="0.15">
      <c r="A3" s="4" t="s">
        <v>41</v>
      </c>
    </row>
    <row r="4" spans="1:2" x14ac:dyDescent="0.15">
      <c r="A4" s="4" t="s">
        <v>42</v>
      </c>
    </row>
    <row r="5" spans="1:2" x14ac:dyDescent="0.15">
      <c r="A5" s="4" t="s">
        <v>43</v>
      </c>
    </row>
    <row r="6" spans="1:2" x14ac:dyDescent="0.15">
      <c r="A6" s="4" t="s">
        <v>44</v>
      </c>
    </row>
    <row r="8" spans="1:2" x14ac:dyDescent="0.15">
      <c r="A8" s="4" t="s">
        <v>45</v>
      </c>
      <c r="B8" s="4" t="s">
        <v>46</v>
      </c>
    </row>
    <row r="10" spans="1:2" x14ac:dyDescent="0.15">
      <c r="A10" s="4" t="s">
        <v>47</v>
      </c>
    </row>
    <row r="11" spans="1:2" x14ac:dyDescent="0.15">
      <c r="A11" s="4" t="s">
        <v>48</v>
      </c>
      <c r="B11" s="4" t="s">
        <v>45</v>
      </c>
    </row>
    <row r="12" spans="1:2" x14ac:dyDescent="0.15">
      <c r="A12" s="5">
        <v>41275</v>
      </c>
      <c r="B12" s="6">
        <v>231.679</v>
      </c>
    </row>
    <row r="13" spans="1:2" x14ac:dyDescent="0.15">
      <c r="A13" s="5">
        <v>41306</v>
      </c>
      <c r="B13" s="6">
        <v>232.93700000000001</v>
      </c>
    </row>
    <row r="14" spans="1:2" x14ac:dyDescent="0.15">
      <c r="A14" s="5">
        <v>41334</v>
      </c>
      <c r="B14" s="6">
        <v>232.28200000000001</v>
      </c>
    </row>
    <row r="15" spans="1:2" x14ac:dyDescent="0.15">
      <c r="A15" s="5">
        <v>41365</v>
      </c>
      <c r="B15" s="6">
        <v>231.797</v>
      </c>
    </row>
    <row r="16" spans="1:2" x14ac:dyDescent="0.15">
      <c r="A16" s="5">
        <v>41395</v>
      </c>
      <c r="B16" s="6">
        <v>231.893</v>
      </c>
    </row>
    <row r="17" spans="1:2" x14ac:dyDescent="0.15">
      <c r="A17" s="5">
        <v>41426</v>
      </c>
      <c r="B17" s="6">
        <v>232.44499999999999</v>
      </c>
    </row>
    <row r="18" spans="1:2" x14ac:dyDescent="0.15">
      <c r="A18" s="5">
        <v>41456</v>
      </c>
      <c r="B18" s="6">
        <v>232.9</v>
      </c>
    </row>
    <row r="19" spans="1:2" x14ac:dyDescent="0.15">
      <c r="A19" s="5">
        <v>41487</v>
      </c>
      <c r="B19" s="6">
        <v>233.45599999999999</v>
      </c>
    </row>
    <row r="20" spans="1:2" x14ac:dyDescent="0.15">
      <c r="A20" s="5">
        <v>41518</v>
      </c>
      <c r="B20" s="6">
        <v>233.54400000000001</v>
      </c>
    </row>
    <row r="21" spans="1:2" x14ac:dyDescent="0.15">
      <c r="A21" s="5">
        <v>41548</v>
      </c>
      <c r="B21" s="6">
        <v>233.66900000000001</v>
      </c>
    </row>
    <row r="22" spans="1:2" x14ac:dyDescent="0.15">
      <c r="A22" s="5">
        <v>41579</v>
      </c>
      <c r="B22" s="6">
        <v>234.1</v>
      </c>
    </row>
    <row r="23" spans="1:2" x14ac:dyDescent="0.15">
      <c r="A23" s="5">
        <v>41609</v>
      </c>
      <c r="B23" s="6">
        <v>234.71899999999999</v>
      </c>
    </row>
    <row r="24" spans="1:2" x14ac:dyDescent="0.15">
      <c r="A24" s="5">
        <v>41640</v>
      </c>
      <c r="B24" s="6">
        <v>235.28800000000001</v>
      </c>
    </row>
    <row r="25" spans="1:2" x14ac:dyDescent="0.15">
      <c r="A25" s="5">
        <v>41671</v>
      </c>
      <c r="B25" s="6">
        <v>235.547</v>
      </c>
    </row>
    <row r="26" spans="1:2" x14ac:dyDescent="0.15">
      <c r="A26" s="5">
        <v>41699</v>
      </c>
      <c r="B26" s="6">
        <v>236.02799999999999</v>
      </c>
    </row>
    <row r="27" spans="1:2" x14ac:dyDescent="0.15">
      <c r="A27" s="5">
        <v>41730</v>
      </c>
      <c r="B27" s="6">
        <v>236.46799999999999</v>
      </c>
    </row>
    <row r="28" spans="1:2" x14ac:dyDescent="0.15">
      <c r="A28" s="5">
        <v>41760</v>
      </c>
      <c r="B28" s="6">
        <v>236.91800000000001</v>
      </c>
    </row>
    <row r="29" spans="1:2" x14ac:dyDescent="0.15">
      <c r="A29" s="5">
        <v>41791</v>
      </c>
      <c r="B29" s="6">
        <v>237.23099999999999</v>
      </c>
    </row>
    <row r="30" spans="1:2" x14ac:dyDescent="0.15">
      <c r="A30" s="5">
        <v>41821</v>
      </c>
      <c r="B30" s="6">
        <v>237.49799999999999</v>
      </c>
    </row>
    <row r="31" spans="1:2" x14ac:dyDescent="0.15">
      <c r="A31" s="5">
        <v>41852</v>
      </c>
      <c r="B31" s="6">
        <v>237.46</v>
      </c>
    </row>
    <row r="32" spans="1:2" x14ac:dyDescent="0.15">
      <c r="A32" s="5">
        <v>41883</v>
      </c>
      <c r="B32" s="6">
        <v>237.477</v>
      </c>
    </row>
    <row r="33" spans="1:2" x14ac:dyDescent="0.15">
      <c r="A33" s="5">
        <v>41913</v>
      </c>
      <c r="B33" s="6">
        <v>237.43</v>
      </c>
    </row>
    <row r="34" spans="1:2" x14ac:dyDescent="0.15">
      <c r="A34" s="5">
        <v>41944</v>
      </c>
      <c r="B34" s="6">
        <v>236.983</v>
      </c>
    </row>
    <row r="35" spans="1:2" x14ac:dyDescent="0.15">
      <c r="A35" s="5">
        <v>41974</v>
      </c>
      <c r="B35" s="6">
        <v>236.25200000000001</v>
      </c>
    </row>
    <row r="36" spans="1:2" x14ac:dyDescent="0.15">
      <c r="A36" s="5">
        <v>42005</v>
      </c>
      <c r="B36" s="6">
        <v>234.74700000000001</v>
      </c>
    </row>
    <row r="37" spans="1:2" x14ac:dyDescent="0.15">
      <c r="A37" s="5">
        <v>42036</v>
      </c>
      <c r="B37" s="6">
        <v>235.34200000000001</v>
      </c>
    </row>
    <row r="38" spans="1:2" x14ac:dyDescent="0.15">
      <c r="A38" s="5">
        <v>42064</v>
      </c>
      <c r="B38" s="6">
        <v>235.976</v>
      </c>
    </row>
    <row r="39" spans="1:2" x14ac:dyDescent="0.15">
      <c r="A39" s="5">
        <v>42095</v>
      </c>
      <c r="B39" s="6">
        <v>236.22200000000001</v>
      </c>
    </row>
    <row r="40" spans="1:2" x14ac:dyDescent="0.15">
      <c r="A40" s="5">
        <v>42125</v>
      </c>
      <c r="B40" s="6">
        <v>237.001</v>
      </c>
    </row>
    <row r="41" spans="1:2" x14ac:dyDescent="0.15">
      <c r="A41" s="5">
        <v>42156</v>
      </c>
      <c r="B41" s="6">
        <v>237.65700000000001</v>
      </c>
    </row>
    <row r="42" spans="1:2" x14ac:dyDescent="0.15">
      <c r="A42" s="5">
        <v>42186</v>
      </c>
      <c r="B42" s="6">
        <v>238.03399999999999</v>
      </c>
    </row>
    <row r="43" spans="1:2" x14ac:dyDescent="0.15">
      <c r="A43" s="5">
        <v>42217</v>
      </c>
      <c r="B43" s="6">
        <v>238.03299999999999</v>
      </c>
    </row>
    <row r="44" spans="1:2" x14ac:dyDescent="0.15">
      <c r="A44" s="5">
        <v>42248</v>
      </c>
      <c r="B44" s="6">
        <v>237.49799999999999</v>
      </c>
    </row>
    <row r="45" spans="1:2" x14ac:dyDescent="0.15">
      <c r="A45" s="5">
        <v>42278</v>
      </c>
      <c r="B45" s="6">
        <v>237.733</v>
      </c>
    </row>
    <row r="46" spans="1:2" x14ac:dyDescent="0.15">
      <c r="A46" s="5">
        <v>42309</v>
      </c>
      <c r="B46" s="6">
        <v>238.017</v>
      </c>
    </row>
    <row r="47" spans="1:2" x14ac:dyDescent="0.15">
      <c r="A47" s="5">
        <v>42339</v>
      </c>
      <c r="B47" s="6">
        <v>237.761</v>
      </c>
    </row>
    <row r="48" spans="1:2" x14ac:dyDescent="0.15">
      <c r="A48" s="5">
        <v>42370</v>
      </c>
      <c r="B48" s="6">
        <v>237.65199999999999</v>
      </c>
    </row>
    <row r="49" spans="1:2" x14ac:dyDescent="0.15">
      <c r="A49" s="5">
        <v>42401</v>
      </c>
      <c r="B49" s="6">
        <v>237.33600000000001</v>
      </c>
    </row>
    <row r="50" spans="1:2" x14ac:dyDescent="0.15">
      <c r="A50" s="5">
        <v>42430</v>
      </c>
      <c r="B50" s="6">
        <v>238.08</v>
      </c>
    </row>
    <row r="51" spans="1:2" x14ac:dyDescent="0.15">
      <c r="A51" s="5">
        <v>42461</v>
      </c>
      <c r="B51" s="6">
        <v>238.99199999999999</v>
      </c>
    </row>
    <row r="52" spans="1:2" x14ac:dyDescent="0.15">
      <c r="A52" s="5">
        <v>42491</v>
      </c>
      <c r="B52" s="6">
        <v>239.55699999999999</v>
      </c>
    </row>
    <row r="53" spans="1:2" x14ac:dyDescent="0.15">
      <c r="A53" s="5">
        <v>42522</v>
      </c>
      <c r="B53" s="6">
        <v>240.22200000000001</v>
      </c>
    </row>
    <row r="54" spans="1:2" x14ac:dyDescent="0.15">
      <c r="A54" s="5">
        <v>42552</v>
      </c>
      <c r="B54" s="6">
        <v>240.101</v>
      </c>
    </row>
    <row r="55" spans="1:2" x14ac:dyDescent="0.15">
      <c r="A55" s="5">
        <v>42583</v>
      </c>
      <c r="B55" s="6">
        <v>240.54499999999999</v>
      </c>
    </row>
    <row r="56" spans="1:2" x14ac:dyDescent="0.15">
      <c r="A56" s="5">
        <v>42614</v>
      </c>
      <c r="B56" s="6">
        <v>241.17599999999999</v>
      </c>
    </row>
    <row r="57" spans="1:2" x14ac:dyDescent="0.15">
      <c r="A57" s="5">
        <v>42644</v>
      </c>
      <c r="B57" s="6">
        <v>241.74100000000001</v>
      </c>
    </row>
    <row r="58" spans="1:2" x14ac:dyDescent="0.15">
      <c r="A58" s="5">
        <v>42675</v>
      </c>
      <c r="B58" s="6">
        <v>242.02600000000001</v>
      </c>
    </row>
    <row r="59" spans="1:2" x14ac:dyDescent="0.15">
      <c r="A59" s="5">
        <v>42705</v>
      </c>
      <c r="B59" s="6">
        <v>242.637</v>
      </c>
    </row>
    <row r="60" spans="1:2" x14ac:dyDescent="0.15">
      <c r="A60" s="5">
        <v>42736</v>
      </c>
      <c r="B60" s="6">
        <v>243.61799999999999</v>
      </c>
    </row>
    <row r="61" spans="1:2" x14ac:dyDescent="0.15">
      <c r="A61" s="5">
        <v>42767</v>
      </c>
      <c r="B61" s="6">
        <v>244.006</v>
      </c>
    </row>
    <row r="62" spans="1:2" x14ac:dyDescent="0.15">
      <c r="A62" s="5">
        <v>42795</v>
      </c>
      <c r="B62" s="6">
        <v>243.892</v>
      </c>
    </row>
    <row r="63" spans="1:2" x14ac:dyDescent="0.15">
      <c r="A63" s="5">
        <v>42826</v>
      </c>
      <c r="B63" s="6">
        <v>244.19300000000001</v>
      </c>
    </row>
    <row r="64" spans="1:2" x14ac:dyDescent="0.15">
      <c r="A64" s="5">
        <v>42856</v>
      </c>
      <c r="B64" s="6">
        <v>244.00399999999999</v>
      </c>
    </row>
    <row r="65" spans="1:2" x14ac:dyDescent="0.15">
      <c r="A65" s="5">
        <v>42887</v>
      </c>
      <c r="B65" s="6">
        <v>244.16300000000001</v>
      </c>
    </row>
    <row r="66" spans="1:2" x14ac:dyDescent="0.15">
      <c r="A66" s="5">
        <v>42917</v>
      </c>
      <c r="B66" s="6">
        <v>244.24299999999999</v>
      </c>
    </row>
    <row r="67" spans="1:2" x14ac:dyDescent="0.15">
      <c r="A67" s="5">
        <v>42948</v>
      </c>
      <c r="B67" s="6">
        <v>245.18299999999999</v>
      </c>
    </row>
    <row r="68" spans="1:2" x14ac:dyDescent="0.15">
      <c r="A68" s="5">
        <v>42979</v>
      </c>
      <c r="B68" s="6">
        <v>246.435</v>
      </c>
    </row>
    <row r="69" spans="1:2" x14ac:dyDescent="0.15">
      <c r="A69" s="5">
        <v>43009</v>
      </c>
      <c r="B69" s="6">
        <v>246.626</v>
      </c>
    </row>
    <row r="70" spans="1:2" x14ac:dyDescent="0.15">
      <c r="A70" s="5">
        <v>43040</v>
      </c>
      <c r="B70" s="6">
        <v>247.28399999999999</v>
      </c>
    </row>
    <row r="71" spans="1:2" x14ac:dyDescent="0.15">
      <c r="A71" s="5">
        <v>43070</v>
      </c>
      <c r="B71" s="6">
        <v>247.80500000000001</v>
      </c>
    </row>
    <row r="72" spans="1:2" x14ac:dyDescent="0.15">
      <c r="A72" s="5">
        <v>43101</v>
      </c>
      <c r="B72" s="6">
        <v>248.85900000000001</v>
      </c>
    </row>
    <row r="73" spans="1:2" x14ac:dyDescent="0.15">
      <c r="A73" s="5">
        <v>43132</v>
      </c>
      <c r="B73" s="6">
        <v>249.529</v>
      </c>
    </row>
    <row r="74" spans="1:2" x14ac:dyDescent="0.15">
      <c r="A74" s="5">
        <v>43160</v>
      </c>
      <c r="B74" s="6">
        <v>249.577</v>
      </c>
    </row>
    <row r="75" spans="1:2" x14ac:dyDescent="0.15">
      <c r="A75" s="5">
        <v>43191</v>
      </c>
      <c r="B75" s="6">
        <v>250.227</v>
      </c>
    </row>
    <row r="76" spans="1:2" x14ac:dyDescent="0.15">
      <c r="A76" s="5">
        <v>43221</v>
      </c>
      <c r="B76" s="6">
        <v>250.792</v>
      </c>
    </row>
    <row r="77" spans="1:2" x14ac:dyDescent="0.15">
      <c r="A77" s="5">
        <v>43252</v>
      </c>
      <c r="B77" s="6">
        <v>251.018</v>
      </c>
    </row>
    <row r="78" spans="1:2" x14ac:dyDescent="0.15">
      <c r="A78" s="5">
        <v>43282</v>
      </c>
      <c r="B78" s="6">
        <v>251.214</v>
      </c>
    </row>
    <row r="79" spans="1:2" x14ac:dyDescent="0.15">
      <c r="A79" s="5">
        <v>43313</v>
      </c>
      <c r="B79" s="6">
        <v>251.66300000000001</v>
      </c>
    </row>
    <row r="80" spans="1:2" x14ac:dyDescent="0.15">
      <c r="A80" s="5">
        <v>43344</v>
      </c>
      <c r="B80" s="6">
        <v>252.18199999999999</v>
      </c>
    </row>
    <row r="81" spans="1:2" x14ac:dyDescent="0.15">
      <c r="A81" s="5">
        <v>43374</v>
      </c>
      <c r="B81" s="6">
        <v>252.77199999999999</v>
      </c>
    </row>
    <row r="82" spans="1:2" x14ac:dyDescent="0.15">
      <c r="A82" s="5">
        <v>43405</v>
      </c>
      <c r="B82" s="6">
        <v>252.59399999999999</v>
      </c>
    </row>
    <row r="83" spans="1:2" x14ac:dyDescent="0.15">
      <c r="A83" s="5">
        <v>43435</v>
      </c>
      <c r="B83" s="6">
        <v>252.767</v>
      </c>
    </row>
    <row r="84" spans="1:2" x14ac:dyDescent="0.15">
      <c r="A84" s="5">
        <v>43466</v>
      </c>
      <c r="B84" s="6">
        <v>252.71799999999999</v>
      </c>
    </row>
    <row r="85" spans="1:2" x14ac:dyDescent="0.15">
      <c r="A85" s="5">
        <v>43497</v>
      </c>
      <c r="B85" s="6">
        <v>253.322</v>
      </c>
    </row>
    <row r="86" spans="1:2" x14ac:dyDescent="0.15">
      <c r="A86" s="5">
        <v>43525</v>
      </c>
      <c r="B86" s="6">
        <v>254.202</v>
      </c>
    </row>
    <row r="87" spans="1:2" x14ac:dyDescent="0.15">
      <c r="A87" s="5">
        <v>43556</v>
      </c>
      <c r="B87" s="6">
        <v>255.21100000000001</v>
      </c>
    </row>
    <row r="88" spans="1:2" x14ac:dyDescent="0.15">
      <c r="A88" s="5">
        <v>43586</v>
      </c>
      <c r="B88" s="6">
        <v>255.29</v>
      </c>
    </row>
    <row r="89" spans="1:2" x14ac:dyDescent="0.15">
      <c r="A89" s="5">
        <v>43617</v>
      </c>
      <c r="B89" s="6">
        <v>255.15899999999999</v>
      </c>
    </row>
    <row r="90" spans="1:2" x14ac:dyDescent="0.15">
      <c r="A90" s="5">
        <v>43647</v>
      </c>
      <c r="B90" s="6">
        <v>255.685</v>
      </c>
    </row>
    <row r="91" spans="1:2" x14ac:dyDescent="0.15">
      <c r="A91" s="5">
        <v>43678</v>
      </c>
      <c r="B91" s="6">
        <v>256.05900000000003</v>
      </c>
    </row>
    <row r="92" spans="1:2" x14ac:dyDescent="0.15">
      <c r="A92" s="5">
        <v>43709</v>
      </c>
      <c r="B92" s="6">
        <v>256.51100000000002</v>
      </c>
    </row>
    <row r="93" spans="1:2" x14ac:dyDescent="0.15">
      <c r="A93" s="5">
        <v>43739</v>
      </c>
      <c r="B93" s="6">
        <v>257.24400000000003</v>
      </c>
    </row>
    <row r="94" spans="1:2" x14ac:dyDescent="0.15">
      <c r="A94" s="5">
        <v>43770</v>
      </c>
      <c r="B94" s="6">
        <v>257.803</v>
      </c>
    </row>
    <row r="95" spans="1:2" x14ac:dyDescent="0.15">
      <c r="A95" s="5">
        <v>43800</v>
      </c>
      <c r="B95" s="6">
        <v>258.61599999999999</v>
      </c>
    </row>
    <row r="96" spans="1:2" x14ac:dyDescent="0.15">
      <c r="A96" s="5">
        <v>43831</v>
      </c>
      <c r="B96" s="6">
        <v>259.03699999999998</v>
      </c>
    </row>
    <row r="97" spans="1:2" x14ac:dyDescent="0.15">
      <c r="A97" s="5">
        <v>43862</v>
      </c>
      <c r="B97" s="6">
        <v>259.24799999999999</v>
      </c>
    </row>
    <row r="98" spans="1:2" x14ac:dyDescent="0.15">
      <c r="A98" s="5">
        <v>43891</v>
      </c>
      <c r="B98" s="6">
        <v>258.12400000000002</v>
      </c>
    </row>
    <row r="99" spans="1:2" x14ac:dyDescent="0.15">
      <c r="A99" s="5">
        <v>43922</v>
      </c>
      <c r="B99" s="6">
        <v>256.09199999999998</v>
      </c>
    </row>
    <row r="100" spans="1:2" x14ac:dyDescent="0.15">
      <c r="A100" s="5">
        <v>43952</v>
      </c>
      <c r="B100" s="6">
        <v>255.86799999999999</v>
      </c>
    </row>
    <row r="101" spans="1:2" x14ac:dyDescent="0.15">
      <c r="A101" s="5">
        <v>43983</v>
      </c>
      <c r="B101" s="6">
        <v>256.98599999999999</v>
      </c>
    </row>
    <row r="102" spans="1:2" x14ac:dyDescent="0.15">
      <c r="A102" s="5">
        <v>44013</v>
      </c>
      <c r="B102" s="6">
        <v>258.27800000000002</v>
      </c>
    </row>
    <row r="103" spans="1:2" x14ac:dyDescent="0.15">
      <c r="A103" s="5">
        <v>44044</v>
      </c>
      <c r="B103" s="6">
        <v>259.411</v>
      </c>
    </row>
    <row r="104" spans="1:2" x14ac:dyDescent="0.15">
      <c r="A104" s="5">
        <v>44075</v>
      </c>
      <c r="B104" s="6">
        <v>260.029</v>
      </c>
    </row>
    <row r="105" spans="1:2" x14ac:dyDescent="0.15">
      <c r="A105" s="5">
        <v>44105</v>
      </c>
      <c r="B105" s="6">
        <v>260.286</v>
      </c>
    </row>
    <row r="106" spans="1:2" x14ac:dyDescent="0.15">
      <c r="A106" s="5">
        <v>44136</v>
      </c>
      <c r="B106" s="6">
        <v>260.81299999999999</v>
      </c>
    </row>
    <row r="107" spans="1:2" x14ac:dyDescent="0.15">
      <c r="A107" s="5">
        <v>44166</v>
      </c>
      <c r="B107" s="6">
        <v>262.03500000000003</v>
      </c>
    </row>
    <row r="108" spans="1:2" x14ac:dyDescent="0.15">
      <c r="A108" s="5">
        <v>44197</v>
      </c>
      <c r="B108" s="6">
        <v>262.64999999999998</v>
      </c>
    </row>
    <row r="109" spans="1:2" x14ac:dyDescent="0.15">
      <c r="A109" s="5">
        <v>44228</v>
      </c>
      <c r="B109" s="6">
        <v>263.63799999999998</v>
      </c>
    </row>
    <row r="110" spans="1:2" x14ac:dyDescent="0.15">
      <c r="A110" s="5">
        <v>44256</v>
      </c>
      <c r="B110" s="6">
        <v>264.91399999999999</v>
      </c>
    </row>
    <row r="111" spans="1:2" x14ac:dyDescent="0.15">
      <c r="A111" s="5">
        <v>44287</v>
      </c>
      <c r="B111" s="6">
        <v>266.67</v>
      </c>
    </row>
    <row r="112" spans="1:2" x14ac:dyDescent="0.15">
      <c r="A112" s="5">
        <v>44317</v>
      </c>
      <c r="B112" s="6">
        <v>268.44400000000002</v>
      </c>
    </row>
    <row r="113" spans="1:2" x14ac:dyDescent="0.15">
      <c r="A113" s="5">
        <v>44348</v>
      </c>
      <c r="B113" s="6">
        <v>270.55900000000003</v>
      </c>
    </row>
    <row r="114" spans="1:2" x14ac:dyDescent="0.15">
      <c r="A114" s="5">
        <v>44378</v>
      </c>
      <c r="B114" s="6">
        <v>271.76400000000001</v>
      </c>
    </row>
    <row r="115" spans="1:2" x14ac:dyDescent="0.15">
      <c r="A115" s="5">
        <v>44409</v>
      </c>
      <c r="B115" s="6">
        <v>272.87</v>
      </c>
    </row>
    <row r="116" spans="1:2" x14ac:dyDescent="0.15">
      <c r="A116" s="5">
        <v>44440</v>
      </c>
      <c r="B116" s="6">
        <v>274.02800000000002</v>
      </c>
    </row>
    <row r="117" spans="1:2" x14ac:dyDescent="0.15">
      <c r="A117" s="5">
        <v>44470</v>
      </c>
      <c r="B117" s="6">
        <v>276.52199999999999</v>
      </c>
    </row>
    <row r="118" spans="1:2" x14ac:dyDescent="0.15">
      <c r="A118" s="5">
        <v>44501</v>
      </c>
      <c r="B118" s="6">
        <v>278.71100000000001</v>
      </c>
    </row>
    <row r="119" spans="1:2" x14ac:dyDescent="0.15">
      <c r="A119" s="5">
        <v>44531</v>
      </c>
      <c r="B119" s="6">
        <v>280.887</v>
      </c>
    </row>
    <row r="120" spans="1:2" x14ac:dyDescent="0.15">
      <c r="A120" s="5">
        <v>44562</v>
      </c>
      <c r="B120" s="6">
        <v>282.59899999999999</v>
      </c>
    </row>
    <row r="121" spans="1:2" x14ac:dyDescent="0.15">
      <c r="A121" s="5">
        <v>44593</v>
      </c>
      <c r="B121" s="6">
        <v>284.61</v>
      </c>
    </row>
    <row r="122" spans="1:2" x14ac:dyDescent="0.15">
      <c r="A122" s="5">
        <v>44621</v>
      </c>
      <c r="B122" s="6">
        <v>287.47199999999998</v>
      </c>
    </row>
    <row r="123" spans="1:2" x14ac:dyDescent="0.15">
      <c r="A123" s="5">
        <v>44652</v>
      </c>
      <c r="B123" s="6">
        <v>288.61099999999999</v>
      </c>
    </row>
    <row r="124" spans="1:2" x14ac:dyDescent="0.15">
      <c r="A124" s="5">
        <v>44682</v>
      </c>
      <c r="B124" s="6">
        <v>291.26799999999997</v>
      </c>
    </row>
    <row r="125" spans="1:2" x14ac:dyDescent="0.15">
      <c r="A125" s="5">
        <v>44713</v>
      </c>
      <c r="B125" s="6">
        <v>294.72800000000001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Figure 3</vt:lpstr>
      <vt:lpstr>Figure 4</vt:lpstr>
      <vt:lpstr>CPI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</dc:title>
  <dc:creator/>
  <cp:lastModifiedBy/>
  <dcterms:created xsi:type="dcterms:W3CDTF">2023-06-26T01:38:04Z</dcterms:created>
  <dcterms:modified xsi:type="dcterms:W3CDTF">2023-07-14T17:01:25Z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2023-06-25T00:00:00Z</vt:filetime>
  </property>
  <property fmtid="{D5CDD505-2E9C-101B-9397-08002B2CF9AE}" pid="3" name="Creator">
    <vt:lpwstr>Acrobat PDFMaker 22 for Word</vt:lpwstr>
  </property>
  <property fmtid="{D5CDD505-2E9C-101B-9397-08002B2CF9AE}" pid="4" name="LastSaved">
    <vt:filetime>2023-06-26T00:00:00Z</vt:filetime>
  </property>
  <property fmtid="{D5CDD505-2E9C-101B-9397-08002B2CF9AE}" pid="5" name="Producer">
    <vt:lpwstr>Adobe PDF Library 22.2.244</vt:lpwstr>
  </property>
</Properties>
</file>