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aro\Documents\Kennedy and Associates Projects\2023 KY Power Crypto Case\Baron Testimony\Workpapers\Final-Baron Workpapers\Models\"/>
    </mc:Choice>
  </mc:AlternateContent>
  <xr:revisionPtr revIDLastSave="0" documentId="13_ncr:1_{1A9A1CCC-8BE0-40CC-8496-512A6A736C49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Sheet1" sheetId="1" r:id="rId1"/>
    <sheet name="Sheet2" sheetId="2" r:id="rId2"/>
  </sheets>
  <definedNames>
    <definedName name="_xlnm.Print_Area" localSheetId="1">Sheet2!$E$3:$I$16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4" i="2" l="1"/>
  <c r="W12" i="2"/>
  <c r="W11" i="2"/>
  <c r="W10" i="2"/>
  <c r="W9" i="2"/>
  <c r="W8" i="2"/>
  <c r="W7" i="2"/>
  <c r="G7" i="2"/>
  <c r="G8" i="2" s="1"/>
  <c r="G9" i="2" s="1"/>
  <c r="G10" i="2" s="1"/>
  <c r="G11" i="2" s="1"/>
  <c r="G12" i="2" s="1"/>
  <c r="G13" i="2" s="1"/>
  <c r="G14" i="2" s="1"/>
  <c r="G6" i="2"/>
  <c r="F16" i="2"/>
  <c r="H14" i="2"/>
  <c r="H13" i="2"/>
  <c r="H12" i="2"/>
  <c r="H11" i="2"/>
  <c r="H10" i="2"/>
  <c r="H9" i="2"/>
  <c r="H8" i="2"/>
  <c r="H7" i="2"/>
  <c r="H6" i="2"/>
  <c r="H5" i="2"/>
  <c r="J7" i="2"/>
  <c r="J8" i="2" s="1"/>
  <c r="J9" i="2" s="1"/>
  <c r="J10" i="2" s="1"/>
  <c r="J11" i="2" s="1"/>
  <c r="J12" i="2" s="1"/>
  <c r="J13" i="2" s="1"/>
  <c r="J14" i="2" s="1"/>
  <c r="J6" i="2"/>
  <c r="I9" i="2" l="1"/>
  <c r="I11" i="2"/>
  <c r="I12" i="2"/>
  <c r="I10" i="2"/>
  <c r="I14" i="2"/>
  <c r="I13" i="2"/>
  <c r="I7" i="2"/>
  <c r="I8" i="2"/>
  <c r="I6" i="2"/>
  <c r="H16" i="2"/>
  <c r="L14" i="2" l="1"/>
  <c r="I16" i="2"/>
</calcChain>
</file>

<file path=xl/sharedStrings.xml><?xml version="1.0" encoding="utf-8"?>
<sst xmlns="http://schemas.openxmlformats.org/spreadsheetml/2006/main" count="53" uniqueCount="32">
  <si>
    <t>NITS Expense</t>
  </si>
  <si>
    <t>OpCo PTRR</t>
  </si>
  <si>
    <t>Transco PTRR</t>
  </si>
  <si>
    <t>Schedule 12 Expense (RTEP)</t>
  </si>
  <si>
    <t>Total Zonal PTRR</t>
  </si>
  <si>
    <t>2022 PTRR</t>
  </si>
  <si>
    <t>2021 PTRR</t>
  </si>
  <si>
    <t>2020 PTRR</t>
  </si>
  <si>
    <t>2019 PTRR</t>
  </si>
  <si>
    <t>2018 PTRR</t>
  </si>
  <si>
    <t>2017 PTRR</t>
  </si>
  <si>
    <t>2016 PTRR</t>
  </si>
  <si>
    <t>2015 PTRR</t>
  </si>
  <si>
    <t>2014 PTRR</t>
  </si>
  <si>
    <t>AEP (Including CRES)</t>
  </si>
  <si>
    <t>Non-Affiliate</t>
  </si>
  <si>
    <t>AP - 12CP</t>
  </si>
  <si>
    <t>OP - 12CP</t>
  </si>
  <si>
    <t>IM - 12CP</t>
  </si>
  <si>
    <t>KP - 12CP</t>
  </si>
  <si>
    <t>WPC - 12CP</t>
  </si>
  <si>
    <t>KGP - 12CP</t>
  </si>
  <si>
    <t>Total AEP Zone</t>
  </si>
  <si>
    <t>2023 PTRR</t>
  </si>
  <si>
    <t>Operating Company Sum</t>
  </si>
  <si>
    <t>PTRR</t>
  </si>
  <si>
    <t xml:space="preserve"> </t>
  </si>
  <si>
    <t>Percent Change</t>
  </si>
  <si>
    <t>Average Annual Growth Rate</t>
  </si>
  <si>
    <t>AEP Zone NITS Revenue Requirements (2017 - 2023)*</t>
  </si>
  <si>
    <t>* Source: Response to AG-KIUC 2-3.</t>
  </si>
  <si>
    <t>Table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</si>
</sst>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1" applyNumberFormat="1" applyFont="1"/>
    <xf numFmtId="0" fontId="3" fillId="0" borderId="0" xfId="0" applyFont="1" applyAlignment="1">
      <alignment horizontal="center"/>
    </xf>
    <xf numFmtId="164" fontId="2" fillId="0" borderId="0" xfId="1" applyNumberFormat="1" applyFont="1" applyFill="1"/>
    <xf numFmtId="9" fontId="2" fillId="0" borderId="0" xfId="2" applyFont="1" applyFill="1"/>
    <xf numFmtId="165" fontId="2" fillId="0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0" fontId="2" fillId="2" borderId="0" xfId="0" applyFont="1" applyFill="1"/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164" fontId="0" fillId="0" borderId="0" xfId="0" applyNumberFormat="1"/>
    <xf numFmtId="164" fontId="0" fillId="0" borderId="0" xfId="1" applyNumberFormat="1" applyFont="1"/>
    <xf numFmtId="166" fontId="0" fillId="0" borderId="0" xfId="2" applyNumberFormat="1" applyFont="1"/>
    <xf numFmtId="166" fontId="0" fillId="0" borderId="0" xfId="0" applyNumberFormat="1"/>
    <xf numFmtId="10" fontId="0" fillId="0" borderId="0" xfId="0" applyNumberFormat="1"/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6" fontId="0" fillId="0" borderId="5" xfId="2" applyNumberFormat="1" applyFont="1" applyBorder="1" applyAlignment="1"/>
    <xf numFmtId="164" fontId="0" fillId="0" borderId="6" xfId="0" applyNumberFormat="1" applyBorder="1"/>
    <xf numFmtId="164" fontId="0" fillId="0" borderId="4" xfId="0" applyNumberFormat="1" applyBorder="1"/>
    <xf numFmtId="0" fontId="0" fillId="0" borderId="0" xfId="0" applyAlignment="1">
      <alignment horizontal="right"/>
    </xf>
    <xf numFmtId="166" fontId="0" fillId="0" borderId="5" xfId="0" applyNumberFormat="1" applyBorder="1"/>
    <xf numFmtId="164" fontId="0" fillId="0" borderId="9" xfId="0" applyNumberFormat="1" applyBorder="1"/>
    <xf numFmtId="0" fontId="0" fillId="0" borderId="7" xfId="0" applyBorder="1"/>
    <xf numFmtId="164" fontId="5" fillId="0" borderId="8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24"/>
  <sheetViews>
    <sheetView topLeftCell="A7" workbookViewId="0">
      <selection activeCell="G7" sqref="G7"/>
    </sheetView>
  </sheetViews>
  <sheetFormatPr defaultColWidth="9.1796875" defaultRowHeight="13" x14ac:dyDescent="0.3"/>
  <cols>
    <col min="1" max="1" width="9.1796875" style="1"/>
    <col min="2" max="2" width="26.1796875" style="1" bestFit="1" customWidth="1"/>
    <col min="3" max="3" width="14.26953125" style="1" bestFit="1" customWidth="1"/>
    <col min="4" max="13" width="14.7265625" style="1" customWidth="1"/>
    <col min="14" max="16384" width="9.1796875" style="1"/>
  </cols>
  <sheetData>
    <row r="2" spans="2:17" x14ac:dyDescent="0.3">
      <c r="C2" s="4" t="s">
        <v>23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2"/>
      <c r="N2" s="2"/>
      <c r="O2" s="2"/>
      <c r="P2" s="2"/>
      <c r="Q2" s="2"/>
    </row>
    <row r="3" spans="2:17" x14ac:dyDescent="0.3">
      <c r="B3" s="1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x14ac:dyDescent="0.3">
      <c r="B4" s="1" t="s">
        <v>1</v>
      </c>
      <c r="C4" s="3">
        <v>1190113046.6749468</v>
      </c>
      <c r="D4" s="3">
        <v>1060007136.2629391</v>
      </c>
      <c r="E4" s="3">
        <v>964119864.73066378</v>
      </c>
      <c r="F4" s="3">
        <v>856434690.07788324</v>
      </c>
      <c r="G4" s="3">
        <v>809314973.60745311</v>
      </c>
      <c r="H4" s="3">
        <v>882030589.82522202</v>
      </c>
      <c r="I4" s="3">
        <v>827202202.4467895</v>
      </c>
      <c r="J4" s="3">
        <v>780465646.59328282</v>
      </c>
      <c r="K4" s="3">
        <v>757742406.93959594</v>
      </c>
      <c r="L4" s="3">
        <v>678927238.13168788</v>
      </c>
      <c r="M4" s="3"/>
      <c r="N4" s="3"/>
      <c r="O4" s="3"/>
      <c r="P4" s="3"/>
      <c r="Q4" s="3"/>
    </row>
    <row r="5" spans="2:17" x14ac:dyDescent="0.3">
      <c r="B5" s="1" t="s">
        <v>2</v>
      </c>
      <c r="C5" s="3">
        <v>1480285113.7774179</v>
      </c>
      <c r="D5" s="3">
        <v>1324725753.0500479</v>
      </c>
      <c r="E5" s="3">
        <v>1132336244.8380713</v>
      </c>
      <c r="F5" s="3">
        <v>918994737.38104641</v>
      </c>
      <c r="G5" s="3">
        <v>724665303.41507232</v>
      </c>
      <c r="H5" s="3">
        <v>594166884.77062345</v>
      </c>
      <c r="I5" s="3">
        <v>440613007.76490009</v>
      </c>
      <c r="J5" s="3">
        <v>314241791.63719428</v>
      </c>
      <c r="K5" s="3">
        <v>201800617.75976008</v>
      </c>
      <c r="L5" s="3">
        <v>137934308.84230426</v>
      </c>
      <c r="M5" s="3"/>
      <c r="N5" s="3"/>
      <c r="O5" s="3"/>
      <c r="P5" s="3"/>
      <c r="Q5" s="3"/>
    </row>
    <row r="6" spans="2:17" x14ac:dyDescent="0.3">
      <c r="B6" s="1" t="s">
        <v>3</v>
      </c>
      <c r="C6" s="3">
        <v>193924472.94804415</v>
      </c>
      <c r="D6" s="3">
        <v>191147424.63555577</v>
      </c>
      <c r="E6" s="3">
        <v>189895185.235603</v>
      </c>
      <c r="F6" s="3">
        <v>175155813.25879747</v>
      </c>
      <c r="G6" s="3">
        <v>179720802.84332499</v>
      </c>
      <c r="H6" s="3">
        <v>200688695.52427819</v>
      </c>
      <c r="I6" s="3">
        <v>184908438.22812134</v>
      </c>
      <c r="J6" s="3">
        <v>157171094.22348338</v>
      </c>
      <c r="K6" s="3">
        <v>92464299.031231865</v>
      </c>
      <c r="L6" s="3">
        <v>41356542.636858433</v>
      </c>
      <c r="M6" s="3"/>
      <c r="N6" s="3"/>
      <c r="O6" s="3"/>
      <c r="P6" s="3"/>
      <c r="Q6" s="3"/>
    </row>
    <row r="7" spans="2:17" x14ac:dyDescent="0.3">
      <c r="B7" s="1" t="s">
        <v>4</v>
      </c>
      <c r="C7" s="5">
        <v>2864322633.4004092</v>
      </c>
      <c r="D7" s="5">
        <v>2575880313.9485426</v>
      </c>
      <c r="E7" s="5">
        <v>2286351294.804338</v>
      </c>
      <c r="F7" s="5">
        <v>1950585240.7177269</v>
      </c>
      <c r="G7" s="5">
        <v>1713701079.8658502</v>
      </c>
      <c r="H7" s="5">
        <v>1676886170.1201236</v>
      </c>
      <c r="I7" s="5">
        <v>1452723648.4398108</v>
      </c>
      <c r="J7" s="5">
        <v>1251878532.4539604</v>
      </c>
      <c r="K7" s="5">
        <v>1052007323.730588</v>
      </c>
      <c r="L7" s="5">
        <v>858218089.61085057</v>
      </c>
      <c r="M7" s="5"/>
      <c r="N7" s="3"/>
      <c r="O7" s="3"/>
      <c r="P7" s="3"/>
      <c r="Q7" s="3"/>
    </row>
    <row r="8" spans="2:17" ht="6.75" customHeight="1" x14ac:dyDescent="0.3"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2:17" x14ac:dyDescent="0.3">
      <c r="B9" s="1" t="s">
        <v>14</v>
      </c>
      <c r="C9" s="5">
        <v>18535.399999999994</v>
      </c>
      <c r="D9" s="5">
        <v>18551</v>
      </c>
      <c r="E9" s="5">
        <v>18313.599999999999</v>
      </c>
      <c r="F9" s="5">
        <v>19100.599999999999</v>
      </c>
      <c r="G9" s="5">
        <v>19495.5</v>
      </c>
      <c r="H9" s="5">
        <v>18370.099999999999</v>
      </c>
      <c r="I9" s="5">
        <v>19130.599999999999</v>
      </c>
      <c r="J9" s="5">
        <v>21238.799999999999</v>
      </c>
      <c r="K9" s="5">
        <v>20787.7</v>
      </c>
      <c r="L9" s="5">
        <v>19431.7</v>
      </c>
    </row>
    <row r="10" spans="2:17" x14ac:dyDescent="0.3">
      <c r="B10" s="1" t="s">
        <v>15</v>
      </c>
      <c r="C10" s="5">
        <v>3181.7000000000007</v>
      </c>
      <c r="D10" s="5">
        <v>3375</v>
      </c>
      <c r="E10" s="5">
        <v>3301.3000000000029</v>
      </c>
      <c r="F10" s="5">
        <v>3396.8000000000029</v>
      </c>
      <c r="G10" s="5">
        <v>3243.5</v>
      </c>
      <c r="H10" s="5">
        <v>3277.1000000000022</v>
      </c>
      <c r="I10" s="5">
        <v>3345.1000000000022</v>
      </c>
      <c r="J10" s="5">
        <v>3486.2999999999993</v>
      </c>
      <c r="K10" s="5">
        <v>3620.3999999999978</v>
      </c>
      <c r="L10" s="5">
        <v>3414.5999999999985</v>
      </c>
    </row>
    <row r="11" spans="2:17" x14ac:dyDescent="0.3">
      <c r="B11" s="1" t="s">
        <v>22</v>
      </c>
      <c r="C11" s="5">
        <v>21717.1</v>
      </c>
      <c r="D11" s="5">
        <v>21926</v>
      </c>
      <c r="E11" s="5">
        <v>21614.9</v>
      </c>
      <c r="F11" s="5">
        <v>22497.4</v>
      </c>
      <c r="G11" s="5">
        <v>22739</v>
      </c>
      <c r="H11" s="5">
        <v>21647.200000000001</v>
      </c>
      <c r="I11" s="5">
        <v>22475.7</v>
      </c>
      <c r="J11" s="5">
        <v>24725.1</v>
      </c>
      <c r="K11" s="5">
        <v>24408.1</v>
      </c>
      <c r="L11" s="5">
        <v>22846.3</v>
      </c>
    </row>
    <row r="12" spans="2:17" x14ac:dyDescent="0.3">
      <c r="C12" s="6">
        <v>0.85349333014076445</v>
      </c>
      <c r="D12" s="6">
        <v>0.84607315515825965</v>
      </c>
      <c r="E12" s="6">
        <v>0.84726739425118769</v>
      </c>
      <c r="F12" s="6">
        <v>0.84901366380115029</v>
      </c>
      <c r="G12" s="6">
        <v>0.85735960244513831</v>
      </c>
      <c r="H12" s="6">
        <v>0.84861321556598535</v>
      </c>
      <c r="I12" s="6">
        <v>0.85116815049141958</v>
      </c>
      <c r="J12" s="6">
        <v>0.85899753691592751</v>
      </c>
      <c r="K12" s="6">
        <v>0.85167219078912337</v>
      </c>
      <c r="L12" s="6">
        <v>0.85054035007856854</v>
      </c>
    </row>
    <row r="13" spans="2:17" ht="6.75" customHeight="1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7" s="2" customFormat="1" x14ac:dyDescent="0.3">
      <c r="C14" s="12">
        <v>2022</v>
      </c>
      <c r="D14" s="12">
        <v>2021</v>
      </c>
      <c r="E14" s="12">
        <v>2020</v>
      </c>
      <c r="F14" s="12">
        <v>2019</v>
      </c>
      <c r="G14" s="12">
        <v>2018</v>
      </c>
      <c r="H14" s="12">
        <v>2017</v>
      </c>
      <c r="I14" s="12">
        <v>2016</v>
      </c>
      <c r="J14" s="12">
        <v>2015</v>
      </c>
      <c r="K14" s="12">
        <v>2014</v>
      </c>
      <c r="L14" s="12">
        <v>2013</v>
      </c>
      <c r="M14" s="10"/>
      <c r="N14" s="11"/>
    </row>
    <row r="15" spans="2:17" x14ac:dyDescent="0.3">
      <c r="B15" s="1" t="s">
        <v>16</v>
      </c>
      <c r="C15" s="7">
        <v>4748.5498333333335</v>
      </c>
      <c r="D15" s="7">
        <v>4595.999499999999</v>
      </c>
      <c r="E15" s="7">
        <v>4554.8022499999997</v>
      </c>
      <c r="F15" s="7">
        <v>5081.8354166666677</v>
      </c>
      <c r="G15" s="7">
        <v>5034.2295833333337</v>
      </c>
      <c r="H15" s="7">
        <v>4959.735583333334</v>
      </c>
      <c r="I15" s="7">
        <v>4982.5094166666668</v>
      </c>
      <c r="J15" s="7">
        <v>5401.7191666666658</v>
      </c>
      <c r="K15" s="7">
        <v>5309.7795833333339</v>
      </c>
      <c r="L15" s="7">
        <v>5275.4534999999996</v>
      </c>
    </row>
    <row r="16" spans="2:17" x14ac:dyDescent="0.3">
      <c r="B16" s="1" t="s">
        <v>17</v>
      </c>
      <c r="C16" s="7">
        <v>7121.6844999999994</v>
      </c>
      <c r="D16" s="7">
        <v>6996.895833333333</v>
      </c>
      <c r="E16" s="7">
        <v>6812.2073333333328</v>
      </c>
      <c r="F16" s="7">
        <v>7324.4617500000013</v>
      </c>
      <c r="G16" s="7">
        <v>7353.9329999999982</v>
      </c>
      <c r="H16" s="7">
        <v>7016.4057500000008</v>
      </c>
      <c r="I16" s="7">
        <v>7032.4735833333325</v>
      </c>
      <c r="J16" s="7">
        <v>7165.5093333333325</v>
      </c>
      <c r="K16" s="7">
        <v>7220.918999999999</v>
      </c>
      <c r="L16" s="7">
        <v>7355.7572500000015</v>
      </c>
    </row>
    <row r="17" spans="2:14" x14ac:dyDescent="0.3">
      <c r="B17" s="1" t="s">
        <v>18</v>
      </c>
      <c r="C17" s="7">
        <v>2801.1196666666669</v>
      </c>
      <c r="D17" s="7">
        <v>2812.6583333333333</v>
      </c>
      <c r="E17" s="7">
        <v>2744.6863333333331</v>
      </c>
      <c r="F17" s="7">
        <v>2919.9913333333334</v>
      </c>
      <c r="G17" s="7">
        <v>3044.7739999999999</v>
      </c>
      <c r="H17" s="7">
        <v>2939.5420833333337</v>
      </c>
      <c r="I17" s="7">
        <v>2949.0816666666665</v>
      </c>
      <c r="J17" s="7">
        <v>2946.1709166666674</v>
      </c>
      <c r="K17" s="7">
        <v>2982.4024166666663</v>
      </c>
      <c r="L17" s="7">
        <v>2989.2176666666669</v>
      </c>
    </row>
    <row r="18" spans="2:14" x14ac:dyDescent="0.3">
      <c r="B18" s="1" t="s">
        <v>19</v>
      </c>
      <c r="C18" s="7">
        <v>929.38049999999987</v>
      </c>
      <c r="D18" s="7">
        <v>868.52058333333343</v>
      </c>
      <c r="E18" s="7">
        <v>880.25874999999996</v>
      </c>
      <c r="F18" s="7">
        <v>985.8825833333334</v>
      </c>
      <c r="G18" s="7">
        <v>995.54749999999979</v>
      </c>
      <c r="H18" s="7">
        <v>943.88683333333336</v>
      </c>
      <c r="I18" s="7">
        <v>984.70216666666647</v>
      </c>
      <c r="J18" s="7">
        <v>1141.0421666666666</v>
      </c>
      <c r="K18" s="7">
        <v>1121.8519166666667</v>
      </c>
      <c r="L18" s="7">
        <v>1129.2685833333333</v>
      </c>
    </row>
    <row r="19" spans="2:14" x14ac:dyDescent="0.3">
      <c r="B19" s="1" t="s">
        <v>20</v>
      </c>
      <c r="C19" s="7">
        <v>606.3028333333333</v>
      </c>
      <c r="D19" s="8">
        <v>593.0956666666666</v>
      </c>
      <c r="E19" s="8">
        <v>551.27016666666657</v>
      </c>
      <c r="F19" s="8">
        <v>551.38866666666661</v>
      </c>
      <c r="G19" s="8">
        <v>571.077</v>
      </c>
      <c r="H19" s="8">
        <v>506.31650000000008</v>
      </c>
      <c r="I19" s="8">
        <v>500.30999999999995</v>
      </c>
      <c r="J19" s="8">
        <v>459.85991666666672</v>
      </c>
      <c r="K19" s="8">
        <v>416.46999999999997</v>
      </c>
      <c r="L19" s="8">
        <v>357.30933333333337</v>
      </c>
      <c r="M19" s="2"/>
    </row>
    <row r="20" spans="2:14" x14ac:dyDescent="0.3">
      <c r="B20" s="1" t="s">
        <v>21</v>
      </c>
      <c r="C20" s="7">
        <v>300.13266666666669</v>
      </c>
      <c r="D20" s="7">
        <v>269.50566666666668</v>
      </c>
      <c r="E20" s="7">
        <v>271.62324999999998</v>
      </c>
      <c r="F20" s="7">
        <v>322.91608333333335</v>
      </c>
      <c r="G20" s="7">
        <v>325.28949999999998</v>
      </c>
      <c r="H20" s="7">
        <v>318.00675000000001</v>
      </c>
      <c r="I20" s="7">
        <v>320.46833333333325</v>
      </c>
      <c r="J20" s="7">
        <v>354.69308333333333</v>
      </c>
      <c r="K20" s="7">
        <v>331.29933333333332</v>
      </c>
      <c r="L20" s="7">
        <v>322.3488333333334</v>
      </c>
    </row>
    <row r="21" spans="2:14" x14ac:dyDescent="0.3">
      <c r="B21" s="1" t="s">
        <v>24</v>
      </c>
      <c r="C21" s="8">
        <v>16507.170000000002</v>
      </c>
      <c r="D21" s="8">
        <v>16136.67558333333</v>
      </c>
      <c r="E21" s="8">
        <v>15814.848083333332</v>
      </c>
      <c r="F21" s="8">
        <v>17186.475833333338</v>
      </c>
      <c r="G21" s="8">
        <v>17324.850583333329</v>
      </c>
      <c r="H21" s="8">
        <v>16683.893500000002</v>
      </c>
      <c r="I21" s="8">
        <v>16769.545166666667</v>
      </c>
      <c r="J21" s="8">
        <v>17468.994583333333</v>
      </c>
      <c r="K21" s="8">
        <v>17382.722249999999</v>
      </c>
      <c r="L21" s="8">
        <v>17429.355166666672</v>
      </c>
      <c r="M21" s="5"/>
      <c r="N21" s="3"/>
    </row>
    <row r="22" spans="2:14" x14ac:dyDescent="0.3">
      <c r="D22" s="2"/>
      <c r="E22" s="5"/>
      <c r="F22" s="5"/>
      <c r="G22" s="5"/>
      <c r="H22" s="5"/>
      <c r="I22" s="5"/>
      <c r="J22" s="5"/>
      <c r="K22" s="5"/>
      <c r="L22" s="5"/>
      <c r="M22" s="5"/>
      <c r="N22" s="3"/>
    </row>
    <row r="23" spans="2:14" x14ac:dyDescent="0.3">
      <c r="D23" s="2"/>
      <c r="E23" s="5"/>
      <c r="F23" s="5"/>
      <c r="G23" s="5"/>
      <c r="H23" s="5"/>
      <c r="I23" s="5"/>
      <c r="J23" s="5"/>
      <c r="K23" s="5"/>
      <c r="L23" s="5"/>
      <c r="M23" s="5"/>
      <c r="N23" s="3"/>
    </row>
    <row r="24" spans="2:14" x14ac:dyDescent="0.3">
      <c r="D24" s="2"/>
      <c r="E24" s="5"/>
      <c r="F24" s="5"/>
      <c r="G24" s="5"/>
      <c r="H24" s="5"/>
      <c r="I24" s="5"/>
      <c r="J24" s="5"/>
      <c r="K24" s="5"/>
      <c r="L24" s="5"/>
      <c r="M24" s="5"/>
      <c r="N24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46011-0684-4A85-9663-00E9CB3CD20D}">
  <dimension ref="E2:W16"/>
  <sheetViews>
    <sheetView showGridLines="0" tabSelected="1" topLeftCell="H1" workbookViewId="0">
      <selection activeCell="L14" sqref="L14"/>
    </sheetView>
  </sheetViews>
  <sheetFormatPr defaultRowHeight="14.5" x14ac:dyDescent="0.35"/>
  <cols>
    <col min="5" max="5" width="12.1796875" customWidth="1"/>
    <col min="6" max="6" width="16" customWidth="1"/>
    <col min="8" max="8" width="18.26953125" customWidth="1"/>
    <col min="17" max="17" width="9.453125" bestFit="1" customWidth="1"/>
    <col min="18" max="18" width="10.6328125" customWidth="1"/>
    <col min="19" max="20" width="13.54296875" bestFit="1" customWidth="1"/>
    <col min="21" max="21" width="15.7265625" customWidth="1"/>
    <col min="22" max="22" width="15.453125" customWidth="1"/>
  </cols>
  <sheetData>
    <row r="2" spans="5:23" x14ac:dyDescent="0.35">
      <c r="R2" s="18" t="s">
        <v>31</v>
      </c>
      <c r="S2" s="19"/>
      <c r="T2" s="19"/>
      <c r="U2" s="19"/>
      <c r="V2" s="19"/>
      <c r="W2" s="20"/>
    </row>
    <row r="3" spans="5:23" x14ac:dyDescent="0.35">
      <c r="R3" s="21" t="s">
        <v>29</v>
      </c>
      <c r="S3" s="27"/>
      <c r="T3" s="27"/>
      <c r="U3" s="27"/>
      <c r="V3" s="27"/>
      <c r="W3" s="22"/>
    </row>
    <row r="4" spans="5:23" x14ac:dyDescent="0.35">
      <c r="F4" t="s">
        <v>25</v>
      </c>
      <c r="R4" s="23"/>
      <c r="W4" s="24"/>
    </row>
    <row r="5" spans="5:23" ht="29" x14ac:dyDescent="0.35">
      <c r="E5" t="s">
        <v>23</v>
      </c>
      <c r="F5" s="13">
        <v>2864322633.4004092</v>
      </c>
      <c r="G5">
        <v>2014</v>
      </c>
      <c r="H5" s="14">
        <f ca="1">OFFSET(F$5,J5,0)</f>
        <v>858218089.61085057</v>
      </c>
      <c r="J5">
        <v>9</v>
      </c>
      <c r="R5" s="25"/>
      <c r="S5" s="28" t="s">
        <v>1</v>
      </c>
      <c r="T5" s="28" t="s">
        <v>2</v>
      </c>
      <c r="U5" s="29" t="s">
        <v>3</v>
      </c>
      <c r="V5" s="28" t="s">
        <v>4</v>
      </c>
      <c r="W5" s="26" t="s">
        <v>27</v>
      </c>
    </row>
    <row r="6" spans="5:23" x14ac:dyDescent="0.35">
      <c r="E6" t="s">
        <v>5</v>
      </c>
      <c r="F6" s="13">
        <v>2575880313.9485426</v>
      </c>
      <c r="G6">
        <f>1+G5</f>
        <v>2015</v>
      </c>
      <c r="H6" s="14">
        <f t="shared" ref="H6:H14" ca="1" si="0">OFFSET(F$5,J6,0)</f>
        <v>1052007323.730588</v>
      </c>
      <c r="I6" s="15">
        <f ca="1">H6/H5-1</f>
        <v>0.22580418248653911</v>
      </c>
      <c r="J6">
        <f>J5-1</f>
        <v>8</v>
      </c>
      <c r="R6" s="23" t="s">
        <v>10</v>
      </c>
      <c r="S6" s="13">
        <v>827202202.4467895</v>
      </c>
      <c r="T6" s="13">
        <v>440613007.76490009</v>
      </c>
      <c r="U6" s="13">
        <v>184908438.22812134</v>
      </c>
      <c r="V6" s="13">
        <v>1452723648.4398108</v>
      </c>
      <c r="W6" s="24"/>
    </row>
    <row r="7" spans="5:23" x14ac:dyDescent="0.35">
      <c r="E7" t="s">
        <v>6</v>
      </c>
      <c r="F7" s="13">
        <v>2286351294.804338</v>
      </c>
      <c r="G7">
        <f t="shared" ref="G7:G14" si="1">1+G6</f>
        <v>2016</v>
      </c>
      <c r="H7" s="14">
        <f t="shared" ca="1" si="0"/>
        <v>1251878532.4539604</v>
      </c>
      <c r="I7" s="15">
        <f t="shared" ref="I7:I14" ca="1" si="2">H7/H6-1</f>
        <v>0.18999032061354559</v>
      </c>
      <c r="J7">
        <f t="shared" ref="J7:J14" si="3">J6-1</f>
        <v>7</v>
      </c>
      <c r="R7" s="23" t="s">
        <v>9</v>
      </c>
      <c r="S7" s="13">
        <v>882030589.82522202</v>
      </c>
      <c r="T7" s="13">
        <v>594166884.77062345</v>
      </c>
      <c r="U7" s="13">
        <v>200688695.52427819</v>
      </c>
      <c r="V7" s="13">
        <v>1676886170.1201236</v>
      </c>
      <c r="W7" s="30">
        <f>V7/V6-1</f>
        <v>0.15430499938584874</v>
      </c>
    </row>
    <row r="8" spans="5:23" x14ac:dyDescent="0.35">
      <c r="E8" t="s">
        <v>7</v>
      </c>
      <c r="F8" s="13">
        <v>1950585240.7177269</v>
      </c>
      <c r="G8">
        <f t="shared" si="1"/>
        <v>2017</v>
      </c>
      <c r="H8" s="14">
        <f t="shared" ca="1" si="0"/>
        <v>1452723648.4398108</v>
      </c>
      <c r="I8" s="15">
        <f t="shared" ca="1" si="2"/>
        <v>0.16043498692492886</v>
      </c>
      <c r="J8">
        <f t="shared" si="3"/>
        <v>6</v>
      </c>
      <c r="R8" s="23" t="s">
        <v>8</v>
      </c>
      <c r="S8" s="13">
        <v>809314973.60745311</v>
      </c>
      <c r="T8" s="13">
        <v>724665303.41507232</v>
      </c>
      <c r="U8" s="13">
        <v>179720802.84332499</v>
      </c>
      <c r="V8" s="13">
        <v>1713701079.8658502</v>
      </c>
      <c r="W8" s="30">
        <f t="shared" ref="W8:W12" si="4">V8/V7-1</f>
        <v>2.1954328446211369E-2</v>
      </c>
    </row>
    <row r="9" spans="5:23" x14ac:dyDescent="0.35">
      <c r="E9" t="s">
        <v>8</v>
      </c>
      <c r="F9" s="13">
        <v>1713701079.8658502</v>
      </c>
      <c r="G9">
        <f t="shared" si="1"/>
        <v>2018</v>
      </c>
      <c r="H9" s="14">
        <f t="shared" ca="1" si="0"/>
        <v>1676886170.1201236</v>
      </c>
      <c r="I9" s="15">
        <f t="shared" ca="1" si="2"/>
        <v>0.15430499938584874</v>
      </c>
      <c r="J9">
        <f t="shared" si="3"/>
        <v>5</v>
      </c>
      <c r="R9" s="23" t="s">
        <v>7</v>
      </c>
      <c r="S9" s="13">
        <v>856434690.07788324</v>
      </c>
      <c r="T9" s="13">
        <v>918994737.38104641</v>
      </c>
      <c r="U9" s="13">
        <v>175155813.25879747</v>
      </c>
      <c r="V9" s="13">
        <v>1950585240.7177269</v>
      </c>
      <c r="W9" s="30">
        <f t="shared" si="4"/>
        <v>0.13822956852569646</v>
      </c>
    </row>
    <row r="10" spans="5:23" x14ac:dyDescent="0.35">
      <c r="E10" t="s">
        <v>9</v>
      </c>
      <c r="F10" s="13">
        <v>1676886170.1201236</v>
      </c>
      <c r="G10">
        <f t="shared" si="1"/>
        <v>2019</v>
      </c>
      <c r="H10" s="14">
        <f t="shared" ca="1" si="0"/>
        <v>1713701079.8658502</v>
      </c>
      <c r="I10" s="15">
        <f t="shared" ca="1" si="2"/>
        <v>2.1954328446211369E-2</v>
      </c>
      <c r="J10">
        <f t="shared" si="3"/>
        <v>4</v>
      </c>
      <c r="R10" s="23" t="s">
        <v>6</v>
      </c>
      <c r="S10" s="13">
        <v>964119864.73066378</v>
      </c>
      <c r="T10" s="13">
        <v>1132336244.8380713</v>
      </c>
      <c r="U10" s="13">
        <v>189895185.235603</v>
      </c>
      <c r="V10" s="13">
        <v>2286351294.804338</v>
      </c>
      <c r="W10" s="30">
        <f t="shared" si="4"/>
        <v>0.17213605797768894</v>
      </c>
    </row>
    <row r="11" spans="5:23" x14ac:dyDescent="0.35">
      <c r="E11" t="s">
        <v>10</v>
      </c>
      <c r="F11" s="13">
        <v>1452723648.4398108</v>
      </c>
      <c r="G11">
        <f t="shared" si="1"/>
        <v>2020</v>
      </c>
      <c r="H11" s="14">
        <f t="shared" ca="1" si="0"/>
        <v>1950585240.7177269</v>
      </c>
      <c r="I11" s="15">
        <f t="shared" ca="1" si="2"/>
        <v>0.13822956852569646</v>
      </c>
      <c r="J11">
        <f t="shared" si="3"/>
        <v>3</v>
      </c>
      <c r="R11" s="23" t="s">
        <v>5</v>
      </c>
      <c r="S11" s="13">
        <v>1060007136.2629391</v>
      </c>
      <c r="T11" s="13">
        <v>1324725753.0500479</v>
      </c>
      <c r="U11" s="13">
        <v>191147424.63555577</v>
      </c>
      <c r="V11" s="13">
        <v>2575880313.9485426</v>
      </c>
      <c r="W11" s="30">
        <f t="shared" si="4"/>
        <v>0.126633654155488</v>
      </c>
    </row>
    <row r="12" spans="5:23" x14ac:dyDescent="0.35">
      <c r="E12" t="s">
        <v>11</v>
      </c>
      <c r="F12" s="13">
        <v>1251878532.4539604</v>
      </c>
      <c r="G12">
        <f t="shared" si="1"/>
        <v>2021</v>
      </c>
      <c r="H12" s="14">
        <f t="shared" ca="1" si="0"/>
        <v>2286351294.804338</v>
      </c>
      <c r="I12" s="15">
        <f t="shared" ca="1" si="2"/>
        <v>0.17213605797768894</v>
      </c>
      <c r="J12">
        <f t="shared" si="3"/>
        <v>2</v>
      </c>
      <c r="R12" s="23" t="s">
        <v>23</v>
      </c>
      <c r="S12" s="13">
        <v>1190113046.6749468</v>
      </c>
      <c r="T12" s="13">
        <v>1480285113.7774179</v>
      </c>
      <c r="U12" s="13">
        <v>193924472.94804415</v>
      </c>
      <c r="V12" s="13">
        <v>2864322633.4004092</v>
      </c>
      <c r="W12" s="30">
        <f t="shared" si="4"/>
        <v>0.11197815282407908</v>
      </c>
    </row>
    <row r="13" spans="5:23" x14ac:dyDescent="0.35">
      <c r="E13" t="s">
        <v>12</v>
      </c>
      <c r="F13" s="13">
        <v>1052007323.730588</v>
      </c>
      <c r="G13">
        <f t="shared" si="1"/>
        <v>2022</v>
      </c>
      <c r="H13" s="14">
        <f t="shared" ca="1" si="0"/>
        <v>2575880313.9485426</v>
      </c>
      <c r="I13" s="15">
        <f t="shared" ca="1" si="2"/>
        <v>0.126633654155488</v>
      </c>
      <c r="J13">
        <f t="shared" si="3"/>
        <v>1</v>
      </c>
      <c r="R13" s="23" t="s">
        <v>26</v>
      </c>
      <c r="W13" s="24"/>
    </row>
    <row r="14" spans="5:23" x14ac:dyDescent="0.35">
      <c r="E14" t="s">
        <v>13</v>
      </c>
      <c r="F14" s="13">
        <v>858218089.61085057</v>
      </c>
      <c r="G14">
        <f t="shared" si="1"/>
        <v>2023</v>
      </c>
      <c r="H14" s="14">
        <f t="shared" ca="1" si="0"/>
        <v>2864322633.4004092</v>
      </c>
      <c r="I14" s="15">
        <f t="shared" ca="1" si="2"/>
        <v>0.11197815282407908</v>
      </c>
      <c r="J14">
        <f t="shared" si="3"/>
        <v>0</v>
      </c>
      <c r="L14" s="17">
        <f ca="1">AVERAGE(I9:I14)</f>
        <v>0.12087279355250209</v>
      </c>
      <c r="R14" s="32"/>
      <c r="S14" s="13"/>
      <c r="T14" s="13"/>
      <c r="V14" s="33" t="s">
        <v>28</v>
      </c>
      <c r="W14" s="34">
        <f>AVERAGE(W7:W12)</f>
        <v>0.12087279355250209</v>
      </c>
    </row>
    <row r="15" spans="5:23" x14ac:dyDescent="0.35">
      <c r="R15" s="37" t="s">
        <v>30</v>
      </c>
      <c r="S15" s="35"/>
      <c r="T15" s="35"/>
      <c r="U15" s="31"/>
      <c r="V15" s="31"/>
      <c r="W15" s="36"/>
    </row>
    <row r="16" spans="5:23" x14ac:dyDescent="0.35">
      <c r="F16" s="13">
        <f>SUM(F5:F15)</f>
        <v>17682554327.092201</v>
      </c>
      <c r="H16" s="13">
        <f ca="1">SUM(H5:H15)</f>
        <v>17682554327.092201</v>
      </c>
      <c r="I16" s="16">
        <f ca="1">AVERAGE(I6:I14)</f>
        <v>0.1446073612600029</v>
      </c>
      <c r="R16" s="13"/>
      <c r="S16" s="13"/>
      <c r="T16" s="13"/>
      <c r="U16" s="13"/>
      <c r="V16" s="13"/>
    </row>
  </sheetData>
  <pageMargins left="0.7" right="0.7" top="0.75" bottom="0.75" header="0.3" footer="0.3"/>
  <pageSetup orientation="portrait" r:id="rId1"/>
  <headerFoot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NzM2ODk8L1VzZXJOYW1lPjxEYXRlVGltZT4xLzIwLzIwMjMgMTI6MTY6MTQgUE08L0RhdGVUaW1lPjxMYWJlbFN0cmluZz5BRVAgSW50ZXJuYWw8L0xhYmVsU3RyaW5nPjwvaXRlbT48L2xhYmVsSGlzdG9yeT4=</Value>
</WrappedLabelHistory>
</file>

<file path=customXml/itemProps1.xml><?xml version="1.0" encoding="utf-8"?>
<ds:datastoreItem xmlns:ds="http://schemas.openxmlformats.org/officeDocument/2006/customXml" ds:itemID="{10CDE0A7-1623-4EA3-B754-FDD8F30B743F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530175D2-3D73-4B7E-AED4-8B01146B55EC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s273689</dc:creator>
  <cp:lastModifiedBy>Stephen Baron</cp:lastModifiedBy>
  <cp:lastPrinted>2023-01-28T17:19:09Z</cp:lastPrinted>
  <dcterms:created xsi:type="dcterms:W3CDTF">2023-01-20T12:00:26Z</dcterms:created>
  <dcterms:modified xsi:type="dcterms:W3CDTF">2023-02-28T15:30:38Z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41716f94-8a84-49bf-a1be-3a7cfbc8d97d</vt:lpwstr>
  </property>
  <property fmtid="{D5CDD505-2E9C-101B-9397-08002B2CF9AE}" pid="3" name="bjClsUserRVM">
    <vt:lpwstr>[]</vt:lpwstr>
  </property>
  <property fmtid="{D5CDD505-2E9C-101B-9397-08002B2CF9AE}" pid="4" name="bjSaver">
    <vt:lpwstr>8nLAsadz8EP4iOoOx2MGVCL7CmDu+dAi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{530175D2-3D73-4B7E-AED4-8B01146B55EC}</vt:lpwstr>
  </property>
</Properties>
</file>